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ocuments\GLOBAL\USAID-ERA\"/>
    </mc:Choice>
  </mc:AlternateContent>
  <workbookProtection workbookAlgorithmName="SHA-512" workbookHashValue="7fPs0jzoXRPiHn8XkOxw7tyZHPKSP83xM0IxbHCAXGTLdzYvQDnQ1FM4pAHN59VEYS7re4PlAANT3gn0YmEzIQ==" workbookSaltValue="+QH212o9cj9esKeaUh0oAQ==" workbookSpinCount="100000" lockStructure="1"/>
  <bookViews>
    <workbookView xWindow="0" yWindow="0" windowWidth="15360" windowHeight="7755" activeTab="2"/>
  </bookViews>
  <sheets>
    <sheet name="Indicators" sheetId="1" r:id="rId1"/>
    <sheet name="Indicateurs" sheetId="2" r:id="rId2"/>
    <sheet name="Acitivities" sheetId="3" r:id="rId3"/>
    <sheet name="ParamSet" sheetId="4" state="hidden" r:id="rId4"/>
  </sheets>
  <definedNames>
    <definedName name="Desag_AETRs">ParamSet!$D$45:$O$45</definedName>
    <definedName name="Desag_civil_society">ParamSet!$D$51:$E$51</definedName>
    <definedName name="Desag_Faculty_members">ParamSet!$D$43:$E$43</definedName>
    <definedName name="Desag_Gender">ParamSet!$D$40:$E$40</definedName>
    <definedName name="Desag_Gouvernment">ParamSet!$D$49:$E$49</definedName>
    <definedName name="Desag_local_scolars">ParamSet!$D$41:$E$41</definedName>
    <definedName name="Desag_Organization">ParamSet!$D$52:$I$52</definedName>
    <definedName name="Desag_Private_sector">ParamSet!$D$50:$E$50</definedName>
    <definedName name="Desag_Producers">ParamSet!$D$48:$E$48</definedName>
    <definedName name="Desag_Status">ParamSet!$D$47:$E$47</definedName>
    <definedName name="Desag_Students">ParamSet!$D$44:$E$44</definedName>
    <definedName name="Desag_Technologies">ParamSet!$D$46:$H$46</definedName>
    <definedName name="Desag_Us_scholars">ParamSet!$D$42:$E$42</definedName>
    <definedName name="Desagregation_A">ParamSet!$B$40:$B$52</definedName>
    <definedName name="Desagregation_AB">ParamSet!$B$40:$C$52</definedName>
    <definedName name="FY_end">ParamSet!$B$60</definedName>
    <definedName name="Ind_111">ParamSet!$D$13:$D$13</definedName>
    <definedName name="Ind_112">ParamSet!$D$14:$D$14</definedName>
    <definedName name="Ind_113">ParamSet!$D$15:$D$15</definedName>
    <definedName name="Ind_114">ParamSet!$D$16:$D$16</definedName>
    <definedName name="Ind_121">ParamSet!$D$17:$E$17</definedName>
    <definedName name="Ind_122">ParamSet!$D$18:$E$18</definedName>
    <definedName name="Ind_123">ParamSet!$D$19:$D$19</definedName>
    <definedName name="Ind_124">ParamSet!$D$20:$D$20</definedName>
    <definedName name="Ind_131">ParamSet!$D$21:$D$21</definedName>
    <definedName name="Ind_132">ParamSet!$D$22:$D$22</definedName>
    <definedName name="Ind_133">ParamSet!$D$23:$D$23</definedName>
    <definedName name="Ind_134">ParamSet!$D$24:$D$24</definedName>
    <definedName name="Ind_211">ParamSet!$D$25:$D$25</definedName>
    <definedName name="Ind_212">ParamSet!$D$26:$D$26</definedName>
    <definedName name="Ind_213">ParamSet!$D$27:$D$27</definedName>
    <definedName name="Ind_214">ParamSet!$D$28:$D$28</definedName>
    <definedName name="Ind_215">ParamSet!$D$29:$E$29</definedName>
    <definedName name="Ind_216">ParamSet!$D$30:$E$30</definedName>
    <definedName name="Ind_221">ParamSet!$D$31:$G$31</definedName>
    <definedName name="Ind_222">ParamSet!$D$32:$D$32</definedName>
    <definedName name="Ind_311">ParamSet!$D$33:$D$33</definedName>
    <definedName name="Ind_312">ParamSet!$D$34:$D$34</definedName>
    <definedName name="Ind_321">ParamSet!$D$35:$D$35</definedName>
    <definedName name="Indicator_A">ParamSet!$B$13:$B$35</definedName>
    <definedName name="Indicator_AB">ParamSet!$B$13:$C$35</definedName>
    <definedName name="Param_Activities">ParamSet!$E$56:$E$64</definedName>
    <definedName name="Param_Component">ParamSet!$G$56:$G$58</definedName>
    <definedName name="Param_Delivrable">ParamSet!$F$56:$F$66</definedName>
    <definedName name="Param_Owners">ParamSet!$D$56:$D$76</definedName>
    <definedName name="Param_quaters">ParamSet!$B$56:$B$59</definedName>
    <definedName name="Param_Region">ParamSet!$C$56:$C$69</definedName>
    <definedName name="Parmeters">ParamSet!$B$55:$G$55</definedName>
    <definedName name="Quater1">ParamSet!$B$56</definedName>
    <definedName name="Quater2">ParamSet!$B$57</definedName>
    <definedName name="Quater3">ParamSet!$B$58</definedName>
    <definedName name="Quater4">ParamSet!$B$59</definedName>
    <definedName name="Result_11">ParamSet!$B$4:$B$7</definedName>
    <definedName name="Result_12">ParamSet!$C$4:$C$7</definedName>
    <definedName name="Result_13">ParamSet!$D$4:$D$7</definedName>
    <definedName name="Result_21">ParamSet!$E$4:$E$9</definedName>
    <definedName name="Result_22">ParamSet!$F$4:$F$5</definedName>
    <definedName name="Result_31">ParamSet!$G$4:$G$5</definedName>
    <definedName name="Result_32">ParamSet!$H$4:$H$4</definedName>
    <definedName name="Results_A">ParamSet!$B$2:$H$2</definedName>
    <definedName name="Results_AB">ParamSet!$B$2:$H$3</definedName>
    <definedName name="Results_AC">ParamSet!$K$2:$L$8</definedName>
    <definedName name="Set_Desag_Levels">ParamSet!$B$40:$O$52</definedName>
    <definedName name="Set_Indicator_desagregation">ParamSet!$B$13:$G$35</definedName>
    <definedName name="Set_Parameters">ParamSet!$B$55:$G$75</definedName>
    <definedName name="Set_Results_indicators">ParamSet!$B$2:$H$9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9" i="1" l="1"/>
  <c r="L13" i="1" l="1"/>
  <c r="L97" i="1"/>
  <c r="L96" i="1"/>
  <c r="L95" i="1"/>
  <c r="L94" i="1"/>
  <c r="L92" i="1"/>
  <c r="L91" i="1"/>
  <c r="L90" i="1"/>
  <c r="L89" i="1"/>
  <c r="L88" i="1"/>
  <c r="L87" i="1"/>
  <c r="L86" i="1"/>
  <c r="L85" i="1"/>
  <c r="L83" i="1"/>
  <c r="L82" i="1"/>
  <c r="L80" i="1"/>
  <c r="L78" i="1"/>
  <c r="L77" i="1"/>
  <c r="L76" i="1"/>
  <c r="L75" i="1"/>
  <c r="L81" i="1" s="1"/>
  <c r="L73" i="1"/>
  <c r="L72" i="1"/>
  <c r="L70" i="1"/>
  <c r="L69" i="1"/>
  <c r="L68" i="1"/>
  <c r="L67" i="1"/>
  <c r="L66" i="1"/>
  <c r="L65" i="1"/>
  <c r="L71" i="1" s="1"/>
  <c r="L62" i="1"/>
  <c r="L60" i="1"/>
  <c r="L59" i="1"/>
  <c r="L58" i="1"/>
  <c r="L57" i="1"/>
  <c r="L56" i="1"/>
  <c r="L54" i="1"/>
  <c r="L53" i="1"/>
  <c r="L52" i="1"/>
  <c r="L51" i="1"/>
  <c r="L50" i="1"/>
  <c r="L48" i="1"/>
  <c r="L47" i="1"/>
  <c r="L46" i="1"/>
  <c r="L45" i="1"/>
  <c r="L44" i="1"/>
  <c r="L49" i="1" s="1"/>
  <c r="L43" i="1"/>
  <c r="L42" i="1"/>
  <c r="L41" i="1"/>
  <c r="L40" i="1"/>
  <c r="L38" i="1"/>
  <c r="L37" i="1"/>
  <c r="L36" i="1"/>
  <c r="L35" i="1"/>
  <c r="L34" i="1"/>
  <c r="L33" i="1"/>
  <c r="L32" i="1"/>
  <c r="L31" i="1"/>
  <c r="L30" i="1"/>
  <c r="L29" i="1"/>
  <c r="L28" i="1"/>
  <c r="L27" i="1"/>
  <c r="L39" i="1" s="1"/>
  <c r="L25" i="1"/>
  <c r="L24" i="1"/>
  <c r="L14" i="1"/>
  <c r="L11" i="1"/>
  <c r="L10" i="1"/>
  <c r="L8" i="1"/>
  <c r="L7" i="1"/>
  <c r="L5" i="1"/>
  <c r="L4" i="1"/>
  <c r="L3" i="1"/>
  <c r="L2" i="1"/>
  <c r="L26" i="1" l="1"/>
  <c r="L55" i="1"/>
  <c r="L12" i="1"/>
  <c r="L15" i="1"/>
  <c r="L9" i="1"/>
  <c r="P27" i="2"/>
  <c r="P44" i="2"/>
  <c r="P50" i="2"/>
  <c r="P56" i="2"/>
  <c r="P62" i="2"/>
  <c r="P63" i="2"/>
  <c r="P64" i="2"/>
  <c r="P65" i="2"/>
  <c r="P74" i="2"/>
  <c r="P75" i="2"/>
  <c r="P84" i="2"/>
  <c r="P85" i="2"/>
  <c r="P94" i="2"/>
  <c r="P95" i="2"/>
  <c r="P96" i="2"/>
  <c r="P97" i="2"/>
  <c r="P3" i="2"/>
  <c r="P4" i="2"/>
  <c r="P7" i="2"/>
  <c r="P10" i="2"/>
  <c r="P13" i="2"/>
  <c r="P16" i="2"/>
  <c r="P17" i="2"/>
  <c r="P43" i="2"/>
  <c r="P42" i="2"/>
  <c r="P41" i="2"/>
  <c r="P40" i="2"/>
  <c r="P24" i="2"/>
  <c r="P2" i="2"/>
  <c r="L16" i="1" l="1"/>
  <c r="J15" i="2"/>
  <c r="J12" i="1"/>
  <c r="J12" i="2" s="1"/>
  <c r="G12" i="1"/>
  <c r="G12" i="2" s="1"/>
  <c r="H12" i="1"/>
  <c r="H12" i="2" s="1"/>
  <c r="F12" i="1"/>
  <c r="L15" i="2"/>
  <c r="J15" i="1"/>
  <c r="H15" i="1"/>
  <c r="H16" i="1" s="1"/>
  <c r="F15" i="1"/>
  <c r="F16" i="1" s="1"/>
  <c r="G15" i="1"/>
  <c r="G15" i="2" s="1"/>
  <c r="G6" i="1"/>
  <c r="H9" i="1"/>
  <c r="G9" i="1"/>
  <c r="J55" i="1"/>
  <c r="H55" i="1"/>
  <c r="L93" i="1"/>
  <c r="L61" i="1"/>
  <c r="J61" i="1"/>
  <c r="J26" i="1"/>
  <c r="H22" i="1"/>
  <c r="G22" i="1"/>
  <c r="I12" i="1" l="1"/>
  <c r="F12" i="2"/>
  <c r="H15" i="2"/>
  <c r="F15" i="2"/>
  <c r="G16" i="1"/>
  <c r="I16" i="1" s="1"/>
  <c r="I15" i="1"/>
  <c r="L12" i="2"/>
  <c r="J16" i="1"/>
  <c r="K16" i="1" s="1"/>
  <c r="P1" i="2"/>
  <c r="J5" i="3"/>
  <c r="K15" i="1" l="1"/>
  <c r="I15" i="2"/>
  <c r="M16" i="1"/>
  <c r="K12" i="1"/>
  <c r="I12" i="2"/>
  <c r="J1" i="3"/>
  <c r="F1" i="3"/>
  <c r="F5" i="3"/>
  <c r="L20" i="1" l="1"/>
  <c r="L20" i="2" s="1"/>
  <c r="L17" i="1"/>
  <c r="L18" i="1"/>
  <c r="L18" i="2" s="1"/>
  <c r="L21" i="1"/>
  <c r="L21" i="2" s="1"/>
  <c r="L6" i="1"/>
  <c r="L6" i="2" s="1"/>
  <c r="K12" i="2"/>
  <c r="M12" i="1"/>
  <c r="M15" i="1"/>
  <c r="K15" i="2"/>
  <c r="F2" i="2"/>
  <c r="G2" i="2"/>
  <c r="H2" i="2"/>
  <c r="J2" i="2"/>
  <c r="L2" i="2"/>
  <c r="F3" i="2"/>
  <c r="G3" i="2"/>
  <c r="H3" i="2"/>
  <c r="J3" i="2"/>
  <c r="L3" i="2"/>
  <c r="F4" i="2"/>
  <c r="G4" i="2"/>
  <c r="H4" i="2"/>
  <c r="J4" i="2"/>
  <c r="F5" i="2"/>
  <c r="G5" i="2"/>
  <c r="H5" i="2"/>
  <c r="J5" i="2"/>
  <c r="L5" i="2"/>
  <c r="G6" i="2"/>
  <c r="H6" i="2"/>
  <c r="J6" i="2"/>
  <c r="F7" i="2"/>
  <c r="G7" i="2"/>
  <c r="H7" i="2"/>
  <c r="J7" i="2"/>
  <c r="L7" i="2"/>
  <c r="F8" i="2"/>
  <c r="G8" i="2"/>
  <c r="H8" i="2"/>
  <c r="J8" i="2"/>
  <c r="L8" i="2"/>
  <c r="G9" i="2"/>
  <c r="H9" i="2"/>
  <c r="J9" i="2"/>
  <c r="L9" i="2"/>
  <c r="F10" i="2"/>
  <c r="G10" i="2"/>
  <c r="H10" i="2"/>
  <c r="J10" i="2"/>
  <c r="L10" i="2"/>
  <c r="F11" i="2"/>
  <c r="G11" i="2"/>
  <c r="H11" i="2"/>
  <c r="J11" i="2"/>
  <c r="L11" i="2"/>
  <c r="F13" i="2"/>
  <c r="G13" i="2"/>
  <c r="H13" i="2"/>
  <c r="J13" i="2"/>
  <c r="L13" i="2"/>
  <c r="F14" i="2"/>
  <c r="G14" i="2"/>
  <c r="H14" i="2"/>
  <c r="J14" i="2"/>
  <c r="L14" i="2"/>
  <c r="F16" i="2"/>
  <c r="H16" i="2"/>
  <c r="J16" i="2"/>
  <c r="L16" i="2"/>
  <c r="F17" i="2"/>
  <c r="G17" i="2"/>
  <c r="H17" i="2"/>
  <c r="J17" i="2"/>
  <c r="L17" i="2"/>
  <c r="F18" i="2"/>
  <c r="G18" i="2"/>
  <c r="H18" i="2"/>
  <c r="J18" i="2"/>
  <c r="F20" i="2"/>
  <c r="G20" i="2"/>
  <c r="H20" i="2"/>
  <c r="J20" i="2"/>
  <c r="F21" i="2"/>
  <c r="G21" i="2"/>
  <c r="H21" i="2"/>
  <c r="J21" i="2"/>
  <c r="G22" i="2"/>
  <c r="H22" i="2"/>
  <c r="F24" i="2"/>
  <c r="G24" i="2"/>
  <c r="H24" i="2"/>
  <c r="J24" i="2"/>
  <c r="L24" i="2"/>
  <c r="F25" i="2"/>
  <c r="G25" i="2"/>
  <c r="H25" i="2"/>
  <c r="J25" i="2"/>
  <c r="L25" i="2"/>
  <c r="J26" i="2"/>
  <c r="L26" i="2"/>
  <c r="F27" i="2"/>
  <c r="G27" i="2"/>
  <c r="H27" i="2"/>
  <c r="J27" i="2"/>
  <c r="L27" i="2"/>
  <c r="F28" i="2"/>
  <c r="G28" i="2"/>
  <c r="H28" i="2"/>
  <c r="J28" i="2"/>
  <c r="L28" i="2"/>
  <c r="F29" i="2"/>
  <c r="G29" i="2"/>
  <c r="H29" i="2"/>
  <c r="J29" i="2"/>
  <c r="L29" i="2"/>
  <c r="F30" i="2"/>
  <c r="G30" i="2"/>
  <c r="H30" i="2"/>
  <c r="J30" i="2"/>
  <c r="L30" i="2"/>
  <c r="F31" i="2"/>
  <c r="G31" i="2"/>
  <c r="H31" i="2"/>
  <c r="J31" i="2"/>
  <c r="L31" i="2"/>
  <c r="F32" i="2"/>
  <c r="G32" i="2"/>
  <c r="H32" i="2"/>
  <c r="J32" i="2"/>
  <c r="L32" i="2"/>
  <c r="F33" i="2"/>
  <c r="G33" i="2"/>
  <c r="H33" i="2"/>
  <c r="J33" i="2"/>
  <c r="L33" i="2"/>
  <c r="F34" i="2"/>
  <c r="G34" i="2"/>
  <c r="H34" i="2"/>
  <c r="J34" i="2"/>
  <c r="L34" i="2"/>
  <c r="F35" i="2"/>
  <c r="G35" i="2"/>
  <c r="H35" i="2"/>
  <c r="J35" i="2"/>
  <c r="L35" i="2"/>
  <c r="F36" i="2"/>
  <c r="G36" i="2"/>
  <c r="H36" i="2"/>
  <c r="J36" i="2"/>
  <c r="L36" i="2"/>
  <c r="F37" i="2"/>
  <c r="G37" i="2"/>
  <c r="H37" i="2"/>
  <c r="J37" i="2"/>
  <c r="L37" i="2"/>
  <c r="F38" i="2"/>
  <c r="G38" i="2"/>
  <c r="H38" i="2"/>
  <c r="J38" i="2"/>
  <c r="L38" i="2"/>
  <c r="F40" i="2"/>
  <c r="G40" i="2"/>
  <c r="H40" i="2"/>
  <c r="J40" i="2"/>
  <c r="L40" i="2"/>
  <c r="F41" i="2"/>
  <c r="G41" i="2"/>
  <c r="H41" i="2"/>
  <c r="J41" i="2"/>
  <c r="L41" i="2"/>
  <c r="F42" i="2"/>
  <c r="G42" i="2"/>
  <c r="H42" i="2"/>
  <c r="J42" i="2"/>
  <c r="L42" i="2"/>
  <c r="F43" i="2"/>
  <c r="G43" i="2"/>
  <c r="H43" i="2"/>
  <c r="J43" i="2"/>
  <c r="L43" i="2"/>
  <c r="F44" i="2"/>
  <c r="G44" i="2"/>
  <c r="H44" i="2"/>
  <c r="J44" i="2"/>
  <c r="L44" i="2"/>
  <c r="F45" i="2"/>
  <c r="G45" i="2"/>
  <c r="H45" i="2"/>
  <c r="J45" i="2"/>
  <c r="L45" i="2"/>
  <c r="F46" i="2"/>
  <c r="G46" i="2"/>
  <c r="H46" i="2"/>
  <c r="J46" i="2"/>
  <c r="L46" i="2"/>
  <c r="F47" i="2"/>
  <c r="G47" i="2"/>
  <c r="H47" i="2"/>
  <c r="J47" i="2"/>
  <c r="L47" i="2"/>
  <c r="F48" i="2"/>
  <c r="G48" i="2"/>
  <c r="H48" i="2"/>
  <c r="J48" i="2"/>
  <c r="L48" i="2"/>
  <c r="F50" i="2"/>
  <c r="G50" i="2"/>
  <c r="H50" i="2"/>
  <c r="J50" i="2"/>
  <c r="L50" i="2"/>
  <c r="F51" i="2"/>
  <c r="G51" i="2"/>
  <c r="H51" i="2"/>
  <c r="J51" i="2"/>
  <c r="L51" i="2"/>
  <c r="F52" i="2"/>
  <c r="G52" i="2"/>
  <c r="H52" i="2"/>
  <c r="J52" i="2"/>
  <c r="L52" i="2"/>
  <c r="F53" i="2"/>
  <c r="G53" i="2"/>
  <c r="H53" i="2"/>
  <c r="J53" i="2"/>
  <c r="L53" i="2"/>
  <c r="F54" i="2"/>
  <c r="G54" i="2"/>
  <c r="H54" i="2"/>
  <c r="J54" i="2"/>
  <c r="L54" i="2"/>
  <c r="H55" i="2"/>
  <c r="J55" i="2"/>
  <c r="L55" i="2"/>
  <c r="F56" i="2"/>
  <c r="G56" i="2"/>
  <c r="H56" i="2"/>
  <c r="J56" i="2"/>
  <c r="L56" i="2"/>
  <c r="F57" i="2"/>
  <c r="G57" i="2"/>
  <c r="H57" i="2"/>
  <c r="J57" i="2"/>
  <c r="L57" i="2"/>
  <c r="F58" i="2"/>
  <c r="G58" i="2"/>
  <c r="H58" i="2"/>
  <c r="J58" i="2"/>
  <c r="L58" i="2"/>
  <c r="F59" i="2"/>
  <c r="G59" i="2"/>
  <c r="H59" i="2"/>
  <c r="J59" i="2"/>
  <c r="L59" i="2"/>
  <c r="F60" i="2"/>
  <c r="G60" i="2"/>
  <c r="H60" i="2"/>
  <c r="J60" i="2"/>
  <c r="L60" i="2"/>
  <c r="J61" i="2"/>
  <c r="L61" i="2"/>
  <c r="F62" i="2"/>
  <c r="G62" i="2"/>
  <c r="H62" i="2"/>
  <c r="J62" i="2"/>
  <c r="L62" i="2"/>
  <c r="F63" i="2"/>
  <c r="G64" i="2"/>
  <c r="H64" i="2"/>
  <c r="J64" i="2"/>
  <c r="L64" i="2"/>
  <c r="F65" i="2"/>
  <c r="G65" i="2"/>
  <c r="H65" i="2"/>
  <c r="J65" i="2"/>
  <c r="L65" i="2"/>
  <c r="F66" i="2"/>
  <c r="G66" i="2"/>
  <c r="H66" i="2"/>
  <c r="J66" i="2"/>
  <c r="L66" i="2"/>
  <c r="F67" i="2"/>
  <c r="G67" i="2"/>
  <c r="H67" i="2"/>
  <c r="J67" i="2"/>
  <c r="L67" i="2"/>
  <c r="F68" i="2"/>
  <c r="G68" i="2"/>
  <c r="H68" i="2"/>
  <c r="J68" i="2"/>
  <c r="L68" i="2"/>
  <c r="F69" i="2"/>
  <c r="G69" i="2"/>
  <c r="H69" i="2"/>
  <c r="J69" i="2"/>
  <c r="L69" i="2"/>
  <c r="F70" i="2"/>
  <c r="G70" i="2"/>
  <c r="H70" i="2"/>
  <c r="J70" i="2"/>
  <c r="L70" i="2"/>
  <c r="L71" i="2"/>
  <c r="F72" i="2"/>
  <c r="G72" i="2"/>
  <c r="H72" i="2"/>
  <c r="J72" i="2"/>
  <c r="L72" i="2"/>
  <c r="F73" i="2"/>
  <c r="G73" i="2"/>
  <c r="G74" i="2"/>
  <c r="H74" i="2"/>
  <c r="J74" i="2"/>
  <c r="L74" i="2"/>
  <c r="F75" i="2"/>
  <c r="G75" i="2"/>
  <c r="H75" i="2"/>
  <c r="J75" i="2"/>
  <c r="L75" i="2"/>
  <c r="F76" i="2"/>
  <c r="G76" i="2"/>
  <c r="H76" i="2"/>
  <c r="J76" i="2"/>
  <c r="L76" i="2"/>
  <c r="F77" i="2"/>
  <c r="G77" i="2"/>
  <c r="H77" i="2"/>
  <c r="J77" i="2"/>
  <c r="L77" i="2"/>
  <c r="F78" i="2"/>
  <c r="G78" i="2"/>
  <c r="H78" i="2"/>
  <c r="J78" i="2"/>
  <c r="L78" i="2"/>
  <c r="F79" i="2"/>
  <c r="G79" i="2"/>
  <c r="H79" i="2"/>
  <c r="J79" i="2"/>
  <c r="L79" i="2"/>
  <c r="F80" i="2"/>
  <c r="G80" i="2"/>
  <c r="H80" i="2"/>
  <c r="J80" i="2"/>
  <c r="L80" i="2"/>
  <c r="L81" i="2"/>
  <c r="F82" i="2"/>
  <c r="G82" i="2"/>
  <c r="H82" i="2"/>
  <c r="J82" i="2"/>
  <c r="L82" i="2"/>
  <c r="F83" i="2"/>
  <c r="G83" i="2"/>
  <c r="G84" i="2"/>
  <c r="H84" i="2"/>
  <c r="J84" i="2"/>
  <c r="L84" i="2"/>
  <c r="F85" i="2"/>
  <c r="G85" i="2"/>
  <c r="H85" i="2"/>
  <c r="J85" i="2"/>
  <c r="L85" i="2"/>
  <c r="F86" i="2"/>
  <c r="G86" i="2"/>
  <c r="H86" i="2"/>
  <c r="J86" i="2"/>
  <c r="L86" i="2"/>
  <c r="F87" i="2"/>
  <c r="G87" i="2"/>
  <c r="H87" i="2"/>
  <c r="J87" i="2"/>
  <c r="L87" i="2"/>
  <c r="F88" i="2"/>
  <c r="G88" i="2"/>
  <c r="H88" i="2"/>
  <c r="J88" i="2"/>
  <c r="L88" i="2"/>
  <c r="F89" i="2"/>
  <c r="G89" i="2"/>
  <c r="H89" i="2"/>
  <c r="J89" i="2"/>
  <c r="L89" i="2"/>
  <c r="F90" i="2"/>
  <c r="G90" i="2"/>
  <c r="H90" i="2"/>
  <c r="J90" i="2"/>
  <c r="L90" i="2"/>
  <c r="F91" i="2"/>
  <c r="G91" i="2"/>
  <c r="H91" i="2"/>
  <c r="J91" i="2"/>
  <c r="L91" i="2"/>
  <c r="F92" i="2"/>
  <c r="G92" i="2"/>
  <c r="H92" i="2"/>
  <c r="J92" i="2"/>
  <c r="L92" i="2"/>
  <c r="L93" i="2"/>
  <c r="F94" i="2"/>
  <c r="G94" i="2"/>
  <c r="H94" i="2"/>
  <c r="J94" i="2"/>
  <c r="L94" i="2"/>
  <c r="F95" i="2"/>
  <c r="G95" i="2"/>
  <c r="H95" i="2"/>
  <c r="J95" i="2"/>
  <c r="L95" i="2"/>
  <c r="F96" i="2"/>
  <c r="G96" i="2"/>
  <c r="H96" i="2"/>
  <c r="J96" i="2"/>
  <c r="L96" i="2"/>
  <c r="F97" i="2"/>
  <c r="G97" i="2"/>
  <c r="H97" i="2"/>
  <c r="J97" i="2"/>
  <c r="L97" i="2"/>
  <c r="L19" i="1" l="1"/>
  <c r="L22" i="1"/>
  <c r="L22" i="2" s="1"/>
  <c r="L4" i="2"/>
  <c r="N15" i="1"/>
  <c r="N15" i="2" s="1"/>
  <c r="M15" i="2"/>
  <c r="M12" i="2"/>
  <c r="N12" i="1"/>
  <c r="N12" i="2" s="1"/>
  <c r="L49" i="2"/>
  <c r="J49" i="1"/>
  <c r="J49" i="2" s="1"/>
  <c r="J39" i="1"/>
  <c r="J39" i="2" s="1"/>
  <c r="J19" i="1"/>
  <c r="J19" i="2" s="1"/>
  <c r="H19" i="1"/>
  <c r="H19" i="2" s="1"/>
  <c r="G19" i="1"/>
  <c r="F19" i="1"/>
  <c r="F19" i="2" s="1"/>
  <c r="F22" i="1"/>
  <c r="F22" i="2" s="1"/>
  <c r="H23" i="1"/>
  <c r="H23" i="2" s="1"/>
  <c r="H83" i="1"/>
  <c r="H83" i="2" s="1"/>
  <c r="I3" i="1"/>
  <c r="I3" i="2" s="1"/>
  <c r="I4" i="1"/>
  <c r="I4" i="2" s="1"/>
  <c r="I5" i="1"/>
  <c r="I5" i="2" s="1"/>
  <c r="I6" i="1"/>
  <c r="I6" i="2" s="1"/>
  <c r="I7" i="1"/>
  <c r="I7" i="2" s="1"/>
  <c r="I8" i="1"/>
  <c r="I8" i="2" s="1"/>
  <c r="I9" i="1"/>
  <c r="I9" i="2" s="1"/>
  <c r="I10" i="1"/>
  <c r="I10" i="2" s="1"/>
  <c r="I11" i="1"/>
  <c r="I11" i="2" s="1"/>
  <c r="I13" i="1"/>
  <c r="I13" i="2" s="1"/>
  <c r="I14" i="1"/>
  <c r="I14" i="2" s="1"/>
  <c r="I17" i="1"/>
  <c r="I17" i="2" s="1"/>
  <c r="I18" i="1"/>
  <c r="I18" i="2" s="1"/>
  <c r="I20" i="1"/>
  <c r="I20" i="2" s="1"/>
  <c r="I21" i="1"/>
  <c r="I21" i="2" s="1"/>
  <c r="I22" i="1"/>
  <c r="I22" i="2" s="1"/>
  <c r="I24" i="1"/>
  <c r="I24" i="2" s="1"/>
  <c r="I25" i="1"/>
  <c r="I25" i="2" s="1"/>
  <c r="I27" i="1"/>
  <c r="I27" i="2" s="1"/>
  <c r="I28" i="1"/>
  <c r="I28" i="2" s="1"/>
  <c r="I29" i="1"/>
  <c r="I29" i="2" s="1"/>
  <c r="I30" i="1"/>
  <c r="I30" i="2" s="1"/>
  <c r="I31" i="1"/>
  <c r="I31" i="2" s="1"/>
  <c r="I32" i="1"/>
  <c r="I32" i="2" s="1"/>
  <c r="I33" i="1"/>
  <c r="I33" i="2" s="1"/>
  <c r="I34" i="1"/>
  <c r="I34" i="2" s="1"/>
  <c r="I35" i="1"/>
  <c r="I35" i="2" s="1"/>
  <c r="I36" i="1"/>
  <c r="I36" i="2" s="1"/>
  <c r="I37" i="1"/>
  <c r="I37" i="2" s="1"/>
  <c r="I38" i="1"/>
  <c r="I38" i="2" s="1"/>
  <c r="I40" i="1"/>
  <c r="I40" i="2" s="1"/>
  <c r="I41" i="1"/>
  <c r="I41" i="2" s="1"/>
  <c r="I42" i="1"/>
  <c r="I42" i="2" s="1"/>
  <c r="I43" i="1"/>
  <c r="I43" i="2" s="1"/>
  <c r="I44" i="1"/>
  <c r="I44" i="2" s="1"/>
  <c r="I45" i="1"/>
  <c r="I45" i="2" s="1"/>
  <c r="I46" i="1"/>
  <c r="I47" i="1"/>
  <c r="I47" i="2" s="1"/>
  <c r="I48" i="1"/>
  <c r="I48" i="2" s="1"/>
  <c r="I50" i="1"/>
  <c r="I50" i="2" s="1"/>
  <c r="I51" i="1"/>
  <c r="I51" i="2" s="1"/>
  <c r="I52" i="1"/>
  <c r="I52" i="2" s="1"/>
  <c r="I53" i="1"/>
  <c r="I53" i="2" s="1"/>
  <c r="I54" i="1"/>
  <c r="I54" i="2" s="1"/>
  <c r="I56" i="1"/>
  <c r="I56" i="2" s="1"/>
  <c r="I57" i="1"/>
  <c r="I57" i="2" s="1"/>
  <c r="I58" i="1"/>
  <c r="I58" i="2" s="1"/>
  <c r="I59" i="1"/>
  <c r="I59" i="2" s="1"/>
  <c r="I60" i="1"/>
  <c r="I60" i="2" s="1"/>
  <c r="I62" i="1"/>
  <c r="I62" i="2" s="1"/>
  <c r="I65" i="1"/>
  <c r="I65" i="2" s="1"/>
  <c r="I66" i="1"/>
  <c r="I66" i="2" s="1"/>
  <c r="I67" i="1"/>
  <c r="I67" i="2" s="1"/>
  <c r="I68" i="1"/>
  <c r="I68" i="2" s="1"/>
  <c r="I69" i="1"/>
  <c r="I69" i="2" s="1"/>
  <c r="I70" i="1"/>
  <c r="I70" i="2" s="1"/>
  <c r="I72" i="1"/>
  <c r="I75" i="1"/>
  <c r="I75" i="2" s="1"/>
  <c r="I76" i="1"/>
  <c r="I76" i="2" s="1"/>
  <c r="I77" i="1"/>
  <c r="I77" i="2" s="1"/>
  <c r="I78" i="1"/>
  <c r="I78" i="2" s="1"/>
  <c r="I79" i="1"/>
  <c r="I79" i="2" s="1"/>
  <c r="I80" i="1"/>
  <c r="I80" i="2" s="1"/>
  <c r="I82" i="1"/>
  <c r="I82" i="2" s="1"/>
  <c r="I85" i="1"/>
  <c r="I85" i="2" s="1"/>
  <c r="I86" i="1"/>
  <c r="I86" i="2" s="1"/>
  <c r="I87" i="1"/>
  <c r="I87" i="2" s="1"/>
  <c r="I88" i="1"/>
  <c r="I88" i="2" s="1"/>
  <c r="I89" i="1"/>
  <c r="I89" i="2" s="1"/>
  <c r="I90" i="1"/>
  <c r="I90" i="2" s="1"/>
  <c r="I91" i="1"/>
  <c r="I91" i="2" s="1"/>
  <c r="I92" i="1"/>
  <c r="I92" i="2" s="1"/>
  <c r="I94" i="1"/>
  <c r="I94" i="2" s="1"/>
  <c r="I95" i="1"/>
  <c r="I95" i="2" s="1"/>
  <c r="I96" i="1"/>
  <c r="I96" i="2" s="1"/>
  <c r="I97" i="1"/>
  <c r="I97" i="2" s="1"/>
  <c r="J81" i="1"/>
  <c r="J81" i="2" s="1"/>
  <c r="G81" i="1"/>
  <c r="G81" i="2" s="1"/>
  <c r="J71" i="1"/>
  <c r="J71" i="2" s="1"/>
  <c r="H71" i="1"/>
  <c r="H71" i="2" s="1"/>
  <c r="J93" i="1"/>
  <c r="J93" i="2" s="1"/>
  <c r="J22" i="1"/>
  <c r="J22" i="2" s="1"/>
  <c r="L23" i="1" l="1"/>
  <c r="I72" i="2"/>
  <c r="K22" i="1"/>
  <c r="K22" i="2" s="1"/>
  <c r="J23" i="1"/>
  <c r="J23" i="2" s="1"/>
  <c r="I83" i="1"/>
  <c r="I19" i="1"/>
  <c r="I19" i="2" s="1"/>
  <c r="G19" i="2"/>
  <c r="K46" i="1"/>
  <c r="K46" i="2" s="1"/>
  <c r="I46" i="2"/>
  <c r="K82" i="1"/>
  <c r="K82" i="2" s="1"/>
  <c r="L23" i="2"/>
  <c r="L19" i="2"/>
  <c r="M22" i="1"/>
  <c r="K24" i="1"/>
  <c r="F74" i="1"/>
  <c r="F74" i="2" s="1"/>
  <c r="H73" i="1"/>
  <c r="G63" i="1"/>
  <c r="H49" i="1"/>
  <c r="H49" i="2" s="1"/>
  <c r="G26" i="1"/>
  <c r="H61" i="1"/>
  <c r="H61" i="2" s="1"/>
  <c r="G61" i="1"/>
  <c r="G55" i="1"/>
  <c r="G49" i="1"/>
  <c r="G93" i="1"/>
  <c r="H93" i="1"/>
  <c r="H93" i="2" s="1"/>
  <c r="F93" i="1"/>
  <c r="F93" i="2" s="1"/>
  <c r="H81" i="1"/>
  <c r="H81" i="2" s="1"/>
  <c r="F84" i="1"/>
  <c r="F84" i="2" s="1"/>
  <c r="F81" i="1"/>
  <c r="F81" i="2" s="1"/>
  <c r="G71" i="1"/>
  <c r="F71" i="1"/>
  <c r="F71" i="2" s="1"/>
  <c r="F64" i="1"/>
  <c r="F64" i="2" s="1"/>
  <c r="F61" i="1"/>
  <c r="F61" i="2" s="1"/>
  <c r="F55" i="1"/>
  <c r="F55" i="2" s="1"/>
  <c r="F49" i="1"/>
  <c r="F49" i="2" s="1"/>
  <c r="F26" i="1"/>
  <c r="F26" i="2" s="1"/>
  <c r="G23" i="1"/>
  <c r="F23" i="1"/>
  <c r="F23" i="2" s="1"/>
  <c r="F9" i="1"/>
  <c r="F9" i="2" s="1"/>
  <c r="F6" i="1"/>
  <c r="F6" i="2" s="1"/>
  <c r="L39" i="2"/>
  <c r="G39" i="1"/>
  <c r="F39" i="1"/>
  <c r="F39" i="2" s="1"/>
  <c r="H39" i="1"/>
  <c r="H39" i="2" s="1"/>
  <c r="H26" i="1"/>
  <c r="H26" i="2" s="1"/>
  <c r="H73" i="2" l="1"/>
  <c r="I73" i="1"/>
  <c r="G61" i="2"/>
  <c r="I61" i="1"/>
  <c r="I61" i="2" s="1"/>
  <c r="G49" i="2"/>
  <c r="I49" i="1"/>
  <c r="I49" i="2" s="1"/>
  <c r="G26" i="2"/>
  <c r="I26" i="1"/>
  <c r="I26" i="2" s="1"/>
  <c r="J83" i="1"/>
  <c r="I83" i="2"/>
  <c r="H63" i="1"/>
  <c r="G63" i="2"/>
  <c r="G39" i="2"/>
  <c r="I39" i="1"/>
  <c r="G71" i="2"/>
  <c r="I71" i="1"/>
  <c r="I84" i="1"/>
  <c r="I84" i="2" s="1"/>
  <c r="I81" i="1"/>
  <c r="G16" i="2"/>
  <c r="I16" i="2"/>
  <c r="G55" i="2"/>
  <c r="I55" i="1"/>
  <c r="I55" i="2" s="1"/>
  <c r="K24" i="2"/>
  <c r="M24" i="1"/>
  <c r="M24" i="2" s="1"/>
  <c r="N22" i="1"/>
  <c r="N22" i="2" s="1"/>
  <c r="M22" i="2"/>
  <c r="G93" i="2"/>
  <c r="I93" i="1"/>
  <c r="I93" i="2" s="1"/>
  <c r="G23" i="2"/>
  <c r="I23" i="1"/>
  <c r="I23" i="2" s="1"/>
  <c r="K94" i="1"/>
  <c r="N87" i="1"/>
  <c r="N87" i="2" s="1"/>
  <c r="N88" i="1"/>
  <c r="N88" i="2" s="1"/>
  <c r="N91" i="1"/>
  <c r="N91" i="2" s="1"/>
  <c r="N92" i="1"/>
  <c r="N92" i="2" s="1"/>
  <c r="K79" i="1"/>
  <c r="K79" i="2" s="1"/>
  <c r="K80" i="1"/>
  <c r="K80" i="2" s="1"/>
  <c r="K84" i="1"/>
  <c r="K84" i="2" s="1"/>
  <c r="K85" i="1"/>
  <c r="K86" i="1"/>
  <c r="K87" i="1"/>
  <c r="K88" i="1"/>
  <c r="K89" i="1"/>
  <c r="K91" i="1"/>
  <c r="K92" i="1"/>
  <c r="K95" i="1"/>
  <c r="K97" i="1"/>
  <c r="K90" i="1"/>
  <c r="K96" i="1"/>
  <c r="N17" i="1"/>
  <c r="N17" i="2" s="1"/>
  <c r="N18" i="1"/>
  <c r="N18" i="2" s="1"/>
  <c r="K28" i="1"/>
  <c r="K28" i="2" s="1"/>
  <c r="K29" i="1"/>
  <c r="K29" i="2" s="1"/>
  <c r="K30" i="1"/>
  <c r="K31" i="1"/>
  <c r="K31" i="2" s="1"/>
  <c r="K32" i="1"/>
  <c r="K32" i="2" s="1"/>
  <c r="K33" i="1"/>
  <c r="K33" i="2" s="1"/>
  <c r="K34" i="1"/>
  <c r="K35" i="1"/>
  <c r="K35" i="2" s="1"/>
  <c r="K36" i="1"/>
  <c r="K36" i="2" s="1"/>
  <c r="K37" i="1"/>
  <c r="K37" i="2" s="1"/>
  <c r="K38" i="1"/>
  <c r="M96" i="1" l="1"/>
  <c r="K96" i="2"/>
  <c r="M92" i="1"/>
  <c r="M92" i="2" s="1"/>
  <c r="K92" i="2"/>
  <c r="M87" i="1"/>
  <c r="M87" i="2" s="1"/>
  <c r="K87" i="2"/>
  <c r="K26" i="1"/>
  <c r="K26" i="2" s="1"/>
  <c r="I81" i="2"/>
  <c r="K81" i="1"/>
  <c r="K39" i="1"/>
  <c r="K39" i="2" s="1"/>
  <c r="I39" i="2"/>
  <c r="H63" i="2"/>
  <c r="I63" i="1"/>
  <c r="M90" i="1"/>
  <c r="K90" i="2"/>
  <c r="M91" i="1"/>
  <c r="M91" i="2" s="1"/>
  <c r="K91" i="2"/>
  <c r="M86" i="1"/>
  <c r="K86" i="2"/>
  <c r="K83" i="1"/>
  <c r="J83" i="2"/>
  <c r="I73" i="2"/>
  <c r="J73" i="1"/>
  <c r="I74" i="1"/>
  <c r="I74" i="2" s="1"/>
  <c r="M95" i="1"/>
  <c r="K95" i="2"/>
  <c r="M88" i="1"/>
  <c r="M88" i="2" s="1"/>
  <c r="K88" i="2"/>
  <c r="M94" i="1"/>
  <c r="K94" i="2"/>
  <c r="M97" i="1"/>
  <c r="K97" i="2"/>
  <c r="M89" i="1"/>
  <c r="K89" i="2"/>
  <c r="M85" i="1"/>
  <c r="K85" i="2"/>
  <c r="I71" i="2"/>
  <c r="K71" i="1"/>
  <c r="M38" i="1"/>
  <c r="K38" i="2"/>
  <c r="M30" i="1"/>
  <c r="K30" i="2"/>
  <c r="K93" i="1"/>
  <c r="M34" i="1"/>
  <c r="K34" i="2"/>
  <c r="K23" i="1"/>
  <c r="K23" i="2" s="1"/>
  <c r="M39" i="1"/>
  <c r="Q39" i="1"/>
  <c r="Q36" i="1"/>
  <c r="M36" i="1"/>
  <c r="Q33" i="1"/>
  <c r="M33" i="1"/>
  <c r="M35" i="1"/>
  <c r="Q35" i="1"/>
  <c r="Q32" i="1"/>
  <c r="M32" i="1"/>
  <c r="Q29" i="1"/>
  <c r="M29" i="1"/>
  <c r="Q37" i="1"/>
  <c r="M37" i="1"/>
  <c r="M31" i="1"/>
  <c r="Q31" i="1"/>
  <c r="Q28" i="1"/>
  <c r="M28" i="1"/>
  <c r="Q38" i="1"/>
  <c r="Q34" i="1"/>
  <c r="Q30" i="1"/>
  <c r="K3" i="1"/>
  <c r="K4" i="1"/>
  <c r="K4" i="2" s="1"/>
  <c r="K5" i="1"/>
  <c r="K5" i="2" s="1"/>
  <c r="K6" i="1"/>
  <c r="K7" i="1"/>
  <c r="K8" i="1"/>
  <c r="K8" i="2" s="1"/>
  <c r="K9" i="1"/>
  <c r="K9" i="2" s="1"/>
  <c r="K10" i="1"/>
  <c r="K11" i="1"/>
  <c r="K13" i="1"/>
  <c r="K13" i="2" s="1"/>
  <c r="K14" i="1"/>
  <c r="K14" i="2" s="1"/>
  <c r="K17" i="1"/>
  <c r="K18" i="1"/>
  <c r="K19" i="1"/>
  <c r="K19" i="2" s="1"/>
  <c r="K20" i="1"/>
  <c r="K21" i="1"/>
  <c r="K25" i="1"/>
  <c r="Q26" i="1"/>
  <c r="K27" i="1"/>
  <c r="K41" i="1"/>
  <c r="K40" i="1"/>
  <c r="K40" i="2" s="1"/>
  <c r="K43" i="1"/>
  <c r="K42" i="1"/>
  <c r="K42" i="2" s="1"/>
  <c r="K44" i="1"/>
  <c r="K45" i="1"/>
  <c r="Q46" i="1"/>
  <c r="K47" i="1"/>
  <c r="K48" i="1"/>
  <c r="K49" i="1"/>
  <c r="K49" i="2" s="1"/>
  <c r="K50" i="1"/>
  <c r="K50" i="2" s="1"/>
  <c r="K51" i="1"/>
  <c r="K52" i="1"/>
  <c r="K53" i="1"/>
  <c r="K54" i="1"/>
  <c r="K54" i="2" s="1"/>
  <c r="K55" i="1"/>
  <c r="K56" i="1"/>
  <c r="K57" i="1"/>
  <c r="K57" i="2" s="1"/>
  <c r="K58" i="1"/>
  <c r="K58" i="2" s="1"/>
  <c r="K59" i="1"/>
  <c r="K60" i="1"/>
  <c r="K61" i="1"/>
  <c r="K61" i="2" s="1"/>
  <c r="K62" i="1"/>
  <c r="K65" i="1"/>
  <c r="K65" i="2" s="1"/>
  <c r="K66" i="1"/>
  <c r="K66" i="2" s="1"/>
  <c r="K67" i="1"/>
  <c r="K68" i="1"/>
  <c r="K69" i="1"/>
  <c r="K70" i="1"/>
  <c r="K72" i="1"/>
  <c r="K72" i="2" s="1"/>
  <c r="K75" i="1"/>
  <c r="K75" i="2" s="1"/>
  <c r="K76" i="1"/>
  <c r="K77" i="1"/>
  <c r="K78" i="1"/>
  <c r="Q80" i="1"/>
  <c r="M82" i="1"/>
  <c r="Q94" i="1"/>
  <c r="Q96" i="1"/>
  <c r="Q17" i="1"/>
  <c r="I2" i="1"/>
  <c r="M68" i="1" l="1"/>
  <c r="K68" i="2"/>
  <c r="Q77" i="1"/>
  <c r="K77" i="2"/>
  <c r="Q67" i="1"/>
  <c r="K67" i="2"/>
  <c r="K62" i="2"/>
  <c r="N85" i="1"/>
  <c r="N85" i="2" s="1"/>
  <c r="M85" i="2"/>
  <c r="N97" i="1"/>
  <c r="N97" i="2" s="1"/>
  <c r="M97" i="2"/>
  <c r="K73" i="1"/>
  <c r="J73" i="2"/>
  <c r="Q78" i="1"/>
  <c r="K78" i="2"/>
  <c r="K2" i="1"/>
  <c r="I2" i="2"/>
  <c r="M70" i="1"/>
  <c r="M70" i="2" s="1"/>
  <c r="K70" i="2"/>
  <c r="K71" i="2"/>
  <c r="M71" i="1"/>
  <c r="N86" i="1"/>
  <c r="N86" i="2" s="1"/>
  <c r="M86" i="2"/>
  <c r="N90" i="1"/>
  <c r="N90" i="2" s="1"/>
  <c r="M90" i="2"/>
  <c r="Q59" i="1"/>
  <c r="K59" i="2"/>
  <c r="K83" i="2"/>
  <c r="N82" i="1"/>
  <c r="N82" i="2" s="1"/>
  <c r="M82" i="2"/>
  <c r="Q76" i="1"/>
  <c r="K76" i="2"/>
  <c r="M69" i="1"/>
  <c r="K69" i="2"/>
  <c r="Q60" i="1"/>
  <c r="K60" i="2"/>
  <c r="Q56" i="1"/>
  <c r="K56" i="2"/>
  <c r="N89" i="1"/>
  <c r="N89" i="2" s="1"/>
  <c r="M89" i="2"/>
  <c r="N94" i="1"/>
  <c r="N94" i="2" s="1"/>
  <c r="M94" i="2"/>
  <c r="N95" i="1"/>
  <c r="N95" i="2" s="1"/>
  <c r="M95" i="2"/>
  <c r="I63" i="2"/>
  <c r="I64" i="1"/>
  <c r="I64" i="2" s="1"/>
  <c r="J63" i="1"/>
  <c r="K81" i="2"/>
  <c r="M81" i="1"/>
  <c r="N96" i="1"/>
  <c r="N96" i="2" s="1"/>
  <c r="M96" i="2"/>
  <c r="Q27" i="1"/>
  <c r="K27" i="2"/>
  <c r="N39" i="1"/>
  <c r="N39" i="2" s="1"/>
  <c r="M39" i="2"/>
  <c r="N29" i="1"/>
  <c r="N29" i="2" s="1"/>
  <c r="M29" i="2"/>
  <c r="N36" i="1"/>
  <c r="N36" i="2" s="1"/>
  <c r="M36" i="2"/>
  <c r="N30" i="1"/>
  <c r="N30" i="2" s="1"/>
  <c r="M30" i="2"/>
  <c r="Q51" i="1"/>
  <c r="K51" i="2"/>
  <c r="Q20" i="1"/>
  <c r="K20" i="2"/>
  <c r="Q6" i="1"/>
  <c r="K6" i="2"/>
  <c r="M43" i="1"/>
  <c r="K43" i="2"/>
  <c r="M53" i="1"/>
  <c r="K53" i="2"/>
  <c r="M45" i="1"/>
  <c r="K45" i="2"/>
  <c r="Q25" i="1"/>
  <c r="K25" i="2"/>
  <c r="M18" i="1"/>
  <c r="M18" i="2" s="1"/>
  <c r="K18" i="2"/>
  <c r="N31" i="1"/>
  <c r="N31" i="2" s="1"/>
  <c r="M31" i="2"/>
  <c r="N35" i="1"/>
  <c r="N35" i="2" s="1"/>
  <c r="M35" i="2"/>
  <c r="N34" i="1"/>
  <c r="N34" i="2" s="1"/>
  <c r="M34" i="2"/>
  <c r="Q47" i="1"/>
  <c r="K47" i="2"/>
  <c r="M52" i="1"/>
  <c r="K52" i="2"/>
  <c r="M48" i="1"/>
  <c r="K48" i="2"/>
  <c r="Q44" i="1"/>
  <c r="K44" i="2"/>
  <c r="M41" i="1"/>
  <c r="K41" i="2"/>
  <c r="M21" i="1"/>
  <c r="M21" i="2" s="1"/>
  <c r="K21" i="2"/>
  <c r="M17" i="1"/>
  <c r="M17" i="2" s="1"/>
  <c r="K17" i="2"/>
  <c r="Q7" i="1"/>
  <c r="K7" i="2"/>
  <c r="M3" i="1"/>
  <c r="K3" i="2"/>
  <c r="N28" i="1"/>
  <c r="N28" i="2" s="1"/>
  <c r="M28" i="2"/>
  <c r="N37" i="1"/>
  <c r="N37" i="2" s="1"/>
  <c r="M37" i="2"/>
  <c r="N32" i="1"/>
  <c r="N32" i="2" s="1"/>
  <c r="M32" i="2"/>
  <c r="N33" i="1"/>
  <c r="N33" i="2" s="1"/>
  <c r="M33" i="2"/>
  <c r="M93" i="1"/>
  <c r="K93" i="2"/>
  <c r="N38" i="1"/>
  <c r="N38" i="2" s="1"/>
  <c r="M38" i="2"/>
  <c r="Q55" i="1"/>
  <c r="K55" i="2"/>
  <c r="Q16" i="1"/>
  <c r="K16" i="2"/>
  <c r="Q10" i="1"/>
  <c r="K10" i="2"/>
  <c r="M11" i="1"/>
  <c r="N11" i="1" s="1"/>
  <c r="N11" i="2" s="1"/>
  <c r="K11" i="2"/>
  <c r="Q72" i="1"/>
  <c r="K74" i="1"/>
  <c r="Q68" i="1"/>
  <c r="Q41" i="1"/>
  <c r="M8" i="1"/>
  <c r="Q8" i="1"/>
  <c r="Q53" i="1"/>
  <c r="M61" i="1"/>
  <c r="Q61" i="1"/>
  <c r="M84" i="1"/>
  <c r="Q84" i="1"/>
  <c r="N24" i="1"/>
  <c r="N24" i="2" s="1"/>
  <c r="Q24" i="1"/>
  <c r="Q19" i="1"/>
  <c r="M19" i="1"/>
  <c r="Q14" i="1"/>
  <c r="M14" i="1"/>
  <c r="M9" i="1"/>
  <c r="Q9" i="1"/>
  <c r="M5" i="1"/>
  <c r="Q5" i="1"/>
  <c r="M79" i="1"/>
  <c r="Q79" i="1"/>
  <c r="M75" i="1"/>
  <c r="Q75" i="1"/>
  <c r="Q70" i="1"/>
  <c r="N70" i="1"/>
  <c r="N70" i="2" s="1"/>
  <c r="Q66" i="1"/>
  <c r="M66" i="1"/>
  <c r="M62" i="1"/>
  <c r="M62" i="2" s="1"/>
  <c r="Q62" i="1"/>
  <c r="M58" i="1"/>
  <c r="Q58" i="1"/>
  <c r="Q54" i="1"/>
  <c r="M54" i="1"/>
  <c r="M50" i="1"/>
  <c r="Q50" i="1"/>
  <c r="M46" i="1"/>
  <c r="Q42" i="1"/>
  <c r="M42" i="1"/>
  <c r="Q40" i="1"/>
  <c r="M40" i="1"/>
  <c r="Q97" i="1"/>
  <c r="Q83" i="1"/>
  <c r="Q65" i="1"/>
  <c r="M65" i="1"/>
  <c r="M57" i="1"/>
  <c r="Q57" i="1"/>
  <c r="Q49" i="1"/>
  <c r="M49" i="1"/>
  <c r="M23" i="1"/>
  <c r="Q23" i="1"/>
  <c r="Q13" i="1"/>
  <c r="M13" i="1"/>
  <c r="M4" i="1"/>
  <c r="Q4" i="1"/>
  <c r="M60" i="1"/>
  <c r="Q45" i="1"/>
  <c r="M78" i="1"/>
  <c r="M56" i="1"/>
  <c r="Q82" i="1"/>
  <c r="Q52" i="1"/>
  <c r="Q95" i="1"/>
  <c r="Q73" i="1"/>
  <c r="Q43" i="1"/>
  <c r="Q21" i="1"/>
  <c r="Q11" i="1"/>
  <c r="M77" i="1"/>
  <c r="M44" i="1"/>
  <c r="M26" i="1"/>
  <c r="M7" i="1"/>
  <c r="Q69" i="1"/>
  <c r="Q48" i="1"/>
  <c r="Q18" i="1"/>
  <c r="M80" i="1"/>
  <c r="M76" i="1"/>
  <c r="M72" i="1"/>
  <c r="M67" i="1"/>
  <c r="M59" i="1"/>
  <c r="M55" i="1"/>
  <c r="M51" i="1"/>
  <c r="M47" i="1"/>
  <c r="M27" i="1"/>
  <c r="M25" i="1"/>
  <c r="M20" i="1"/>
  <c r="M10" i="1"/>
  <c r="M6" i="1"/>
  <c r="Q3" i="1"/>
  <c r="M2" i="1"/>
  <c r="N78" i="1" l="1"/>
  <c r="N78" i="2" s="1"/>
  <c r="M78" i="2"/>
  <c r="N57" i="1"/>
  <c r="N57" i="2" s="1"/>
  <c r="M57" i="2"/>
  <c r="N2" i="1"/>
  <c r="N2" i="2" s="1"/>
  <c r="M2" i="2"/>
  <c r="N72" i="1"/>
  <c r="N72" i="2" s="1"/>
  <c r="M72" i="2"/>
  <c r="N65" i="1"/>
  <c r="N65" i="2" s="1"/>
  <c r="M65" i="2"/>
  <c r="N40" i="1"/>
  <c r="N40" i="2" s="1"/>
  <c r="M40" i="2"/>
  <c r="N79" i="1"/>
  <c r="N79" i="2" s="1"/>
  <c r="M79" i="2"/>
  <c r="N84" i="1"/>
  <c r="N84" i="2" s="1"/>
  <c r="M84" i="2"/>
  <c r="M74" i="1"/>
  <c r="K74" i="2"/>
  <c r="M81" i="2"/>
  <c r="N81" i="1"/>
  <c r="N81" i="2" s="1"/>
  <c r="N69" i="1"/>
  <c r="N69" i="2" s="1"/>
  <c r="M69" i="2"/>
  <c r="N77" i="1"/>
  <c r="N77" i="2" s="1"/>
  <c r="M77" i="2"/>
  <c r="N66" i="1"/>
  <c r="N66" i="2" s="1"/>
  <c r="M66" i="2"/>
  <c r="N71" i="1"/>
  <c r="N71" i="2" s="1"/>
  <c r="M71" i="2"/>
  <c r="N67" i="1"/>
  <c r="N67" i="2" s="1"/>
  <c r="M67" i="2"/>
  <c r="N76" i="1"/>
  <c r="N76" i="2" s="1"/>
  <c r="M76" i="2"/>
  <c r="N60" i="1"/>
  <c r="N60" i="2" s="1"/>
  <c r="M60" i="2"/>
  <c r="N59" i="1"/>
  <c r="N59" i="2" s="1"/>
  <c r="M59" i="2"/>
  <c r="N80" i="1"/>
  <c r="N80" i="2" s="1"/>
  <c r="M80" i="2"/>
  <c r="N56" i="1"/>
  <c r="N56" i="2" s="1"/>
  <c r="M56" i="2"/>
  <c r="N42" i="1"/>
  <c r="N42" i="2" s="1"/>
  <c r="M42" i="2"/>
  <c r="N58" i="1"/>
  <c r="N58" i="2" s="1"/>
  <c r="M58" i="2"/>
  <c r="N75" i="1"/>
  <c r="N75" i="2" s="1"/>
  <c r="M75" i="2"/>
  <c r="K63" i="1"/>
  <c r="J63" i="2"/>
  <c r="M83" i="1"/>
  <c r="L83" i="2"/>
  <c r="Q2" i="1"/>
  <c r="K2" i="2"/>
  <c r="K73" i="2"/>
  <c r="N68" i="1"/>
  <c r="N68" i="2" s="1"/>
  <c r="M68" i="2"/>
  <c r="N19" i="1"/>
  <c r="N19" i="2" s="1"/>
  <c r="M19" i="2"/>
  <c r="N46" i="1"/>
  <c r="N46" i="2" s="1"/>
  <c r="M46" i="2"/>
  <c r="N21" i="1"/>
  <c r="N21" i="2" s="1"/>
  <c r="N52" i="1"/>
  <c r="N52" i="2" s="1"/>
  <c r="M52" i="2"/>
  <c r="N53" i="1"/>
  <c r="N53" i="2" s="1"/>
  <c r="M53" i="2"/>
  <c r="N47" i="1"/>
  <c r="N47" i="2" s="1"/>
  <c r="M47" i="2"/>
  <c r="N51" i="1"/>
  <c r="N51" i="2" s="1"/>
  <c r="M51" i="2"/>
  <c r="N44" i="1"/>
  <c r="N44" i="2" s="1"/>
  <c r="M44" i="2"/>
  <c r="N49" i="1"/>
  <c r="N49" i="2" s="1"/>
  <c r="M49" i="2"/>
  <c r="N6" i="1"/>
  <c r="N6" i="2" s="1"/>
  <c r="M6" i="2"/>
  <c r="N25" i="1"/>
  <c r="N25" i="2" s="1"/>
  <c r="M25" i="2"/>
  <c r="N8" i="1"/>
  <c r="N8" i="2" s="1"/>
  <c r="M8" i="2"/>
  <c r="N3" i="1"/>
  <c r="N3" i="2" s="1"/>
  <c r="M3" i="2"/>
  <c r="N4" i="1"/>
  <c r="N4" i="2" s="1"/>
  <c r="M4" i="2"/>
  <c r="N54" i="1"/>
  <c r="N54" i="2" s="1"/>
  <c r="M54" i="2"/>
  <c r="M93" i="2"/>
  <c r="N93" i="1"/>
  <c r="N93" i="2" s="1"/>
  <c r="N20" i="1"/>
  <c r="N20" i="2" s="1"/>
  <c r="M20" i="2"/>
  <c r="N27" i="1"/>
  <c r="N27" i="2" s="1"/>
  <c r="M27" i="2"/>
  <c r="N7" i="1"/>
  <c r="N7" i="2" s="1"/>
  <c r="M7" i="2"/>
  <c r="N50" i="1"/>
  <c r="N50" i="2" s="1"/>
  <c r="M50" i="2"/>
  <c r="N5" i="1"/>
  <c r="N5" i="2" s="1"/>
  <c r="M5" i="2"/>
  <c r="N41" i="1"/>
  <c r="N41" i="2" s="1"/>
  <c r="M41" i="2"/>
  <c r="N48" i="1"/>
  <c r="N48" i="2" s="1"/>
  <c r="M48" i="2"/>
  <c r="N45" i="1"/>
  <c r="N45" i="2" s="1"/>
  <c r="M45" i="2"/>
  <c r="N43" i="1"/>
  <c r="N43" i="2" s="1"/>
  <c r="M43" i="2"/>
  <c r="N9" i="1"/>
  <c r="N9" i="2" s="1"/>
  <c r="M9" i="2"/>
  <c r="N55" i="1"/>
  <c r="N55" i="2" s="1"/>
  <c r="M55" i="2"/>
  <c r="N61" i="1"/>
  <c r="N61" i="2" s="1"/>
  <c r="M61" i="2"/>
  <c r="N26" i="1"/>
  <c r="N26" i="2" s="1"/>
  <c r="M26" i="2"/>
  <c r="N23" i="1"/>
  <c r="N23" i="2" s="1"/>
  <c r="M23" i="2"/>
  <c r="N16" i="1"/>
  <c r="N16" i="2" s="1"/>
  <c r="M16" i="2"/>
  <c r="M11" i="2"/>
  <c r="N14" i="1"/>
  <c r="N14" i="2" s="1"/>
  <c r="M14" i="2"/>
  <c r="N13" i="1"/>
  <c r="N13" i="2" s="1"/>
  <c r="M13" i="2"/>
  <c r="N10" i="1"/>
  <c r="N10" i="2" s="1"/>
  <c r="M10" i="2"/>
  <c r="Q74" i="1"/>
  <c r="N62" i="1"/>
  <c r="N62" i="2" s="1"/>
  <c r="Q63" i="1" l="1"/>
  <c r="L63" i="1"/>
  <c r="K64" i="1"/>
  <c r="K63" i="2"/>
  <c r="L73" i="2"/>
  <c r="M73" i="1"/>
  <c r="M83" i="2"/>
  <c r="N83" i="1"/>
  <c r="N83" i="2" s="1"/>
  <c r="N74" i="1"/>
  <c r="N74" i="2" s="1"/>
  <c r="M74" i="2"/>
  <c r="K64" i="2" l="1"/>
  <c r="Q64" i="1"/>
  <c r="M73" i="2"/>
  <c r="N73" i="1"/>
  <c r="N73" i="2" s="1"/>
  <c r="M63" i="1"/>
  <c r="L63" i="2"/>
  <c r="M64" i="1" l="1"/>
  <c r="M63" i="2"/>
  <c r="N63" i="1"/>
  <c r="N63" i="2" s="1"/>
  <c r="N64" i="1" l="1"/>
  <c r="N64" i="2" s="1"/>
  <c r="M64" i="2"/>
</calcChain>
</file>

<file path=xl/comments1.xml><?xml version="1.0" encoding="utf-8"?>
<comments xmlns="http://schemas.openxmlformats.org/spreadsheetml/2006/main">
  <authors>
    <author>elhadji Gningue</author>
  </authors>
  <commentList>
    <comment ref="I3" authorId="0" shapeId="0">
      <text>
        <r>
          <rPr>
            <b/>
            <sz val="9"/>
            <color indexed="81"/>
            <rFont val="Tahoma"/>
            <family val="2"/>
          </rPr>
          <t>elhadji Gningue:</t>
        </r>
        <r>
          <rPr>
            <sz val="9"/>
            <color indexed="81"/>
            <rFont val="Tahoma"/>
            <family val="2"/>
          </rPr>
          <t xml:space="preserve">
Erreur de calcul sur le rapport Q2</t>
        </r>
      </text>
    </comment>
    <comment ref="G10" authorId="0" shapeId="0">
      <text>
        <r>
          <rPr>
            <b/>
            <sz val="9"/>
            <color indexed="81"/>
            <rFont val="Tahoma"/>
            <family val="2"/>
          </rPr>
          <t>elhadji Gningue:</t>
        </r>
        <r>
          <rPr>
            <sz val="9"/>
            <color indexed="81"/>
            <rFont val="Tahoma"/>
            <family val="2"/>
          </rPr>
          <t xml:space="preserve">
</t>
        </r>
      </text>
    </comment>
    <comment ref="F16" authorId="0" shapeId="0">
      <text>
        <r>
          <rPr>
            <b/>
            <sz val="9"/>
            <color indexed="81"/>
            <rFont val="Tahoma"/>
            <family val="2"/>
          </rPr>
          <t>elhadji Gningue:</t>
        </r>
        <r>
          <rPr>
            <sz val="9"/>
            <color indexed="81"/>
            <rFont val="Tahoma"/>
            <family val="2"/>
          </rPr>
          <t xml:space="preserve">
incoherency between detail and total, recalculated</t>
        </r>
      </text>
    </comment>
    <comment ref="F23" authorId="0" shapeId="0">
      <text>
        <r>
          <rPr>
            <b/>
            <sz val="9"/>
            <color indexed="81"/>
            <rFont val="Tahoma"/>
            <family val="2"/>
          </rPr>
          <t xml:space="preserve">elhadji Gningue:
</t>
        </r>
        <r>
          <rPr>
            <sz val="9"/>
            <color indexed="81"/>
            <rFont val="Tahoma"/>
            <family val="2"/>
          </rPr>
          <t xml:space="preserve">new row with the Global Total for the indicator
</t>
        </r>
      </text>
    </comment>
    <comment ref="J39" authorId="0" shapeId="0">
      <text>
        <r>
          <rPr>
            <b/>
            <sz val="9"/>
            <color indexed="81"/>
            <rFont val="Tahoma"/>
            <family val="2"/>
          </rPr>
          <t>elhadji Gningue:</t>
        </r>
        <r>
          <rPr>
            <sz val="9"/>
            <color indexed="81"/>
            <rFont val="Tahoma"/>
            <family val="2"/>
          </rPr>
          <t xml:space="preserve">
Erreur de calcul sur le rapport Q3</t>
        </r>
      </text>
    </comment>
    <comment ref="K46" authorId="0" shapeId="0">
      <text>
        <r>
          <rPr>
            <b/>
            <sz val="9"/>
            <color indexed="81"/>
            <rFont val="Tahoma"/>
            <family val="2"/>
          </rPr>
          <t>elhadji Gningue:</t>
        </r>
        <r>
          <rPr>
            <sz val="9"/>
            <color indexed="81"/>
            <rFont val="Tahoma"/>
            <family val="2"/>
          </rPr>
          <t xml:space="preserve">
Erreur de calcul sur le rapport Q3
</t>
        </r>
      </text>
    </comment>
    <comment ref="G49" authorId="0" shapeId="0">
      <text>
        <r>
          <rPr>
            <b/>
            <sz val="9"/>
            <color indexed="81"/>
            <rFont val="Tahoma"/>
            <family val="2"/>
          </rPr>
          <t>elhadji Gningue:</t>
        </r>
        <r>
          <rPr>
            <sz val="9"/>
            <color indexed="81"/>
            <rFont val="Tahoma"/>
            <family val="2"/>
          </rPr>
          <t xml:space="preserve">
Erreur de calcul sur le rapport Q3</t>
        </r>
      </text>
    </comment>
    <comment ref="K52" authorId="0" shapeId="0">
      <text>
        <r>
          <rPr>
            <b/>
            <sz val="9"/>
            <color indexed="81"/>
            <rFont val="Tahoma"/>
            <family val="2"/>
          </rPr>
          <t>Larry Vaughan:</t>
        </r>
        <r>
          <rPr>
            <sz val="9"/>
            <color indexed="81"/>
            <rFont val="Tahoma"/>
            <family val="2"/>
          </rPr>
          <t xml:space="preserve">
Wrong in French version. Corrected in English versoin</t>
        </r>
      </text>
    </comment>
    <comment ref="P52" authorId="0" shapeId="0">
      <text>
        <r>
          <rPr>
            <b/>
            <sz val="9"/>
            <color indexed="81"/>
            <rFont val="Tahoma"/>
            <family val="2"/>
          </rPr>
          <t>Larry Vaughan:</t>
        </r>
        <r>
          <rPr>
            <sz val="9"/>
            <color indexed="81"/>
            <rFont val="Tahoma"/>
            <family val="2"/>
          </rPr>
          <t xml:space="preserve">
Wrong in French version. Corrected in English versoin</t>
        </r>
      </text>
    </comment>
    <comment ref="G73" authorId="0" shapeId="0">
      <text>
        <r>
          <rPr>
            <b/>
            <sz val="9"/>
            <color indexed="81"/>
            <rFont val="Tahoma"/>
            <family val="2"/>
          </rPr>
          <t>elhadji Gningue:</t>
        </r>
        <r>
          <rPr>
            <sz val="9"/>
            <color indexed="81"/>
            <rFont val="Tahoma"/>
            <family val="2"/>
          </rPr>
          <t xml:space="preserve">
Target and continuing
</t>
        </r>
      </text>
    </comment>
    <comment ref="E74" authorId="0" shapeId="0">
      <text>
        <r>
          <rPr>
            <b/>
            <sz val="9"/>
            <color indexed="81"/>
            <rFont val="Tahoma"/>
            <family val="2"/>
          </rPr>
          <t>elhadji Gningue:</t>
        </r>
        <r>
          <rPr>
            <sz val="9"/>
            <color indexed="81"/>
            <rFont val="Tahoma"/>
            <family val="2"/>
          </rPr>
          <t xml:space="preserve">
New row for cheking incoherency between to two kind of desagregation</t>
        </r>
      </text>
    </comment>
    <comment ref="F83" authorId="0" shapeId="0">
      <text>
        <r>
          <rPr>
            <b/>
            <sz val="9"/>
            <color indexed="81"/>
            <rFont val="Tahoma"/>
            <family val="2"/>
          </rPr>
          <t>Larry Vaughan:</t>
        </r>
        <r>
          <rPr>
            <sz val="9"/>
            <color indexed="81"/>
            <rFont val="Tahoma"/>
            <family val="2"/>
          </rPr>
          <t xml:space="preserve">
 Why do we have a continuing target of 50. If we didn’t have 50 last year, why would we choose 50 as a target this year</t>
        </r>
      </text>
    </comment>
  </commentList>
</comments>
</file>

<file path=xl/comments2.xml><?xml version="1.0" encoding="utf-8"?>
<comments xmlns="http://schemas.openxmlformats.org/spreadsheetml/2006/main">
  <authors>
    <author>elhadji Gningue</author>
  </authors>
  <commentList>
    <comment ref="E74" authorId="0" shapeId="0">
      <text>
        <r>
          <rPr>
            <b/>
            <sz val="9"/>
            <color indexed="81"/>
            <rFont val="Tahoma"/>
            <family val="2"/>
          </rPr>
          <t>elhadji Gningue:</t>
        </r>
        <r>
          <rPr>
            <sz val="9"/>
            <color indexed="81"/>
            <rFont val="Tahoma"/>
            <family val="2"/>
          </rPr>
          <t xml:space="preserve">
New row for cheking incoherency between to two kind of desagregation</t>
        </r>
      </text>
    </comment>
  </commentList>
</comments>
</file>

<file path=xl/sharedStrings.xml><?xml version="1.0" encoding="utf-8"?>
<sst xmlns="http://schemas.openxmlformats.org/spreadsheetml/2006/main" count="650" uniqueCount="360">
  <si>
    <t>Indicator</t>
  </si>
  <si>
    <t>Disaggregation</t>
  </si>
  <si>
    <t>FY14 Target</t>
  </si>
  <si>
    <t>% FY14 Target</t>
  </si>
  <si>
    <t>Comments</t>
  </si>
  <si>
    <t xml:space="preserve">1.2.1 Number of individuals who have received USG supported long-term agriculture sector productivity or food security training (FtF output Indicator 4.5.5-6) </t>
  </si>
  <si>
    <t xml:space="preserve">For US Scholars, in addition to the 17 scholars, 3 new students went to the U.S. during Q2 </t>
  </si>
  <si>
    <t>Total</t>
  </si>
  <si>
    <t>1.2.2 Number of faculty members and students trained in:</t>
  </si>
  <si>
    <t>Male</t>
  </si>
  <si>
    <t>Female</t>
  </si>
  <si>
    <t xml:space="preserve">27 students (10 males et 17 females) were in internship in Q1. </t>
  </si>
  <si>
    <t>CFPH</t>
  </si>
  <si>
    <t>LTAEB</t>
  </si>
  <si>
    <t>CNFTEFCPN</t>
  </si>
  <si>
    <t>ISFAR</t>
  </si>
  <si>
    <t>UASZ</t>
  </si>
  <si>
    <t>UCAD</t>
  </si>
  <si>
    <t>UGB</t>
  </si>
  <si>
    <t>UT</t>
  </si>
  <si>
    <t>ENSA</t>
  </si>
  <si>
    <t>ITA</t>
  </si>
  <si>
    <t>ISRA</t>
  </si>
  <si>
    <t>CNFTEIA</t>
  </si>
  <si>
    <t>Resultat</t>
  </si>
  <si>
    <t xml:space="preserve">1.1.1. Number of AETR professors trained in syllabus development/curriculum design </t>
  </si>
  <si>
    <t>1.1.2. Number of syllabi developed by AETR institutions</t>
  </si>
  <si>
    <t>88.33%</t>
  </si>
  <si>
    <t xml:space="preserve">Use of syllabus began to be measured in June. ISFAR was the only institution that had been surveyed by the end of the quarter. </t>
  </si>
  <si>
    <t>MOU signed in the Q1, between VT &amp; Kaolack University</t>
  </si>
  <si>
    <r>
      <t>67</t>
    </r>
    <r>
      <rPr>
        <sz val="8"/>
        <color theme="1"/>
        <rFont val="Times New Roman"/>
        <family val="1"/>
      </rPr>
      <t> </t>
    </r>
    <r>
      <rPr>
        <sz val="10"/>
        <color theme="1"/>
        <rFont val="Times New Roman"/>
        <family val="1"/>
      </rPr>
      <t>%</t>
    </r>
  </si>
  <si>
    <t>In Q1, two MOUs were signed: ITA/ANCAR and ENSA/ANCAR. In Q2 MOU signed between CONGAD and UGB. In Q3 MOU signed between UCAD and POPAS</t>
  </si>
  <si>
    <r>
      <t>Result 2.1</t>
    </r>
    <r>
      <rPr>
        <sz val="12"/>
        <color rgb="FF000000"/>
        <rFont val="Times New Roman"/>
        <family val="1"/>
      </rPr>
      <t>. Innovative research for public and private clients</t>
    </r>
  </si>
  <si>
    <t>Producers</t>
  </si>
  <si>
    <t>122 producers were trained in Q1 and  319 in Q2 (31 Fanaye, 22 de Gaya and 14 de Bokidiawé, 252 producers trained in silage, engineering, technology, etc at Santamba)</t>
  </si>
  <si>
    <t>People in civil society</t>
  </si>
  <si>
    <t>Millet</t>
  </si>
  <si>
    <t>Maize</t>
  </si>
  <si>
    <t>Rice</t>
  </si>
  <si>
    <t>Climate change</t>
  </si>
  <si>
    <t xml:space="preserve">Other aspects of Food security or economic growth </t>
  </si>
  <si>
    <t>85.7%</t>
  </si>
  <si>
    <t xml:space="preserve">Other aspects of food security or economic growth </t>
  </si>
  <si>
    <t>57.89%</t>
  </si>
  <si>
    <t>New</t>
  </si>
  <si>
    <t>6.7%</t>
  </si>
  <si>
    <t>30 producers applied in Q1 &amp; 71 news in Q2</t>
  </si>
  <si>
    <t>More farmers will apply technologies in the rainy season</t>
  </si>
  <si>
    <t>Continuing</t>
  </si>
  <si>
    <t>Private enterprises</t>
  </si>
  <si>
    <t>Producer organizations</t>
  </si>
  <si>
    <t>Water users</t>
  </si>
  <si>
    <t>Women’s groups</t>
  </si>
  <si>
    <t>Trade &amp; business associations</t>
  </si>
  <si>
    <t>Community based organizations</t>
  </si>
  <si>
    <t>11.8%</t>
  </si>
  <si>
    <t>66.6%</t>
  </si>
  <si>
    <t>Community-based organizations</t>
  </si>
  <si>
    <t>20.2%</t>
  </si>
  <si>
    <t>12.6%</t>
  </si>
  <si>
    <r>
      <t>Result 2.2</t>
    </r>
    <r>
      <rPr>
        <sz val="12"/>
        <color rgb="FF000000"/>
        <rFont val="Times New Roman"/>
        <family val="1"/>
      </rPr>
      <t>. Improved outreach and technical support</t>
    </r>
  </si>
  <si>
    <r>
      <t>Result 1.3</t>
    </r>
    <r>
      <rPr>
        <sz val="12"/>
        <color rgb="FF000000"/>
        <rFont val="Times New Roman"/>
        <family val="1"/>
      </rPr>
      <t>. AETR institutions managed as centers of excellence with a clear vision and strategy of their program development and contribution to national food security</t>
    </r>
  </si>
  <si>
    <r>
      <t xml:space="preserve">Result </t>
    </r>
    <r>
      <rPr>
        <b/>
        <sz val="12"/>
        <color rgb="FF000000"/>
        <rFont val="Times New Roman"/>
        <family val="1"/>
      </rPr>
      <t>1.2.</t>
    </r>
    <r>
      <rPr>
        <sz val="12"/>
        <color rgb="FF000000"/>
        <rFont val="Times New Roman"/>
        <family val="1"/>
      </rPr>
      <t xml:space="preserve"> AETR facul</t>
    </r>
    <r>
      <rPr>
        <sz val="12"/>
        <color theme="1"/>
        <rFont val="Times New Roman"/>
        <family val="1"/>
      </rPr>
      <t>ties</t>
    </r>
    <r>
      <rPr>
        <sz val="12"/>
        <color rgb="FF000000"/>
        <rFont val="Times New Roman"/>
        <family val="1"/>
      </rPr>
      <t xml:space="preserve"> and students have the knowledge, skills and attitudes to meet the needs of Senegal’s agriculture sector</t>
    </r>
  </si>
  <si>
    <r>
      <t xml:space="preserve">Result 1.1. </t>
    </r>
    <r>
      <rPr>
        <sz val="12"/>
        <color theme="1"/>
        <rFont val="Times New Roman"/>
        <family val="1"/>
      </rPr>
      <t>AETR faculty are applying best pedagogic practices</t>
    </r>
  </si>
  <si>
    <r>
      <t>Result 3.1.</t>
    </r>
    <r>
      <rPr>
        <sz val="12"/>
        <color rgb="FF000000"/>
        <rFont val="Times New Roman"/>
        <family val="1"/>
      </rPr>
      <t xml:space="preserve"> Management and administrative systems of targeted AETR strengthened</t>
    </r>
  </si>
  <si>
    <r>
      <t>Result 3.2.</t>
    </r>
    <r>
      <rPr>
        <sz val="12"/>
        <color rgb="FF000000"/>
        <rFont val="Times New Roman"/>
        <family val="1"/>
      </rPr>
      <t xml:space="preserve"> </t>
    </r>
    <r>
      <rPr>
        <sz val="12"/>
        <color theme="1"/>
        <rFont val="Times New Roman"/>
        <family val="1"/>
      </rPr>
      <t>AETR institutions are working together to influence policy decisions affecting the agricultural sector</t>
    </r>
  </si>
  <si>
    <t>Q1</t>
  </si>
  <si>
    <t>Q2</t>
  </si>
  <si>
    <t>Q4 Actual</t>
  </si>
  <si>
    <t xml:space="preserve">Q3 </t>
  </si>
  <si>
    <t>Q1+Q2</t>
  </si>
  <si>
    <t>Q1+Q2+Q3</t>
  </si>
  <si>
    <t>Annual</t>
  </si>
  <si>
    <t>ISFAR training in April
ENSA training in June</t>
  </si>
  <si>
    <t>Check Q1+Q2+Q3</t>
  </si>
  <si>
    <t>Error q3</t>
  </si>
  <si>
    <t>check % FY14 Target</t>
  </si>
  <si>
    <t>error target</t>
  </si>
  <si>
    <t>Q2 MOU signed between CONGAD and UGB.
In Q1, two MOUs were signed: ITA/ANCAR and ENSA/ANCAR</t>
  </si>
  <si>
    <t>USAID/ERA Output Indicator</t>
  </si>
  <si>
    <t>USAID/ERA outcome Indicator</t>
  </si>
  <si>
    <t>FtF Output Indicator 4.5.2-6</t>
  </si>
  <si>
    <t>Faculty members (distance and distributed learning, subject matter competencies, other)</t>
  </si>
  <si>
    <t>Students (distance and distributed learning, career management, other)</t>
  </si>
  <si>
    <t xml:space="preserve">1.2.3 Number of students participating in private sector internships </t>
  </si>
  <si>
    <t xml:space="preserve">1.2.4 Number of AETR faculty members and students registered on Innovate’s online community of practice </t>
  </si>
  <si>
    <t xml:space="preserve">ITA signed its performance contract on March 12.
LTAEB and UASZ performance contract are in process </t>
  </si>
  <si>
    <t>1.3.4 Number of AETR institutions conducting self-assessments to improve institutional performance</t>
  </si>
  <si>
    <t>1.3.3 Number of AETR institutions tracking the employment of graduates</t>
  </si>
  <si>
    <t>1.3.2 Number of higher education partnerships between international institutions and host country higher education institutions that address regional, national, and local development needs</t>
  </si>
  <si>
    <t>USAID/State Standard output Indicator</t>
  </si>
  <si>
    <t>FtF Indicator 4.5.2-12</t>
  </si>
  <si>
    <t xml:space="preserve">1.3.1 Number of public-private partnerships formed as a result of FtF assistance </t>
  </si>
  <si>
    <t xml:space="preserve">2.2.1. Number of individuals who have received USG supported short-term agriculture sector productivity or food security training </t>
  </si>
  <si>
    <t>People in government</t>
  </si>
  <si>
    <t xml:space="preserve">People in private sector </t>
  </si>
  <si>
    <t>FtF Output Indicator 4.5.2-7</t>
  </si>
  <si>
    <t>2.2.2. Number of partnerships developed to deliver training services to local farmers and the private sector</t>
  </si>
  <si>
    <t>3.1.1 Number of AETR members trained in administration, finance or M&amp;E</t>
  </si>
  <si>
    <t>3.1.2 Number of AETR institutions completing performance contracts with their respective ministries as a result of FtF assistance</t>
  </si>
  <si>
    <t xml:space="preserve">3.2.1.Number of AETR stakeholder action plans for improving higher education policies for quality assurance </t>
  </si>
  <si>
    <t>1.1.3 Number of students in classrooms receiving course syllabi</t>
  </si>
  <si>
    <t xml:space="preserve">1.1.4 Number of students in classrooms using course syllabi </t>
  </si>
  <si>
    <t>US scholars</t>
  </si>
  <si>
    <t>Local scholars</t>
  </si>
  <si>
    <t>FtF Output Indicator 4.5.2-39</t>
  </si>
  <si>
    <t>FtF Outcome Indicator 4.5.2-5</t>
  </si>
  <si>
    <t>FtF Outcome Indicator 4.5.2--28</t>
  </si>
  <si>
    <t>FtF Output Indicator 4.5.2-11</t>
  </si>
  <si>
    <t>2.1.1 Number of new technologies or management practices under research as a result of USG assistance</t>
  </si>
  <si>
    <t xml:space="preserve">2.1.2 Number of new technologies or management under field testing as a result of USG assistance </t>
  </si>
  <si>
    <t>2.1.3. Number of new technologies or management practices made available for transfer as a result of USG assistance</t>
  </si>
  <si>
    <t xml:space="preserve">2.1.4. Number of farmers and others who have applied new technologies or management practices as a result of USG assistance </t>
  </si>
  <si>
    <t>2.1.5.Number of private enterprises, producer organizations, water users associations, women’s groups, trade and business associations, and community-based organizations (CBOs) that applied new technologies or management practices as a result of USG assistance</t>
  </si>
  <si>
    <t>2.1.6 Number of food security private enterprises (for profit), producers organizations, water users associations, women’s groups, trade and business associations and community-based organizations (CBOs) receiving  USG assistance</t>
  </si>
  <si>
    <t>Indicators</t>
  </si>
  <si>
    <t>Date</t>
  </si>
  <si>
    <t>Quater</t>
  </si>
  <si>
    <t>Activity Owner</t>
  </si>
  <si>
    <t>AETR</t>
  </si>
  <si>
    <t>Region</t>
  </si>
  <si>
    <t>Result 1.1. AETR faculty are applying best pedagogic practices</t>
  </si>
  <si>
    <t>Result 1.2. AETR faculties and students have the knowledge, skills and attitudes to meet the needs of Senegal’s agriculture sector</t>
  </si>
  <si>
    <t>Result 1.3. AETR institutions managed as centers of excellence with a clear vision and strategy of their program development and contribution to national food security</t>
  </si>
  <si>
    <t>Result 2.2. Improved outreach and technical support</t>
  </si>
  <si>
    <t>Result 3.1. Management and administrative systems of targeted AETR strengthened</t>
  </si>
  <si>
    <t>Result 3.2. AETR institutions are working together to influence policy decisions affecting the agricultural sector</t>
  </si>
  <si>
    <t xml:space="preserve">2.1.5.Number of private enterprises, producer organizations, water users associations, women’s groups, trade and business associations, and community-based organizations (CBOs) that applied new technologies </t>
  </si>
  <si>
    <t xml:space="preserve">2.1.6 Number of food security private enterprises (for profit), producers organizations, water users associations, women’s groups, trade and business associations and community-based organizations (CBOs) </t>
  </si>
  <si>
    <t>Result 2.1. Innovative research for public and private clients</t>
  </si>
  <si>
    <t>Gender</t>
  </si>
  <si>
    <t>AETR Partners</t>
  </si>
  <si>
    <t>Techonologies</t>
  </si>
  <si>
    <t>Status</t>
  </si>
  <si>
    <t>Type of organization</t>
  </si>
  <si>
    <t>People in private sector</t>
  </si>
  <si>
    <t>Regions</t>
  </si>
  <si>
    <t>Dakar</t>
  </si>
  <si>
    <t>Thies</t>
  </si>
  <si>
    <t>St-Louis</t>
  </si>
  <si>
    <t>Louga</t>
  </si>
  <si>
    <t>Fatick</t>
  </si>
  <si>
    <t>Kaolack</t>
  </si>
  <si>
    <t>Diourbel</t>
  </si>
  <si>
    <t>Matam</t>
  </si>
  <si>
    <t>Tambakounda</t>
  </si>
  <si>
    <t>Kolda</t>
  </si>
  <si>
    <t>Ziguinchor</t>
  </si>
  <si>
    <t>Kafrine</t>
  </si>
  <si>
    <t>Owners</t>
  </si>
  <si>
    <t>Aliou Ba</t>
  </si>
  <si>
    <t>Aliou Gueye</t>
  </si>
  <si>
    <t>Djibril Ba</t>
  </si>
  <si>
    <t>Dieynaba Ba</t>
  </si>
  <si>
    <t>Elhadji M.F. Gningue</t>
  </si>
  <si>
    <t>Fatou Gueye</t>
  </si>
  <si>
    <t>Fatou Mbaye</t>
  </si>
  <si>
    <t>Kedougou</t>
  </si>
  <si>
    <t>Larry Vaughan</t>
  </si>
  <si>
    <t>Maty Bocoum</t>
  </si>
  <si>
    <t>Pape Samba Diop</t>
  </si>
  <si>
    <t>Ngare Faye</t>
  </si>
  <si>
    <t>Activities</t>
  </si>
  <si>
    <t>Delivrables</t>
  </si>
  <si>
    <t>Field visit</t>
  </si>
  <si>
    <t>WorkShop</t>
  </si>
  <si>
    <t>Training</t>
  </si>
  <si>
    <t>Study Tour</t>
  </si>
  <si>
    <t>Equipments Acquisition</t>
  </si>
  <si>
    <t>Presence sheet</t>
  </si>
  <si>
    <t>Trip Report</t>
  </si>
  <si>
    <t>Receipt Form</t>
  </si>
  <si>
    <t>Activity report</t>
  </si>
  <si>
    <t>Rita Ndong</t>
  </si>
  <si>
    <t>Mouhamed Manga</t>
  </si>
  <si>
    <t>Nguissaly Dieng</t>
  </si>
  <si>
    <t>Omar Faye</t>
  </si>
  <si>
    <t>Abdoulaye Ba</t>
  </si>
  <si>
    <t>Consultant report</t>
  </si>
  <si>
    <t>Level1</t>
  </si>
  <si>
    <t>Level 2</t>
  </si>
  <si>
    <t>Type</t>
  </si>
  <si>
    <t>Link</t>
  </si>
  <si>
    <t>Value</t>
  </si>
  <si>
    <t>Activity Type</t>
  </si>
  <si>
    <t>Christine Lopez</t>
  </si>
  <si>
    <t>Survey report</t>
  </si>
  <si>
    <t>Signed MOU</t>
  </si>
  <si>
    <t>Sedhiou</t>
  </si>
  <si>
    <t>Community services</t>
  </si>
  <si>
    <t>Work session</t>
  </si>
  <si>
    <t>Success Stories</t>
  </si>
  <si>
    <t>Video</t>
  </si>
  <si>
    <t>Components</t>
  </si>
  <si>
    <t>1 Agricultural Education and training system strengthened</t>
  </si>
  <si>
    <t>2 Strengthening Applied research and outreach</t>
  </si>
  <si>
    <t>Quaters</t>
  </si>
  <si>
    <t>sssdsd</t>
  </si>
  <si>
    <t>Ind_112</t>
  </si>
  <si>
    <t>Ind_111</t>
  </si>
  <si>
    <t>Ind_114</t>
  </si>
  <si>
    <t>Ind_113</t>
  </si>
  <si>
    <t>Ind_121</t>
  </si>
  <si>
    <t>Ind_122</t>
  </si>
  <si>
    <t>Ind_124</t>
  </si>
  <si>
    <t>Ind_123</t>
  </si>
  <si>
    <t>Ind_131</t>
  </si>
  <si>
    <t>Ind_132</t>
  </si>
  <si>
    <t>Ind_133</t>
  </si>
  <si>
    <t>Ind_134</t>
  </si>
  <si>
    <t>Ind_211</t>
  </si>
  <si>
    <t>Ind_212</t>
  </si>
  <si>
    <t>Ind_213</t>
  </si>
  <si>
    <t>Ind_214</t>
  </si>
  <si>
    <t>Ind_215</t>
  </si>
  <si>
    <t>Ind_216</t>
  </si>
  <si>
    <t>Ind_221</t>
  </si>
  <si>
    <t>Ind_222</t>
  </si>
  <si>
    <t>Ind_311</t>
  </si>
  <si>
    <t>Ind_312</t>
  </si>
  <si>
    <t>Ind_321</t>
  </si>
  <si>
    <t>Desag_Gender</t>
  </si>
  <si>
    <t>Desag_local_scolars</t>
  </si>
  <si>
    <t>Desag_Us_scholars</t>
  </si>
  <si>
    <t>Desag_Faculty_members</t>
  </si>
  <si>
    <t>Desag_Students</t>
  </si>
  <si>
    <t>Desag_AETRs</t>
  </si>
  <si>
    <t>Desag_Technologies</t>
  </si>
  <si>
    <t>Desag_Status</t>
  </si>
  <si>
    <t>Desag_Gouvernment</t>
  </si>
  <si>
    <t>Desag_Private_sector</t>
  </si>
  <si>
    <t>Desag_civil_society</t>
  </si>
  <si>
    <t>Desag_Organization</t>
  </si>
  <si>
    <t>Result_11</t>
  </si>
  <si>
    <t>Result_12</t>
  </si>
  <si>
    <t>Result_13</t>
  </si>
  <si>
    <t>Result_21</t>
  </si>
  <si>
    <t>Result_22</t>
  </si>
  <si>
    <t>Result_31</t>
  </si>
  <si>
    <t>Result_32</t>
  </si>
  <si>
    <t>2 Agricultural Education and training system strengthened</t>
  </si>
  <si>
    <t>Activity Cost</t>
  </si>
  <si>
    <t>Delivrables1</t>
  </si>
  <si>
    <t>Disagregation</t>
  </si>
  <si>
    <t>Référence</t>
  </si>
  <si>
    <t>C1</t>
  </si>
  <si>
    <t>C2</t>
  </si>
  <si>
    <t>C3</t>
  </si>
  <si>
    <t>Services delivery</t>
  </si>
  <si>
    <t>Comp</t>
  </si>
  <si>
    <t xml:space="preserve">1.1.2. Nombre de syllabus élaborés par les institutions AETR </t>
  </si>
  <si>
    <t>1.1.3 Nombre d'étudiants en classe recevant le sysllabus dans leur cours</t>
  </si>
  <si>
    <t>1.2.2 Nombre de membres des facultés et d'étudiants formés en :</t>
  </si>
  <si>
    <t xml:space="preserve">1.2.3 Nombre d'étudiants faisant un stage dans le secteur privé </t>
  </si>
  <si>
    <t xml:space="preserve">1.2.4 Nombre de membres des facultés et d'étudiant des partenaires AETR inscrits dans la communité de pratique en ligne du nom d'Innvate </t>
  </si>
  <si>
    <t xml:space="preserve">1.3.1 Nombre de partenariats publique-privée noués du fait de l'assiatance de FfT </t>
  </si>
  <si>
    <t xml:space="preserve">1.3.2 Nombre de partenariats de l'enseignement supérieur signés entre les institutions internationales et les établissements d'enseignement supérieur des pays d'accueil qui répondent aux besoins de développement régionaux, nationaux et locaux </t>
  </si>
  <si>
    <t>2.1.3. Le nombre de nouvelles technologies ou de pratiques de gestion rendues disponibles grâce à l'assistance de l'USG</t>
  </si>
  <si>
    <t>2.1.1 Le nombre de nouvelles technologies ou de pratiques de gestion objet de recherches en cours  grâce à l'assistance de l'USG</t>
  </si>
  <si>
    <t>2.1.4. Le nombre de paysants et autres ayant appliqué de nouvelles technologies ou pratiques de gestion  grâce à l'assistance de l'USG</t>
  </si>
  <si>
    <t>2.1.2 Le nombre de nouvelles technologies ou de pratiques de gestion à l’essai sur le terrain grâce à l'assistance de l'USG</t>
  </si>
  <si>
    <t>2.2.1. Nombre d'individus ayant reçu une formation de longue durée et soutenue par l'USG dans le secteur agricole, la productivité ou la sécurité alimentaire</t>
  </si>
  <si>
    <t>2.1.5.Le nombre d'entreprises privées dans la sécurité alimentaire, d’organisations de producteurs, d’associations des utilisateurs de l’eau, de groupements féminins, d’associations de commerces et d'entreprises et d’organisations communautaires de base (OCB) ayant appliqué de nouvelles technologies ou pratiques de gestion grâce à l'aide del'USG</t>
  </si>
  <si>
    <t>2.1.6 Le nombre d'entreprises privées danns la sécurité alimentaire (pour le profit), d’organisations de producteurs, d’associations des utilisateurs de l’eau, de groupements féminins, d’associations de commerces et d'entreprises et d’organisations communautaires de base (OCB) bénéficiant de l'aide l'USG</t>
  </si>
  <si>
    <t>2.2.2. Le nombre de partenariats noués pour fournir des services de formation aux agriculteurs locaux et au secteur privé</t>
  </si>
  <si>
    <t>3.1.1 Nombre de membres des institutions partenaires AETR formés en administration, finance ou suiv-évaluation</t>
  </si>
  <si>
    <t>3.1.2 Nombre d'institutions AETR élaborant des contrats de performance avec leur ministère de tutel grâce à l'assistance du FtF</t>
  </si>
  <si>
    <t>3.2.1. Nombre de plans d'action pour l'amélioration de l'enseignement supérieur par les parties prenantes des institutions AETR</t>
  </si>
  <si>
    <r>
      <t>Result 3.2.</t>
    </r>
    <r>
      <rPr>
        <sz val="12"/>
        <color rgb="FF000000"/>
        <rFont val="Times New Roman"/>
        <family val="1"/>
      </rPr>
      <t xml:space="preserve"> Les Institutions </t>
    </r>
    <r>
      <rPr>
        <sz val="12"/>
        <color theme="1"/>
        <rFont val="Times New Roman"/>
        <family val="1"/>
      </rPr>
      <t>AETR travaillent ensemble pour influencer les decisions politiques affectant le secteur agricole</t>
    </r>
  </si>
  <si>
    <r>
      <t>Result 3.1.</t>
    </r>
    <r>
      <rPr>
        <sz val="12"/>
        <color rgb="FF000000"/>
        <rFont val="Times New Roman"/>
        <family val="1"/>
      </rPr>
      <t xml:space="preserve"> Les méthodes de  gestion et le système adminsitratif des institutions AETR sont renforcées</t>
    </r>
  </si>
  <si>
    <r>
      <t>Result 2.2</t>
    </r>
    <r>
      <rPr>
        <sz val="12"/>
        <color rgb="FF000000"/>
        <rFont val="Times New Roman"/>
        <family val="1"/>
      </rPr>
      <t>. l'assistance technique et la vulgarisation sont améliorées</t>
    </r>
  </si>
  <si>
    <r>
      <t>Result 1.3</t>
    </r>
    <r>
      <rPr>
        <sz val="12"/>
        <color rgb="FF000000"/>
        <rFont val="Times New Roman"/>
        <family val="1"/>
      </rPr>
      <t>. Les institutions AETR sont gérées comme des centre d'excellence avec une vision claire de leur programme et une contribution à la securité alimentaire nationale</t>
    </r>
  </si>
  <si>
    <r>
      <t xml:space="preserve">Result </t>
    </r>
    <r>
      <rPr>
        <b/>
        <sz val="12"/>
        <color rgb="FF000000"/>
        <rFont val="Times New Roman"/>
        <family val="1"/>
      </rPr>
      <t>1.2.</t>
    </r>
    <r>
      <rPr>
        <sz val="12"/>
        <color rgb="FF000000"/>
        <rFont val="Times New Roman"/>
        <family val="1"/>
      </rPr>
      <t xml:space="preserve"> Les membres des facultés et les étudiants des institutions AETR ont les connaissances, compétences et capacités pour satisfaire aux besoins du secteur agricole du Sénégal</t>
    </r>
  </si>
  <si>
    <r>
      <t xml:space="preserve">Result 1.1. </t>
    </r>
    <r>
      <rPr>
        <sz val="12"/>
        <color theme="1"/>
        <rFont val="Times New Roman"/>
        <family val="1"/>
      </rPr>
      <t>Les Facultés des institutions AETR appliquent les meilleures pratiques pédagogiques</t>
    </r>
  </si>
  <si>
    <t>1.1.1. Nombre de Professeurs des institutions AETR formés dans l'élaboration de syllbus</t>
  </si>
  <si>
    <t>1.1.4 Nombre d'étudiants en classe utilisant le sysllabus dans leur cours</t>
  </si>
  <si>
    <t>1.2.1 Nombre d'individus ayant reçu une formation de longue durée et grâce à l'aide de l'USG dans le secteur agricole, la productivité ou la sécurité alimentaire</t>
  </si>
  <si>
    <t>1.3.3 Nombre d'institutions AETR traçant l'employabilité de leur diplômés après leur sortie</t>
  </si>
  <si>
    <t>1.3.4 Nombre d'institution en cours d'auto-évaluation pour l'amélioration des performences</t>
  </si>
  <si>
    <t>Boursiers locaux</t>
  </si>
  <si>
    <t>Boursiers US</t>
  </si>
  <si>
    <t>Mil</t>
  </si>
  <si>
    <t>Riz</t>
  </si>
  <si>
    <t>Changements climatiques</t>
  </si>
  <si>
    <t>Autres aspects liés à la sécurité alimentaire &amp; de la croissance économique</t>
  </si>
  <si>
    <t>Nouveaux</t>
  </si>
  <si>
    <t>Maïs</t>
  </si>
  <si>
    <t>Producteurs</t>
  </si>
  <si>
    <t>Homme</t>
  </si>
  <si>
    <t>Entreprises privées</t>
  </si>
  <si>
    <t>Organisations de producteurs</t>
  </si>
  <si>
    <t>Associations des utilisateurs de l’eau</t>
  </si>
  <si>
    <t>Groupements féminins</t>
  </si>
  <si>
    <t>Organisations communautaires de base</t>
  </si>
  <si>
    <t>Anciens</t>
  </si>
  <si>
    <t>Associations de commerces et d'affaires</t>
  </si>
  <si>
    <t>Femme</t>
  </si>
  <si>
    <t>Agenct de l'état</t>
  </si>
  <si>
    <t>Acteurs du secteur privé</t>
  </si>
  <si>
    <t>Acteurs de la société civile</t>
  </si>
  <si>
    <t>Indicateur de résultat USAID/ERA</t>
  </si>
  <si>
    <t xml:space="preserve">Indicateur de résultat USAID/ERA </t>
  </si>
  <si>
    <t>Indicateur d'impact USAID/ERA</t>
  </si>
  <si>
    <t>Indicateur de résultat FtF 4.5.2-6</t>
  </si>
  <si>
    <t>Indicateur FtF  4.5.2-12</t>
  </si>
  <si>
    <t xml:space="preserve">Indicateur de résultat USAID/State Standard </t>
  </si>
  <si>
    <t>Indicateur de résultat FtF 4.5.2-39</t>
  </si>
  <si>
    <t>Indicateur d'impact FtF 4.5.2-5</t>
  </si>
  <si>
    <t>Indicateur d'impact FtF  4.5.2--28</t>
  </si>
  <si>
    <t>Indicateur de résultat FtF 4.5.2-11</t>
  </si>
  <si>
    <t>Indicateur de résultat FtF 4.5.2-7</t>
  </si>
  <si>
    <r>
      <t>Result 2.1</t>
    </r>
    <r>
      <rPr>
        <sz val="12"/>
        <color rgb="FF000000"/>
        <rFont val="Times New Roman"/>
        <family val="1"/>
      </rPr>
      <t>. Des recherches innovantes pour le secteur publique et privé</t>
    </r>
  </si>
  <si>
    <t>Membres des facultés (enseignement à distance, compétences spécifiques, autres)</t>
  </si>
  <si>
    <t>Etudiants (enseignement à distance, compétences spécifiques, autres)</t>
  </si>
  <si>
    <t>Component</t>
  </si>
  <si>
    <t>Owner</t>
  </si>
  <si>
    <t>Name</t>
  </si>
  <si>
    <t>Cost</t>
  </si>
  <si>
    <t>Results</t>
  </si>
  <si>
    <t>Desag1</t>
  </si>
  <si>
    <t>Desag2</t>
  </si>
  <si>
    <t>DocType</t>
  </si>
  <si>
    <t>DocRef</t>
  </si>
  <si>
    <t>DocLink</t>
  </si>
  <si>
    <t>DocType2</t>
  </si>
  <si>
    <t>DocRef3</t>
  </si>
  <si>
    <t>DocLink4</t>
  </si>
  <si>
    <t>DocType3</t>
  </si>
  <si>
    <t>DocRef4</t>
  </si>
  <si>
    <t>DocLink5</t>
  </si>
  <si>
    <t>Commentaires</t>
  </si>
  <si>
    <t>T1</t>
  </si>
  <si>
    <t>T2</t>
  </si>
  <si>
    <t>T1+T2</t>
  </si>
  <si>
    <t xml:space="preserve">T3 </t>
  </si>
  <si>
    <t>T1+T2+T3</t>
  </si>
  <si>
    <t>T4 Actual</t>
  </si>
  <si>
    <t>FY14 Cible</t>
  </si>
  <si>
    <t>Annuel</t>
  </si>
  <si>
    <t>% FY14 Cible</t>
  </si>
  <si>
    <t>Désagrégation</t>
  </si>
  <si>
    <t>Type d'indicateur</t>
  </si>
  <si>
    <t>Indicateur</t>
  </si>
  <si>
    <t>Résultat</t>
  </si>
  <si>
    <t>Indcator Type</t>
  </si>
  <si>
    <t>Quarter</t>
  </si>
  <si>
    <t>Delivrables2</t>
  </si>
  <si>
    <t>Delivrables3</t>
  </si>
  <si>
    <t>Activity Title</t>
  </si>
  <si>
    <t>Partner</t>
  </si>
  <si>
    <t>During the first year of the Scholars program, 116 local students were enrolled. 
During the second year, only 85 to the 116 local scholars were enrolled in school. Some of these “special cases” were taken care of in Q4.</t>
  </si>
  <si>
    <t>Yaye Fatou Seck</t>
  </si>
  <si>
    <t>Other</t>
  </si>
  <si>
    <t>Martial Ndour</t>
  </si>
  <si>
    <t>Desag_Producers</t>
  </si>
  <si>
    <t>Bineta K. Guissé</t>
  </si>
  <si>
    <t>Demba F. Mbaye</t>
  </si>
  <si>
    <t>Column1</t>
  </si>
  <si>
    <t>Duration
(days)</t>
  </si>
  <si>
    <t>Media publication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</si>
</sst>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Times New Roman"/>
      <family val="1"/>
    </font>
    <font>
      <b/>
      <sz val="12"/>
      <color theme="1"/>
      <name val="Times New Roman"/>
      <family val="1"/>
    </font>
    <font>
      <b/>
      <sz val="10"/>
      <color theme="1"/>
      <name val="Times New Roman"/>
      <family val="1"/>
    </font>
    <font>
      <sz val="10"/>
      <color rgb="FF000000"/>
      <name val="Times New Roman"/>
      <family val="1"/>
    </font>
    <font>
      <sz val="10"/>
      <color theme="1"/>
      <name val="Times New Roman"/>
      <family val="1"/>
    </font>
    <font>
      <sz val="8"/>
      <color theme="1"/>
      <name val="Times New Roman"/>
      <family val="1"/>
    </font>
    <font>
      <b/>
      <sz val="12"/>
      <color rgb="FF000000"/>
      <name val="Times New Roman"/>
      <family val="1"/>
    </font>
    <font>
      <sz val="12"/>
      <color rgb="FF000000"/>
      <name val="Times New Roman"/>
      <family val="1"/>
    </font>
    <font>
      <b/>
      <sz val="10"/>
      <color rgb="FF000000"/>
      <name val="Times New Roman"/>
      <family val="1"/>
    </font>
    <font>
      <sz val="9"/>
      <color indexed="81"/>
      <name val="Tahoma"/>
      <family val="2"/>
    </font>
    <font>
      <b/>
      <sz val="9"/>
      <color indexed="81"/>
      <name val="Tahoma"/>
      <family val="2"/>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1"/>
      <color rgb="FF9C6500"/>
      <name val="Calibri"/>
      <family val="2"/>
      <scheme val="minor"/>
    </font>
    <font>
      <b/>
      <sz val="11"/>
      <color rgb="FF006100"/>
      <name val="Calibri"/>
      <family val="2"/>
      <scheme val="minor"/>
    </font>
    <font>
      <b/>
      <sz val="11"/>
      <color theme="0"/>
      <name val="Calibri"/>
      <family val="2"/>
      <scheme val="minor"/>
    </font>
    <font>
      <sz val="12"/>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8DB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thin">
        <color theme="4" tint="0.39997558519241921"/>
      </bottom>
      <diagonal/>
    </border>
    <border>
      <left style="medium">
        <color indexed="64"/>
      </left>
      <right style="medium">
        <color indexed="64"/>
      </right>
      <top/>
      <bottom/>
      <diagonal/>
    </border>
  </borders>
  <cellStyleXfs count="5">
    <xf numFmtId="0" fontId="0" fillId="0" borderId="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20" fillId="0" borderId="0" applyNumberFormat="0" applyFill="0" applyBorder="0" applyAlignment="0" applyProtection="0"/>
  </cellStyleXfs>
  <cellXfs count="146">
    <xf numFmtId="0" fontId="0" fillId="0" borderId="0" xfId="0"/>
    <xf numFmtId="9" fontId="5" fillId="0" borderId="1" xfId="0" applyNumberFormat="1" applyFont="1" applyBorder="1" applyAlignment="1">
      <alignment vertical="center" wrapText="1"/>
    </xf>
    <xf numFmtId="0" fontId="0" fillId="0" borderId="1" xfId="0" applyBorder="1"/>
    <xf numFmtId="9" fontId="5"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Fill="1"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0" borderId="0" xfId="0" applyAlignment="1">
      <alignment horizontal="center"/>
    </xf>
    <xf numFmtId="0" fontId="3" fillId="2" borderId="1" xfId="0" applyFont="1" applyFill="1" applyBorder="1" applyAlignment="1" applyProtection="1">
      <alignment horizontal="center" vertical="center" wrapText="1"/>
      <protection locked="0"/>
    </xf>
    <xf numFmtId="0" fontId="13" fillId="4" borderId="1" xfId="2" applyBorder="1" applyAlignment="1">
      <alignment horizontal="center" vertical="center" wrapText="1"/>
    </xf>
    <xf numFmtId="0" fontId="15" fillId="0" borderId="1" xfId="0" applyFont="1" applyBorder="1"/>
    <xf numFmtId="0" fontId="15" fillId="0" borderId="0" xfId="0" applyFont="1"/>
    <xf numFmtId="9" fontId="3" fillId="0" borderId="1" xfId="0" applyNumberFormat="1" applyFont="1" applyBorder="1" applyAlignment="1">
      <alignment horizontal="center" vertical="center" wrapText="1"/>
    </xf>
    <xf numFmtId="0" fontId="9" fillId="0" borderId="1" xfId="0" applyFont="1" applyBorder="1" applyAlignment="1" applyProtection="1">
      <alignment horizontal="center" vertical="center" wrapText="1"/>
    </xf>
    <xf numFmtId="0" fontId="0" fillId="0" borderId="0" xfId="0" applyProtection="1"/>
    <xf numFmtId="0" fontId="0" fillId="0" borderId="0" xfId="0" applyAlignment="1">
      <alignment vertical="top" wrapText="1"/>
    </xf>
    <xf numFmtId="0" fontId="0" fillId="0" borderId="0" xfId="0" applyAlignment="1">
      <alignment vertical="top"/>
    </xf>
    <xf numFmtId="0" fontId="0" fillId="0" borderId="0" xfId="0" applyFill="1" applyAlignment="1">
      <alignment vertical="top"/>
    </xf>
    <xf numFmtId="0" fontId="0" fillId="0" borderId="0" xfId="0" applyFill="1"/>
    <xf numFmtId="0" fontId="15" fillId="9" borderId="4" xfId="0" applyFont="1" applyFill="1" applyBorder="1" applyAlignment="1">
      <alignment vertical="top" wrapText="1"/>
    </xf>
    <xf numFmtId="0" fontId="0" fillId="7" borderId="4" xfId="0" applyFill="1" applyBorder="1" applyAlignment="1">
      <alignment vertical="top" wrapText="1"/>
    </xf>
    <xf numFmtId="0" fontId="0" fillId="8" borderId="4" xfId="0" applyFill="1" applyBorder="1" applyAlignment="1">
      <alignment vertical="top" wrapText="1"/>
    </xf>
    <xf numFmtId="0" fontId="0" fillId="8" borderId="4" xfId="0" applyFill="1" applyBorder="1" applyAlignment="1">
      <alignment vertical="top"/>
    </xf>
    <xf numFmtId="0" fontId="15" fillId="12" borderId="4" xfId="0" applyFont="1" applyFill="1" applyBorder="1" applyAlignment="1">
      <alignment vertical="top" wrapText="1"/>
    </xf>
    <xf numFmtId="0" fontId="0" fillId="11" borderId="4" xfId="0" applyFill="1" applyBorder="1" applyAlignment="1">
      <alignment vertical="top" wrapText="1"/>
    </xf>
    <xf numFmtId="0" fontId="0" fillId="10" borderId="4" xfId="0" applyFill="1" applyBorder="1" applyAlignment="1">
      <alignment vertical="top"/>
    </xf>
    <xf numFmtId="0" fontId="0" fillId="10" borderId="4" xfId="0" applyFill="1" applyBorder="1" applyAlignment="1">
      <alignment vertical="top" wrapText="1"/>
    </xf>
    <xf numFmtId="0" fontId="15" fillId="16" borderId="4" xfId="0" applyFont="1" applyFill="1" applyBorder="1" applyAlignment="1">
      <alignment vertical="top"/>
    </xf>
    <xf numFmtId="0" fontId="0" fillId="17" borderId="4" xfId="0" applyFill="1" applyBorder="1" applyAlignment="1">
      <alignment vertical="top"/>
    </xf>
    <xf numFmtId="0" fontId="0" fillId="14" borderId="4" xfId="0" applyFill="1" applyBorder="1" applyAlignment="1">
      <alignment vertical="top"/>
    </xf>
    <xf numFmtId="0" fontId="0" fillId="14" borderId="4" xfId="0" applyFill="1" applyBorder="1"/>
    <xf numFmtId="0" fontId="15" fillId="16" borderId="4" xfId="0" applyFont="1" applyFill="1" applyBorder="1" applyAlignment="1">
      <alignment vertical="top" wrapText="1"/>
    </xf>
    <xf numFmtId="0" fontId="0" fillId="17" borderId="4" xfId="0" applyFill="1" applyBorder="1" applyAlignment="1">
      <alignment vertical="top" wrapText="1"/>
    </xf>
    <xf numFmtId="0" fontId="0" fillId="14" borderId="4" xfId="0" applyFill="1" applyBorder="1" applyAlignment="1">
      <alignment vertical="top" wrapText="1"/>
    </xf>
    <xf numFmtId="0" fontId="0" fillId="14" borderId="4" xfId="0" applyFill="1" applyBorder="1" applyAlignment="1">
      <alignment wrapText="1"/>
    </xf>
    <xf numFmtId="0" fontId="15" fillId="13" borderId="4" xfId="0" applyFont="1" applyFill="1" applyBorder="1" applyAlignment="1">
      <alignment vertical="top" wrapText="1"/>
    </xf>
    <xf numFmtId="0" fontId="15" fillId="13" borderId="4" xfId="0" applyFont="1" applyFill="1" applyBorder="1" applyAlignment="1">
      <alignment vertical="top"/>
    </xf>
    <xf numFmtId="14" fontId="0" fillId="15" borderId="4" xfId="0" applyNumberFormat="1" applyFill="1" applyBorder="1" applyAlignment="1">
      <alignment vertical="top"/>
    </xf>
    <xf numFmtId="0" fontId="0" fillId="15" borderId="4" xfId="0" applyFill="1" applyBorder="1" applyAlignment="1">
      <alignment vertical="top" wrapText="1"/>
    </xf>
    <xf numFmtId="0" fontId="0" fillId="15" borderId="4" xfId="0" applyFill="1" applyBorder="1" applyAlignment="1">
      <alignment vertical="top"/>
    </xf>
    <xf numFmtId="14" fontId="0" fillId="15" borderId="4" xfId="0" applyNumberFormat="1" applyFill="1" applyBorder="1"/>
    <xf numFmtId="0" fontId="0" fillId="15" borderId="4" xfId="0" applyFill="1" applyBorder="1"/>
    <xf numFmtId="0" fontId="18" fillId="19" borderId="4" xfId="0" applyFont="1" applyFill="1" applyBorder="1" applyAlignment="1">
      <alignment vertical="top" wrapText="1"/>
    </xf>
    <xf numFmtId="0" fontId="18" fillId="19" borderId="4" xfId="0" applyFont="1" applyFill="1" applyBorder="1" applyAlignment="1">
      <alignment vertical="top"/>
    </xf>
    <xf numFmtId="0" fontId="0" fillId="0" borderId="0" xfId="0" applyAlignment="1">
      <alignment horizontal="left"/>
    </xf>
    <xf numFmtId="0" fontId="0" fillId="0" borderId="0" xfId="0" applyAlignment="1" applyProtection="1">
      <alignment horizontal="left" vertical="top"/>
      <protection locked="0"/>
    </xf>
    <xf numFmtId="14" fontId="0" fillId="0" borderId="0" xfId="0" applyNumberFormat="1" applyAlignment="1" applyProtection="1">
      <alignment horizontal="right" vertical="top"/>
      <protection locked="0"/>
    </xf>
    <xf numFmtId="0" fontId="0" fillId="0" borderId="0" xfId="0" applyAlignment="1" applyProtection="1">
      <alignment horizontal="left" vertical="top" wrapText="1"/>
      <protection locked="0"/>
    </xf>
    <xf numFmtId="0" fontId="0" fillId="0" borderId="0" xfId="0" applyAlignment="1" applyProtection="1">
      <alignment horizontal="right" vertical="top" wrapText="1"/>
      <protection locked="0"/>
    </xf>
    <xf numFmtId="0" fontId="0" fillId="18" borderId="0" xfId="0" applyFill="1" applyAlignment="1" applyProtection="1">
      <alignment horizontal="center" vertical="top"/>
    </xf>
    <xf numFmtId="0" fontId="3" fillId="2" borderId="0" xfId="0" applyFont="1" applyFill="1" applyBorder="1" applyAlignment="1" applyProtection="1">
      <alignment horizontal="center" vertical="center"/>
    </xf>
    <xf numFmtId="0" fontId="0" fillId="18" borderId="0" xfId="0" applyFill="1" applyAlignment="1" applyProtection="1">
      <alignment horizontal="center" vertical="top" wrapText="1"/>
    </xf>
    <xf numFmtId="0" fontId="3" fillId="2" borderId="0" xfId="0" applyFont="1" applyFill="1" applyBorder="1" applyAlignment="1" applyProtection="1">
      <alignment horizontal="center" vertical="center" wrapText="1"/>
    </xf>
    <xf numFmtId="0" fontId="0" fillId="0" borderId="0" xfId="0" applyAlignment="1" applyProtection="1">
      <alignment horizontal="left" vertical="top"/>
    </xf>
    <xf numFmtId="14" fontId="0" fillId="0" borderId="0" xfId="0" applyNumberFormat="1" applyAlignment="1" applyProtection="1">
      <alignment horizontal="right" vertical="top"/>
    </xf>
    <xf numFmtId="0" fontId="0" fillId="0" borderId="0" xfId="0" applyAlignment="1" applyProtection="1">
      <alignment horizontal="center" vertical="center"/>
    </xf>
    <xf numFmtId="0" fontId="3" fillId="2" borderId="1" xfId="0" applyFont="1" applyFill="1" applyBorder="1" applyAlignment="1" applyProtection="1">
      <alignment horizontal="center" vertical="center"/>
    </xf>
    <xf numFmtId="0" fontId="0" fillId="0" borderId="0" xfId="0" applyAlignment="1" applyProtection="1">
      <alignment horizontal="right" vertical="top" indent="2"/>
    </xf>
    <xf numFmtId="0" fontId="3" fillId="2" borderId="0" xfId="0" applyFont="1" applyFill="1" applyBorder="1" applyAlignment="1" applyProtection="1">
      <alignment horizontal="right" vertical="top" indent="2"/>
    </xf>
    <xf numFmtId="0" fontId="0" fillId="0" borderId="0" xfId="0" applyAlignment="1" applyProtection="1">
      <alignment horizontal="right" vertical="top" wrapText="1" indent="2"/>
      <protection locked="0"/>
    </xf>
    <xf numFmtId="0" fontId="0" fillId="0" borderId="1" xfId="0" applyBorder="1" applyProtection="1">
      <protection locked="0"/>
    </xf>
    <xf numFmtId="0" fontId="0" fillId="0" borderId="0" xfId="0" applyAlignment="1">
      <alignment horizontal="right" indent="1"/>
    </xf>
    <xf numFmtId="3" fontId="0" fillId="0" borderId="0" xfId="0" applyNumberFormat="1" applyAlignment="1" applyProtection="1">
      <alignment horizontal="right" vertical="top"/>
    </xf>
    <xf numFmtId="3" fontId="3" fillId="2" borderId="0" xfId="0" applyNumberFormat="1" applyFont="1" applyFill="1" applyBorder="1" applyAlignment="1" applyProtection="1">
      <alignment horizontal="center" vertical="center"/>
    </xf>
    <xf numFmtId="3" fontId="0" fillId="0" borderId="0" xfId="0" applyNumberFormat="1" applyAlignment="1" applyProtection="1">
      <alignment horizontal="right" vertical="top"/>
      <protection locked="0"/>
    </xf>
    <xf numFmtId="3" fontId="0" fillId="0" borderId="0" xfId="0" applyNumberFormat="1" applyAlignment="1" applyProtection="1">
      <alignment horizontal="right" vertical="top" wrapText="1"/>
      <protection locked="0"/>
    </xf>
    <xf numFmtId="0" fontId="0" fillId="20" borderId="5" xfId="0" applyFont="1" applyFill="1" applyBorder="1" applyAlignment="1">
      <alignment horizontal="left" vertical="top"/>
    </xf>
    <xf numFmtId="0" fontId="0" fillId="21" borderId="1" xfId="0" applyFill="1" applyBorder="1"/>
    <xf numFmtId="0" fontId="5" fillId="0" borderId="1" xfId="0" applyFont="1" applyBorder="1" applyAlignment="1" applyProtection="1">
      <alignment horizontal="right" vertical="center" wrapText="1" indent="1"/>
      <protection locked="0"/>
    </xf>
    <xf numFmtId="0" fontId="3" fillId="0" borderId="1" xfId="0" applyFont="1" applyBorder="1" applyAlignment="1" applyProtection="1">
      <alignment horizontal="right" vertical="center" wrapText="1" indent="1"/>
      <protection locked="0"/>
    </xf>
    <xf numFmtId="0" fontId="13" fillId="4" borderId="1" xfId="2" applyBorder="1" applyAlignment="1" applyProtection="1">
      <alignment horizontal="right" vertical="center" wrapText="1" indent="1"/>
      <protection locked="0"/>
    </xf>
    <xf numFmtId="0" fontId="3" fillId="6" borderId="1" xfId="0" applyFont="1" applyFill="1" applyBorder="1" applyAlignment="1" applyProtection="1">
      <alignment horizontal="right" vertical="center" wrapText="1" indent="1"/>
      <protection locked="0"/>
    </xf>
    <xf numFmtId="0" fontId="14" fillId="5" borderId="1" xfId="3" applyBorder="1" applyAlignment="1" applyProtection="1">
      <alignment horizontal="right" vertical="center" wrapText="1" indent="1"/>
      <protection locked="0"/>
    </xf>
    <xf numFmtId="0" fontId="0" fillId="0" borderId="0" xfId="0" applyAlignment="1" applyProtection="1">
      <alignment horizontal="right" indent="1"/>
      <protection locked="0"/>
    </xf>
    <xf numFmtId="10" fontId="0" fillId="0" borderId="0" xfId="0" applyNumberFormat="1" applyAlignment="1">
      <alignment horizontal="right" indent="1"/>
    </xf>
    <xf numFmtId="0" fontId="4" fillId="0" borderId="1" xfId="0" applyFont="1" applyBorder="1" applyAlignment="1">
      <alignment vertical="center" wrapText="1"/>
    </xf>
    <xf numFmtId="0" fontId="5" fillId="0" borderId="1" xfId="0" applyFont="1" applyBorder="1" applyAlignment="1">
      <alignment vertical="center" wrapText="1"/>
    </xf>
    <xf numFmtId="0" fontId="3" fillId="2" borderId="1" xfId="0" applyFont="1" applyFill="1" applyBorder="1" applyAlignment="1" applyProtection="1">
      <alignment horizontal="center" vertical="center" wrapText="1"/>
    </xf>
    <xf numFmtId="0" fontId="5" fillId="0" borderId="1" xfId="0" applyFont="1" applyBorder="1" applyAlignment="1" applyProtection="1">
      <alignment horizontal="left" vertical="top" wrapText="1"/>
      <protection locked="0"/>
    </xf>
    <xf numFmtId="0" fontId="15" fillId="0" borderId="1" xfId="0" applyFont="1" applyBorder="1" applyAlignment="1" applyProtection="1">
      <alignment horizontal="left" vertical="top" wrapText="1"/>
      <protection locked="0"/>
    </xf>
    <xf numFmtId="0" fontId="5" fillId="0" borderId="1" xfId="0" applyFont="1" applyBorder="1" applyAlignment="1">
      <alignment horizontal="center" vertical="center" wrapText="1"/>
    </xf>
    <xf numFmtId="0" fontId="3" fillId="2" borderId="1" xfId="0" applyFont="1" applyFill="1" applyBorder="1" applyAlignment="1" applyProtection="1">
      <alignment horizontal="right" vertical="center" wrapText="1" indent="1"/>
    </xf>
    <xf numFmtId="10" fontId="3" fillId="2" borderId="1" xfId="0" applyNumberFormat="1" applyFont="1" applyFill="1" applyBorder="1" applyAlignment="1" applyProtection="1">
      <alignment horizontal="right" vertical="center" wrapText="1" indent="1"/>
    </xf>
    <xf numFmtId="0" fontId="5" fillId="0" borderId="1" xfId="0" applyFont="1" applyBorder="1" applyAlignment="1" applyProtection="1">
      <alignment horizontal="right" vertical="center" wrapText="1" indent="1"/>
    </xf>
    <xf numFmtId="10" fontId="5" fillId="0" borderId="1" xfId="0" applyNumberFormat="1" applyFont="1" applyBorder="1" applyAlignment="1" applyProtection="1">
      <alignment horizontal="right" vertical="top" wrapText="1" indent="1"/>
    </xf>
    <xf numFmtId="0" fontId="0" fillId="0" borderId="0" xfId="0" applyAlignment="1" applyProtection="1">
      <alignment horizontal="right" indent="1"/>
    </xf>
    <xf numFmtId="0" fontId="0" fillId="0" borderId="0" xfId="0" applyAlignment="1" applyProtection="1">
      <alignment horizontal="right" vertical="top" indent="1"/>
    </xf>
    <xf numFmtId="0" fontId="3" fillId="2" borderId="1" xfId="0" applyNumberFormat="1" applyFont="1" applyFill="1" applyBorder="1" applyAlignment="1" applyProtection="1">
      <alignment vertical="top" wrapText="1"/>
    </xf>
    <xf numFmtId="0" fontId="5" fillId="0" borderId="1" xfId="0" applyNumberFormat="1" applyFont="1" applyBorder="1" applyAlignment="1" applyProtection="1">
      <alignment vertical="top" wrapText="1"/>
    </xf>
    <xf numFmtId="0" fontId="0" fillId="0" borderId="0" xfId="0" applyNumberFormat="1" applyAlignment="1" applyProtection="1">
      <alignment vertical="top" wrapText="1"/>
    </xf>
    <xf numFmtId="0" fontId="16" fillId="5" borderId="1" xfId="3" applyFont="1" applyBorder="1" applyAlignment="1" applyProtection="1">
      <alignment horizontal="right" vertical="center" wrapText="1" indent="1"/>
      <protection locked="0"/>
    </xf>
    <xf numFmtId="0" fontId="5" fillId="22" borderId="1" xfId="0" applyFont="1" applyFill="1" applyBorder="1" applyAlignment="1" applyProtection="1">
      <alignment horizontal="right" vertical="center" wrapText="1" indent="1"/>
    </xf>
    <xf numFmtId="10" fontId="5" fillId="22" borderId="1" xfId="0" applyNumberFormat="1" applyFont="1" applyFill="1" applyBorder="1" applyAlignment="1" applyProtection="1">
      <alignment horizontal="right" vertical="center" wrapText="1" indent="1"/>
    </xf>
    <xf numFmtId="0" fontId="3" fillId="22" borderId="1" xfId="0" applyFont="1" applyFill="1" applyBorder="1" applyAlignment="1" applyProtection="1">
      <alignment horizontal="right" vertical="center" wrapText="1" indent="1"/>
    </xf>
    <xf numFmtId="10" fontId="3" fillId="22" borderId="1" xfId="0" applyNumberFormat="1" applyFont="1" applyFill="1" applyBorder="1" applyAlignment="1" applyProtection="1">
      <alignment horizontal="right" vertical="center" wrapText="1" indent="1"/>
    </xf>
    <xf numFmtId="0" fontId="0" fillId="22" borderId="1" xfId="0" applyFill="1" applyBorder="1" applyAlignment="1" applyProtection="1">
      <alignment horizontal="center" vertical="center"/>
    </xf>
    <xf numFmtId="0" fontId="5" fillId="22" borderId="1" xfId="0" applyFont="1" applyFill="1" applyBorder="1" applyAlignment="1" applyProtection="1">
      <alignment horizontal="center" vertical="center" wrapText="1"/>
    </xf>
    <xf numFmtId="0" fontId="0" fillId="22" borderId="1" xfId="0" applyFill="1" applyBorder="1" applyProtection="1"/>
    <xf numFmtId="0" fontId="15" fillId="22" borderId="1" xfId="0" applyFont="1" applyFill="1" applyBorder="1" applyProtection="1"/>
    <xf numFmtId="0" fontId="0" fillId="22" borderId="1" xfId="0" applyFill="1" applyBorder="1" applyAlignment="1" applyProtection="1">
      <alignment vertical="center"/>
    </xf>
    <xf numFmtId="0" fontId="16" fillId="22" borderId="1" xfId="3" applyFont="1" applyFill="1" applyBorder="1" applyAlignment="1" applyProtection="1">
      <alignment horizontal="right" vertical="center" wrapText="1" indent="1"/>
    </xf>
    <xf numFmtId="0" fontId="17" fillId="22" borderId="1" xfId="1" applyFont="1" applyFill="1" applyBorder="1" applyAlignment="1" applyProtection="1">
      <alignment horizontal="right" vertical="center" wrapText="1" indent="1"/>
    </xf>
    <xf numFmtId="0" fontId="12" fillId="22" borderId="1" xfId="1" applyFill="1" applyBorder="1" applyAlignment="1" applyProtection="1">
      <alignment horizontal="right" vertical="center" wrapText="1" inden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12" fillId="3" borderId="1" xfId="1" applyBorder="1" applyAlignment="1" applyProtection="1">
      <alignment horizontal="right" vertical="center" indent="1"/>
      <protection locked="0"/>
    </xf>
    <xf numFmtId="0" fontId="4" fillId="0" borderId="1" xfId="0" applyFont="1" applyBorder="1" applyAlignment="1">
      <alignment horizontal="center" vertical="center" wrapText="1"/>
    </xf>
    <xf numFmtId="0" fontId="3" fillId="0" borderId="1" xfId="0" applyFont="1" applyBorder="1" applyAlignment="1" applyProtection="1">
      <alignment horizontal="center" vertical="center" wrapText="1"/>
    </xf>
    <xf numFmtId="0" fontId="0" fillId="0" borderId="1" xfId="0" applyBorder="1" applyAlignment="1" applyProtection="1">
      <alignment horizontal="right" indent="1"/>
      <protection locked="0"/>
    </xf>
    <xf numFmtId="0" fontId="3" fillId="0" borderId="1" xfId="0" applyFont="1" applyBorder="1" applyAlignment="1">
      <alignment horizontal="center" vertical="center" wrapText="1"/>
    </xf>
    <xf numFmtId="0" fontId="7" fillId="0" borderId="1" xfId="0" applyFont="1" applyBorder="1" applyAlignment="1">
      <alignment horizontal="left" vertical="center" wrapText="1"/>
    </xf>
    <xf numFmtId="0" fontId="15" fillId="22" borderId="1" xfId="0" applyFont="1" applyFill="1" applyBorder="1" applyAlignment="1" applyProtection="1">
      <alignment horizontal="right" indent="1"/>
    </xf>
    <xf numFmtId="0" fontId="0" fillId="6" borderId="1" xfId="0" applyFill="1" applyBorder="1" applyAlignment="1" applyProtection="1">
      <alignment horizontal="right" indent="1"/>
      <protection locked="0"/>
    </xf>
    <xf numFmtId="0" fontId="5" fillId="0" borderId="0" xfId="0" applyFont="1" applyBorder="1" applyAlignment="1">
      <alignment horizontal="right" vertical="center" wrapText="1" indent="2"/>
    </xf>
    <xf numFmtId="0" fontId="0" fillId="0" borderId="0" xfId="0" applyAlignment="1" applyProtection="1">
      <alignment horizontal="left" vertical="top" wrapText="1"/>
    </xf>
    <xf numFmtId="0" fontId="19" fillId="0" borderId="0" xfId="0" applyFont="1" applyAlignment="1">
      <alignment horizontal="left"/>
    </xf>
    <xf numFmtId="0" fontId="20" fillId="0" borderId="0" xfId="4" applyAlignment="1" applyProtection="1">
      <alignment horizontal="left" vertical="top" wrapText="1"/>
      <protection locked="0"/>
    </xf>
    <xf numFmtId="0" fontId="20" fillId="0" borderId="0" xfId="4" applyAlignment="1" applyProtection="1">
      <alignment horizontal="left" vertical="top"/>
      <protection locked="0"/>
    </xf>
    <xf numFmtId="0" fontId="4" fillId="0" borderId="1" xfId="0" applyFont="1" applyBorder="1" applyAlignment="1">
      <alignment vertical="center" wrapText="1"/>
    </xf>
    <xf numFmtId="0" fontId="3" fillId="22" borderId="1" xfId="0" applyFont="1" applyFill="1" applyBorder="1" applyAlignment="1" applyProtection="1">
      <alignment horizontal="right" vertical="center" wrapText="1" indent="1"/>
      <protection locked="0"/>
    </xf>
    <xf numFmtId="0" fontId="5" fillId="0" borderId="1" xfId="0" applyFont="1" applyBorder="1" applyAlignment="1" applyProtection="1">
      <alignment horizontal="left" vertical="top" wrapText="1"/>
      <protection locked="0"/>
    </xf>
    <xf numFmtId="0" fontId="5" fillId="0" borderId="1" xfId="0" applyFont="1" applyBorder="1" applyAlignment="1">
      <alignment horizontal="center" vertical="center" wrapText="1"/>
    </xf>
    <xf numFmtId="0" fontId="7" fillId="0" borderId="1" xfId="0" applyFont="1" applyBorder="1" applyAlignment="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2" xfId="0" applyFont="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pplyProtection="1">
      <alignment horizontal="center" vertical="center" wrapText="1"/>
    </xf>
    <xf numFmtId="0" fontId="5" fillId="0" borderId="1" xfId="0" applyFont="1" applyBorder="1" applyAlignment="1">
      <alignment vertical="center" wrapText="1"/>
    </xf>
    <xf numFmtId="0" fontId="3" fillId="2"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pplyProtection="1">
      <alignment horizontal="center"/>
      <protection locked="0"/>
    </xf>
    <xf numFmtId="0" fontId="5" fillId="0" borderId="1" xfId="0" applyNumberFormat="1" applyFont="1" applyBorder="1" applyAlignment="1" applyProtection="1">
      <alignment vertical="top" wrapText="1"/>
    </xf>
    <xf numFmtId="0" fontId="5" fillId="0" borderId="1" xfId="0" applyFont="1" applyBorder="1" applyAlignment="1" applyProtection="1">
      <alignment horizontal="justify" vertical="center" wrapText="1"/>
      <protection locked="0"/>
    </xf>
    <xf numFmtId="0" fontId="5" fillId="0" borderId="1" xfId="0" applyFont="1" applyBorder="1" applyAlignment="1" applyProtection="1">
      <alignment horizontal="center" vertical="center" wrapText="1"/>
      <protection locked="0"/>
    </xf>
    <xf numFmtId="0" fontId="3" fillId="2" borderId="3" xfId="0" applyFont="1" applyFill="1" applyBorder="1" applyAlignment="1" applyProtection="1">
      <alignment horizontal="center" vertical="center" wrapText="1"/>
    </xf>
    <xf numFmtId="0" fontId="3" fillId="2" borderId="2" xfId="0" applyFont="1" applyFill="1" applyBorder="1" applyAlignment="1" applyProtection="1">
      <alignment horizontal="center" vertical="center"/>
    </xf>
    <xf numFmtId="0" fontId="3" fillId="2"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3" fontId="3" fillId="2" borderId="1" xfId="0" applyNumberFormat="1" applyFont="1" applyFill="1" applyBorder="1" applyAlignment="1" applyProtection="1">
      <alignment horizontal="center" vertical="center"/>
    </xf>
    <xf numFmtId="0" fontId="3" fillId="2" borderId="3" xfId="0" applyFont="1" applyFill="1" applyBorder="1" applyAlignment="1" applyProtection="1">
      <alignment horizontal="center" vertical="center"/>
    </xf>
  </cellXfs>
  <cellStyles count="5">
    <cellStyle name="Bad" xfId="2" builtinId="27"/>
    <cellStyle name="Good" xfId="1" builtinId="26"/>
    <cellStyle name="Hyperlink" xfId="4" builtinId="8"/>
    <cellStyle name="Neutral" xfId="3" builtinId="28"/>
    <cellStyle name="Normal" xfId="0" builtinId="0"/>
  </cellStyles>
  <dxfs count="28">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font>
        <sz val="10"/>
        <name val="Times New Roman"/>
        <scheme val="none"/>
      </font>
      <alignment horizontal="right" vertical="center" textRotation="0" wrapText="1" indent="2" justifyLastLine="0" shrinkToFit="0" readingOrder="0"/>
      <protection locked="0" hidden="0"/>
    </dxf>
    <dxf>
      <alignment horizontal="left" vertical="top" textRotation="0" wrapText="1"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fill>
        <patternFill patternType="solid">
          <fgColor indexed="64"/>
          <bgColor theme="0" tint="-0.34998626667073579"/>
        </patternFill>
      </fill>
      <alignment horizontal="center" vertical="top" textRotation="0" wrapText="0" indent="0" justifyLastLine="0" shrinkToFit="0" readingOrder="0"/>
      <protection locked="1" hidden="0"/>
    </dxf>
    <dxf>
      <numFmt numFmtId="3" formatCode="#,##0"/>
      <alignment horizontal="righ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fill>
        <patternFill patternType="solid">
          <fgColor indexed="64"/>
          <bgColor theme="0" tint="-0.34998626667073579"/>
        </patternFill>
      </fill>
      <alignment horizontal="center" vertical="top" textRotation="0" wrapText="0" indent="0" justifyLastLine="0" shrinkToFit="0" readingOrder="0"/>
      <protection locked="1" hidden="0"/>
    </dxf>
    <dxf>
      <numFmt numFmtId="19" formatCode="dd/mm/yyyy"/>
      <alignment horizontal="right" vertical="top" textRotation="0" wrapText="0" indent="0" justifyLastLine="0" shrinkToFit="0" readingOrder="0"/>
      <protection locked="0" hidden="0"/>
    </dxf>
    <dxf>
      <numFmt numFmtId="19" formatCode="dd/mm/yyyy"/>
      <alignment horizontal="righ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alignment horizontal="left" vertical="top" textRotation="0" wrapText="0" indent="0" justifyLastLine="0" shrinkToFit="0" readingOrder="0"/>
      <protection locked="0" hidden="0"/>
    </dxf>
    <dxf>
      <border outline="0">
        <top style="medium">
          <color indexed="64"/>
        </top>
      </border>
    </dxf>
    <dxf>
      <alignment horizontal="left" vertical="top" textRotation="0" wrapText="0" indent="0" justifyLastLine="0" shrinkToFit="0" readingOrder="0"/>
      <protection locked="0" hidden="0"/>
    </dxf>
    <dxf>
      <font>
        <b/>
        <i val="0"/>
        <strike val="0"/>
        <condense val="0"/>
        <extend val="0"/>
        <outline val="0"/>
        <shadow val="0"/>
        <u val="none"/>
        <vertAlign val="baseline"/>
        <sz val="10"/>
        <color theme="1"/>
        <name val="Times New Roman"/>
        <scheme val="none"/>
      </font>
      <fill>
        <patternFill patternType="solid">
          <fgColor indexed="64"/>
          <bgColor rgb="FF8DB3E2"/>
        </patternFill>
      </fill>
      <alignment horizontal="center" vertical="center" textRotation="0" wrapText="0" indent="0" justifyLastLine="0" shrinkToFit="0" readingOrder="0"/>
      <protection locked="1" hidden="0"/>
    </dxf>
    <dxf>
      <font>
        <b/>
        <i val="0"/>
        <color rgb="FFC00000"/>
      </font>
      <fill>
        <patternFill>
          <bgColor rgb="FFFD8603"/>
        </patternFill>
      </fill>
    </dxf>
  </dxfs>
  <tableStyles count="0" defaultTableStyle="TableStyleMedium2" defaultPivotStyle="PivotStyleLight16"/>
  <colors>
    <mruColors>
      <color rgb="FFFD86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5" name="Table5" displayName="Table5" ref="A4:X5" totalsRowShown="0" headerRowDxfId="26" dataDxfId="25" tableBorderDxfId="24">
  <autoFilter ref="A4:X5"/>
  <tableColumns count="24">
    <tableColumn id="1" name="Owner" dataDxfId="23"/>
    <tableColumn id="2" name="AETR" dataDxfId="22"/>
    <tableColumn id="3" name="Region" dataDxfId="21"/>
    <tableColumn id="4" name="Date" dataDxfId="20"/>
    <tableColumn id="24" name="Column1" dataDxfId="19"/>
    <tableColumn id="5" name="Quater" dataDxfId="18">
      <calculatedColumnFormula>IF(ISBLANK(D5),"",IF(D5&lt;Quater1,"Error : Activity out of Fiscal Year",IF(D5&lt;Quater2,"Q1",IF(D5&lt;Quater3,"Q2",IF(D5&lt;Quater4,"Q3",IF(D5&lt;=FY_end,"Q4"," Error : Activity After current Fiscal Year Error "))))))</calculatedColumnFormula>
    </tableColumn>
    <tableColumn id="6" name="Type" dataDxfId="17"/>
    <tableColumn id="7" name="Name" dataDxfId="16"/>
    <tableColumn id="8" name="Cost" dataDxfId="15"/>
    <tableColumn id="9" name="Comp" dataDxfId="14">
      <calculatedColumnFormula>IF(NOT(ISBLANK(K5)), VLOOKUP(K5,Results_AC,2,FALSE),"")</calculatedColumnFormula>
    </tableColumn>
    <tableColumn id="10" name="Results" dataDxfId="13"/>
    <tableColumn id="11" name="Indicator" dataDxfId="12"/>
    <tableColumn id="12" name="Desag1" dataDxfId="11"/>
    <tableColumn id="13" name="Desag2" dataDxfId="10"/>
    <tableColumn id="14" name="Value" dataDxfId="9"/>
    <tableColumn id="15" name="DocType" dataDxfId="8"/>
    <tableColumn id="16" name="DocRef" dataDxfId="7"/>
    <tableColumn id="17" name="DocLink" dataDxfId="6"/>
    <tableColumn id="18" name="DocType2" dataDxfId="5"/>
    <tableColumn id="19" name="DocRef3" dataDxfId="4"/>
    <tableColumn id="20" name="DocLink4" dataDxfId="3"/>
    <tableColumn id="21" name="DocType3" dataDxfId="2"/>
    <tableColumn id="22" name="DocRef4" dataDxfId="1"/>
    <tableColumn id="23" name="DocLink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97"/>
  <sheetViews>
    <sheetView topLeftCell="B1" zoomScale="110" zoomScaleNormal="110" workbookViewId="0">
      <pane ySplit="1" topLeftCell="A2" activePane="bottomLeft" state="frozen"/>
      <selection activeCell="B1" sqref="B1"/>
      <selection pane="bottomLeft" activeCell="L11" sqref="L11"/>
    </sheetView>
  </sheetViews>
  <sheetFormatPr defaultColWidth="9.140625" defaultRowHeight="15.75" x14ac:dyDescent="0.25"/>
  <cols>
    <col min="1" max="1" width="20.85546875" style="116" customWidth="1"/>
    <col min="2" max="2" width="27.42578125" customWidth="1"/>
    <col min="3" max="3" width="13.7109375" customWidth="1"/>
    <col min="4" max="4" width="19.28515625" customWidth="1"/>
    <col min="5" max="5" width="16.140625" style="8" customWidth="1"/>
    <col min="6" max="6" width="8.140625" style="62" customWidth="1"/>
    <col min="7" max="7" width="7.5703125" style="74" customWidth="1"/>
    <col min="8" max="8" width="7.42578125" style="74" customWidth="1"/>
    <col min="9" max="9" width="7.7109375" style="62" customWidth="1"/>
    <col min="10" max="10" width="7.7109375" style="74" customWidth="1"/>
    <col min="11" max="11" width="7.5703125" style="62" customWidth="1"/>
    <col min="12" max="12" width="7.7109375" style="74" customWidth="1"/>
    <col min="13" max="13" width="7.85546875" style="62" bestFit="1" customWidth="1"/>
    <col min="14" max="14" width="9.85546875" style="75" customWidth="1"/>
    <col min="15" max="15" width="39" style="46" customWidth="1"/>
    <col min="16" max="16" width="16.5703125" hidden="1" customWidth="1"/>
    <col min="17" max="17" width="7.7109375" hidden="1" customWidth="1"/>
    <col min="18" max="18" width="11.5703125" hidden="1" customWidth="1"/>
    <col min="19" max="19" width="0" hidden="1" customWidth="1"/>
  </cols>
  <sheetData>
    <row r="1" spans="1:19" ht="26.25" thickBot="1" x14ac:dyDescent="0.3">
      <c r="A1" s="104" t="s">
        <v>24</v>
      </c>
      <c r="B1" s="104" t="s">
        <v>0</v>
      </c>
      <c r="C1" s="104" t="s">
        <v>344</v>
      </c>
      <c r="D1" s="134" t="s">
        <v>1</v>
      </c>
      <c r="E1" s="134"/>
      <c r="F1" s="104" t="s">
        <v>2</v>
      </c>
      <c r="G1" s="104" t="s">
        <v>66</v>
      </c>
      <c r="H1" s="104" t="s">
        <v>67</v>
      </c>
      <c r="I1" s="104" t="s">
        <v>70</v>
      </c>
      <c r="J1" s="104" t="s">
        <v>69</v>
      </c>
      <c r="K1" s="104" t="s">
        <v>71</v>
      </c>
      <c r="L1" s="104" t="s">
        <v>68</v>
      </c>
      <c r="M1" s="104" t="s">
        <v>72</v>
      </c>
      <c r="N1" s="104" t="s">
        <v>3</v>
      </c>
      <c r="O1" s="105" t="s">
        <v>4</v>
      </c>
      <c r="P1" s="104" t="s">
        <v>74</v>
      </c>
      <c r="Q1" s="104" t="s">
        <v>75</v>
      </c>
      <c r="R1" s="104" t="s">
        <v>76</v>
      </c>
      <c r="S1" s="104" t="s">
        <v>77</v>
      </c>
    </row>
    <row r="2" spans="1:19" ht="39" thickBot="1" x14ac:dyDescent="0.3">
      <c r="A2" s="131" t="s">
        <v>63</v>
      </c>
      <c r="B2" s="77" t="s">
        <v>25</v>
      </c>
      <c r="C2" s="77" t="s">
        <v>79</v>
      </c>
      <c r="D2" s="77"/>
      <c r="E2" s="81"/>
      <c r="F2" s="69">
        <v>75</v>
      </c>
      <c r="G2" s="69">
        <v>13</v>
      </c>
      <c r="H2" s="69">
        <v>32</v>
      </c>
      <c r="I2" s="92">
        <f>G2+H2</f>
        <v>45</v>
      </c>
      <c r="J2" s="69">
        <v>38</v>
      </c>
      <c r="K2" s="92">
        <f>I2+J2</f>
        <v>83</v>
      </c>
      <c r="L2" s="69">
        <f>SUMIFS(Acitivities!O:O,Acitivities!L:L,$B2,Acitivities!F:F,"Q4")</f>
        <v>0</v>
      </c>
      <c r="M2" s="92">
        <f>K2+L2</f>
        <v>83</v>
      </c>
      <c r="N2" s="93">
        <f>IF(F2&gt;0,M2/F2,)</f>
        <v>1.1066666666666667</v>
      </c>
      <c r="O2" s="79" t="s">
        <v>73</v>
      </c>
      <c r="P2" s="81">
        <v>83</v>
      </c>
      <c r="Q2" s="96">
        <f>K2-P2</f>
        <v>0</v>
      </c>
      <c r="R2" s="3">
        <v>1.1100000000000001</v>
      </c>
      <c r="S2" s="2"/>
    </row>
    <row r="3" spans="1:19" ht="32.25" customHeight="1" thickBot="1" x14ac:dyDescent="0.3">
      <c r="A3" s="131"/>
      <c r="B3" s="77" t="s">
        <v>26</v>
      </c>
      <c r="C3" s="77" t="s">
        <v>79</v>
      </c>
      <c r="D3" s="81"/>
      <c r="E3" s="81"/>
      <c r="F3" s="69">
        <v>120</v>
      </c>
      <c r="G3" s="106">
        <v>46</v>
      </c>
      <c r="H3" s="69">
        <v>61</v>
      </c>
      <c r="I3" s="103">
        <f t="shared" ref="I3:I55" si="0">G3+H3</f>
        <v>107</v>
      </c>
      <c r="J3" s="69">
        <v>10</v>
      </c>
      <c r="K3" s="92">
        <f t="shared" ref="K3:K55" si="1">I3+J3</f>
        <v>117</v>
      </c>
      <c r="L3" s="69">
        <f>SUMIFS(Acitivities!O:O,Acitivities!L:L,$B3,Acitivities!F:F,"Q4")</f>
        <v>0</v>
      </c>
      <c r="M3" s="92">
        <f t="shared" ref="M3:M55" si="2">K3+L3</f>
        <v>117</v>
      </c>
      <c r="N3" s="93">
        <f t="shared" ref="N3:N69" si="3">IF(F3&gt;0,M3/F3,)</f>
        <v>0.97499999999999998</v>
      </c>
      <c r="O3" s="79"/>
      <c r="P3" s="81">
        <v>112</v>
      </c>
      <c r="Q3" s="97">
        <f t="shared" ref="Q3:Q54" si="4">K3-P3</f>
        <v>5</v>
      </c>
      <c r="R3" s="81" t="s">
        <v>27</v>
      </c>
      <c r="S3" s="2"/>
    </row>
    <row r="4" spans="1:19" thickBot="1" x14ac:dyDescent="0.3">
      <c r="A4" s="131"/>
      <c r="B4" s="133" t="s">
        <v>101</v>
      </c>
      <c r="C4" s="122" t="s">
        <v>79</v>
      </c>
      <c r="D4" s="135"/>
      <c r="E4" s="81" t="s">
        <v>9</v>
      </c>
      <c r="F4" s="69">
        <v>350</v>
      </c>
      <c r="G4" s="69"/>
      <c r="H4" s="69"/>
      <c r="I4" s="92">
        <f t="shared" si="0"/>
        <v>0</v>
      </c>
      <c r="J4" s="69"/>
      <c r="K4" s="92">
        <f t="shared" si="1"/>
        <v>0</v>
      </c>
      <c r="L4" s="69">
        <f>SUMIFS(Acitivities!O:O,Acitivities!L:L,$B4,Acitivities!F:F,"Q4",Acitivities!N:N,$E4)</f>
        <v>0</v>
      </c>
      <c r="M4" s="92">
        <f t="shared" si="2"/>
        <v>0</v>
      </c>
      <c r="N4" s="93">
        <f t="shared" si="3"/>
        <v>0</v>
      </c>
      <c r="O4" s="121"/>
      <c r="P4" s="81"/>
      <c r="Q4" s="98">
        <f t="shared" si="4"/>
        <v>0</v>
      </c>
      <c r="R4" s="81"/>
      <c r="S4" s="2"/>
    </row>
    <row r="5" spans="1:19" ht="15.75" customHeight="1" thickBot="1" x14ac:dyDescent="0.3">
      <c r="A5" s="131"/>
      <c r="B5" s="133"/>
      <c r="C5" s="122"/>
      <c r="D5" s="135"/>
      <c r="E5" s="81" t="s">
        <v>10</v>
      </c>
      <c r="F5" s="69">
        <v>350</v>
      </c>
      <c r="G5" s="69"/>
      <c r="H5" s="69"/>
      <c r="I5" s="92">
        <f t="shared" si="0"/>
        <v>0</v>
      </c>
      <c r="J5" s="69"/>
      <c r="K5" s="92">
        <f t="shared" si="1"/>
        <v>0</v>
      </c>
      <c r="L5" s="69">
        <f>SUMIFS(Acitivities!O:O,Acitivities!L:L,$B$4,Acitivities!F:F,"Q4",Acitivities!N:N,$E5)</f>
        <v>0</v>
      </c>
      <c r="M5" s="92">
        <f t="shared" si="2"/>
        <v>0</v>
      </c>
      <c r="N5" s="93">
        <f t="shared" si="3"/>
        <v>0</v>
      </c>
      <c r="O5" s="121"/>
      <c r="P5" s="81"/>
      <c r="Q5" s="98">
        <f t="shared" si="4"/>
        <v>0</v>
      </c>
      <c r="R5" s="81"/>
      <c r="S5" s="2"/>
    </row>
    <row r="6" spans="1:19" s="12" customFormat="1" thickBot="1" x14ac:dyDescent="0.3">
      <c r="A6" s="131"/>
      <c r="B6" s="133"/>
      <c r="C6" s="122"/>
      <c r="D6" s="135"/>
      <c r="E6" s="108" t="s">
        <v>7</v>
      </c>
      <c r="F6" s="94">
        <f>F5+F4</f>
        <v>700</v>
      </c>
      <c r="G6" s="94">
        <f>G5+G4</f>
        <v>0</v>
      </c>
      <c r="H6" s="91">
        <v>322</v>
      </c>
      <c r="I6" s="94">
        <f t="shared" si="0"/>
        <v>322</v>
      </c>
      <c r="J6" s="91">
        <v>522</v>
      </c>
      <c r="K6" s="94">
        <f t="shared" si="1"/>
        <v>844</v>
      </c>
      <c r="L6" s="120">
        <f>L4+L5</f>
        <v>0</v>
      </c>
      <c r="M6" s="94">
        <f t="shared" si="2"/>
        <v>844</v>
      </c>
      <c r="N6" s="95">
        <f t="shared" si="3"/>
        <v>1.2057142857142857</v>
      </c>
      <c r="O6" s="121"/>
      <c r="P6" s="110">
        <v>1652</v>
      </c>
      <c r="Q6" s="99">
        <f t="shared" si="4"/>
        <v>-808</v>
      </c>
      <c r="R6" s="13">
        <v>2.36</v>
      </c>
      <c r="S6" s="11"/>
    </row>
    <row r="7" spans="1:19" ht="15" customHeight="1" thickBot="1" x14ac:dyDescent="0.3">
      <c r="A7" s="131"/>
      <c r="B7" s="133" t="s">
        <v>102</v>
      </c>
      <c r="C7" s="122" t="s">
        <v>80</v>
      </c>
      <c r="D7" s="135"/>
      <c r="E7" s="81" t="s">
        <v>9</v>
      </c>
      <c r="F7" s="69">
        <v>350</v>
      </c>
      <c r="G7" s="69"/>
      <c r="H7" s="69"/>
      <c r="I7" s="92">
        <f t="shared" si="0"/>
        <v>0</v>
      </c>
      <c r="J7" s="69"/>
      <c r="K7" s="92">
        <f t="shared" si="1"/>
        <v>0</v>
      </c>
      <c r="L7" s="69">
        <f>SUMIFS(Acitivities!O:O,Acitivities!L:L,$B$7,Acitivities!F:F,"Q4",Acitivities!N:N,$E7)</f>
        <v>0</v>
      </c>
      <c r="M7" s="92">
        <f t="shared" si="2"/>
        <v>0</v>
      </c>
      <c r="N7" s="93">
        <f t="shared" si="3"/>
        <v>0</v>
      </c>
      <c r="O7" s="121" t="s">
        <v>28</v>
      </c>
      <c r="P7" s="81"/>
      <c r="Q7" s="98">
        <f t="shared" si="4"/>
        <v>0</v>
      </c>
      <c r="R7" s="81"/>
      <c r="S7" s="2"/>
    </row>
    <row r="8" spans="1:19" ht="15.75" customHeight="1" thickBot="1" x14ac:dyDescent="0.3">
      <c r="A8" s="131"/>
      <c r="B8" s="133"/>
      <c r="C8" s="122"/>
      <c r="D8" s="135"/>
      <c r="E8" s="81" t="s">
        <v>10</v>
      </c>
      <c r="F8" s="69">
        <v>350</v>
      </c>
      <c r="G8" s="69"/>
      <c r="H8" s="69"/>
      <c r="I8" s="92">
        <f t="shared" si="0"/>
        <v>0</v>
      </c>
      <c r="J8" s="69"/>
      <c r="K8" s="92">
        <f t="shared" si="1"/>
        <v>0</v>
      </c>
      <c r="L8" s="69">
        <f>SUMIFS(Acitivities!O:O,Acitivities!L:L,$B$7,Acitivities!F:F,"Q4",Acitivities!N:N,$E8)</f>
        <v>0</v>
      </c>
      <c r="M8" s="92">
        <f t="shared" si="2"/>
        <v>0</v>
      </c>
      <c r="N8" s="93">
        <f t="shared" si="3"/>
        <v>0</v>
      </c>
      <c r="O8" s="121"/>
      <c r="P8" s="81"/>
      <c r="Q8" s="98">
        <f t="shared" si="4"/>
        <v>0</v>
      </c>
      <c r="R8" s="81"/>
      <c r="S8" s="2"/>
    </row>
    <row r="9" spans="1:19" s="12" customFormat="1" thickBot="1" x14ac:dyDescent="0.3">
      <c r="A9" s="131"/>
      <c r="B9" s="133"/>
      <c r="C9" s="122"/>
      <c r="D9" s="135"/>
      <c r="E9" s="108" t="s">
        <v>7</v>
      </c>
      <c r="F9" s="94">
        <f>F7+F8</f>
        <v>700</v>
      </c>
      <c r="G9" s="94">
        <f>G7+G8</f>
        <v>0</v>
      </c>
      <c r="H9" s="94">
        <f>H7+H8</f>
        <v>0</v>
      </c>
      <c r="I9" s="94">
        <f t="shared" si="0"/>
        <v>0</v>
      </c>
      <c r="J9" s="91">
        <v>700</v>
      </c>
      <c r="K9" s="94">
        <f t="shared" si="1"/>
        <v>700</v>
      </c>
      <c r="L9" s="120">
        <f>L8+L7</f>
        <v>0</v>
      </c>
      <c r="M9" s="94">
        <f t="shared" si="2"/>
        <v>700</v>
      </c>
      <c r="N9" s="95">
        <f t="shared" si="3"/>
        <v>1</v>
      </c>
      <c r="O9" s="121"/>
      <c r="P9" s="110"/>
      <c r="Q9" s="99">
        <f t="shared" si="4"/>
        <v>700</v>
      </c>
      <c r="R9" s="13">
        <v>0.1</v>
      </c>
      <c r="S9" s="11"/>
    </row>
    <row r="10" spans="1:19" s="7" customFormat="1" thickBot="1" x14ac:dyDescent="0.3">
      <c r="A10" s="131" t="s">
        <v>62</v>
      </c>
      <c r="B10" s="126" t="s">
        <v>5</v>
      </c>
      <c r="C10" s="124" t="s">
        <v>81</v>
      </c>
      <c r="D10" s="122" t="s">
        <v>104</v>
      </c>
      <c r="E10" s="81" t="s">
        <v>9</v>
      </c>
      <c r="F10" s="69">
        <v>42</v>
      </c>
      <c r="G10" s="69">
        <v>116</v>
      </c>
      <c r="H10" s="69">
        <v>85</v>
      </c>
      <c r="I10" s="92">
        <f>G10+H10</f>
        <v>201</v>
      </c>
      <c r="J10" s="69">
        <v>0</v>
      </c>
      <c r="K10" s="92">
        <f t="shared" si="1"/>
        <v>201</v>
      </c>
      <c r="L10" s="69">
        <f>SUMIFS(Acitivities!O:O,Acitivities!L:L,$B$10,Acitivities!F:F,"Q4",Acitivities!N:N,$E10,Acitivities!M:M,$D10)</f>
        <v>0</v>
      </c>
      <c r="M10" s="92">
        <f t="shared" si="2"/>
        <v>201</v>
      </c>
      <c r="N10" s="93">
        <f t="shared" si="3"/>
        <v>4.7857142857142856</v>
      </c>
      <c r="O10" s="121" t="s">
        <v>350</v>
      </c>
      <c r="P10" s="81">
        <v>38</v>
      </c>
      <c r="Q10" s="100">
        <f t="shared" si="4"/>
        <v>163</v>
      </c>
      <c r="R10" s="3">
        <v>0.9</v>
      </c>
      <c r="S10" s="6"/>
    </row>
    <row r="11" spans="1:19" thickBot="1" x14ac:dyDescent="0.3">
      <c r="A11" s="131"/>
      <c r="B11" s="126"/>
      <c r="C11" s="124"/>
      <c r="D11" s="122"/>
      <c r="E11" s="81" t="s">
        <v>10</v>
      </c>
      <c r="F11" s="69">
        <v>58</v>
      </c>
      <c r="G11" s="69">
        <v>0</v>
      </c>
      <c r="H11" s="69">
        <v>0</v>
      </c>
      <c r="I11" s="92">
        <f t="shared" si="0"/>
        <v>0</v>
      </c>
      <c r="J11" s="69">
        <v>0</v>
      </c>
      <c r="K11" s="92">
        <f t="shared" si="1"/>
        <v>0</v>
      </c>
      <c r="L11" s="69">
        <f>SUMIFS(Acitivities!O:O,Acitivities!L:L,$B$10,Acitivities!F:F,"Q4",Acitivities!N:N,$E11,Acitivities!M:M,$D10)</f>
        <v>0</v>
      </c>
      <c r="M11" s="92">
        <f t="shared" si="2"/>
        <v>0</v>
      </c>
      <c r="N11" s="93">
        <f t="shared" si="3"/>
        <v>0</v>
      </c>
      <c r="O11" s="121"/>
      <c r="P11" s="81">
        <v>47</v>
      </c>
      <c r="Q11" s="98">
        <f t="shared" si="4"/>
        <v>-47</v>
      </c>
      <c r="R11" s="81">
        <v>81</v>
      </c>
      <c r="S11" s="2"/>
    </row>
    <row r="12" spans="1:19" ht="33.75" customHeight="1" thickBot="1" x14ac:dyDescent="0.3">
      <c r="A12" s="131"/>
      <c r="B12" s="126"/>
      <c r="C12" s="124"/>
      <c r="D12" s="122"/>
      <c r="E12" s="108" t="s">
        <v>7</v>
      </c>
      <c r="F12" s="94">
        <f>F10+F11</f>
        <v>100</v>
      </c>
      <c r="G12" s="94">
        <f t="shared" ref="G12:J12" si="5">G10+G11</f>
        <v>116</v>
      </c>
      <c r="H12" s="94">
        <f t="shared" si="5"/>
        <v>85</v>
      </c>
      <c r="I12" s="94">
        <f t="shared" si="0"/>
        <v>201</v>
      </c>
      <c r="J12" s="94">
        <f t="shared" si="5"/>
        <v>0</v>
      </c>
      <c r="K12" s="94">
        <f t="shared" si="1"/>
        <v>201</v>
      </c>
      <c r="L12" s="94">
        <f>L10+L11</f>
        <v>0</v>
      </c>
      <c r="M12" s="94">
        <f t="shared" si="2"/>
        <v>201</v>
      </c>
      <c r="N12" s="95">
        <f t="shared" si="3"/>
        <v>2.0099999999999998</v>
      </c>
      <c r="O12" s="121"/>
      <c r="P12" s="81"/>
      <c r="Q12" s="68"/>
      <c r="R12" s="81"/>
      <c r="S12" s="2"/>
    </row>
    <row r="13" spans="1:19" thickBot="1" x14ac:dyDescent="0.3">
      <c r="A13" s="131"/>
      <c r="B13" s="126"/>
      <c r="C13" s="124"/>
      <c r="D13" s="122" t="s">
        <v>103</v>
      </c>
      <c r="E13" s="81" t="s">
        <v>9</v>
      </c>
      <c r="F13" s="69">
        <v>13</v>
      </c>
      <c r="G13" s="73">
        <v>17</v>
      </c>
      <c r="H13" s="73">
        <v>3</v>
      </c>
      <c r="I13" s="92">
        <f t="shared" si="0"/>
        <v>20</v>
      </c>
      <c r="J13" s="69">
        <v>0</v>
      </c>
      <c r="K13" s="92">
        <f t="shared" si="1"/>
        <v>20</v>
      </c>
      <c r="L13" s="69">
        <f>SUMIFS(Acitivities!O:O,Acitivities!L:L,$B$10,Acitivities!F:F,"Q4",Acitivities!N:N,$E13,Acitivities!M:M,$D13)</f>
        <v>0</v>
      </c>
      <c r="M13" s="92">
        <f t="shared" si="2"/>
        <v>20</v>
      </c>
      <c r="N13" s="93">
        <f t="shared" si="3"/>
        <v>1.5384615384615385</v>
      </c>
      <c r="O13" s="121" t="s">
        <v>6</v>
      </c>
      <c r="P13" s="81">
        <v>11</v>
      </c>
      <c r="Q13" s="98">
        <f t="shared" si="4"/>
        <v>9</v>
      </c>
      <c r="R13" s="3">
        <v>0.95</v>
      </c>
      <c r="S13" s="2"/>
    </row>
    <row r="14" spans="1:19" ht="15.75" customHeight="1" thickBot="1" x14ac:dyDescent="0.3">
      <c r="A14" s="131"/>
      <c r="B14" s="126"/>
      <c r="C14" s="124"/>
      <c r="D14" s="122"/>
      <c r="E14" s="81" t="s">
        <v>10</v>
      </c>
      <c r="F14" s="69">
        <v>8</v>
      </c>
      <c r="G14" s="73">
        <v>0</v>
      </c>
      <c r="H14" s="73">
        <v>0</v>
      </c>
      <c r="I14" s="92">
        <f t="shared" si="0"/>
        <v>0</v>
      </c>
      <c r="J14" s="69">
        <v>0</v>
      </c>
      <c r="K14" s="92">
        <f t="shared" si="1"/>
        <v>0</v>
      </c>
      <c r="L14" s="69">
        <f>SUMIFS(Acitivities!O:O,Acitivities!L:L,$B$10,Acitivities!F:F,"Q4",Acitivities!N:N,$E14,Acitivities!M:M,$D13)</f>
        <v>0</v>
      </c>
      <c r="M14" s="92">
        <f t="shared" si="2"/>
        <v>0</v>
      </c>
      <c r="N14" s="93">
        <f t="shared" si="3"/>
        <v>0</v>
      </c>
      <c r="O14" s="121"/>
      <c r="P14" s="81">
        <v>9</v>
      </c>
      <c r="Q14" s="98">
        <f t="shared" si="4"/>
        <v>-9</v>
      </c>
      <c r="R14" s="3">
        <v>1.1299999999999999</v>
      </c>
      <c r="S14" s="2"/>
    </row>
    <row r="15" spans="1:19" ht="15.75" customHeight="1" thickBot="1" x14ac:dyDescent="0.3">
      <c r="A15" s="131"/>
      <c r="B15" s="126"/>
      <c r="C15" s="124"/>
      <c r="D15" s="122"/>
      <c r="E15" s="108" t="s">
        <v>7</v>
      </c>
      <c r="F15" s="94">
        <f>F13+F14</f>
        <v>21</v>
      </c>
      <c r="G15" s="101">
        <f>G13+G14</f>
        <v>17</v>
      </c>
      <c r="H15" s="101">
        <f>H13+H14</f>
        <v>3</v>
      </c>
      <c r="I15" s="94">
        <f t="shared" si="0"/>
        <v>20</v>
      </c>
      <c r="J15" s="94">
        <f>J13+J14</f>
        <v>0</v>
      </c>
      <c r="K15" s="94">
        <f t="shared" si="1"/>
        <v>20</v>
      </c>
      <c r="L15" s="94">
        <f>L13+L14</f>
        <v>0</v>
      </c>
      <c r="M15" s="94">
        <f t="shared" si="2"/>
        <v>20</v>
      </c>
      <c r="N15" s="95">
        <f t="shared" si="3"/>
        <v>0.95238095238095233</v>
      </c>
      <c r="O15" s="121"/>
      <c r="P15" s="81"/>
      <c r="Q15" s="68"/>
      <c r="R15" s="3"/>
      <c r="S15" s="2"/>
    </row>
    <row r="16" spans="1:19" s="12" customFormat="1" ht="15.75" customHeight="1" thickBot="1" x14ac:dyDescent="0.3">
      <c r="A16" s="131"/>
      <c r="B16" s="126"/>
      <c r="C16" s="124"/>
      <c r="D16" s="132" t="s">
        <v>7</v>
      </c>
      <c r="E16" s="132"/>
      <c r="F16" s="102">
        <f>F12+F15</f>
        <v>121</v>
      </c>
      <c r="G16" s="102">
        <f>G12+G15</f>
        <v>133</v>
      </c>
      <c r="H16" s="102">
        <f t="shared" ref="H16" si="6">H12+H15</f>
        <v>88</v>
      </c>
      <c r="I16" s="94">
        <f>G16+H16</f>
        <v>221</v>
      </c>
      <c r="J16" s="102">
        <f>J12+J15</f>
        <v>0</v>
      </c>
      <c r="K16" s="94">
        <f>I16+J16</f>
        <v>221</v>
      </c>
      <c r="L16" s="102">
        <f>L12+L15</f>
        <v>0</v>
      </c>
      <c r="M16" s="94">
        <f>K16+L16</f>
        <v>221</v>
      </c>
      <c r="N16" s="95">
        <f t="shared" si="3"/>
        <v>1.8264462809917354</v>
      </c>
      <c r="O16" s="80"/>
      <c r="P16" s="110">
        <v>105</v>
      </c>
      <c r="Q16" s="99">
        <f t="shared" si="4"/>
        <v>116</v>
      </c>
      <c r="R16" s="13">
        <v>0.87</v>
      </c>
      <c r="S16" s="11"/>
    </row>
    <row r="17" spans="1:19" thickBot="1" x14ac:dyDescent="0.3">
      <c r="A17" s="131"/>
      <c r="B17" s="124" t="s">
        <v>8</v>
      </c>
      <c r="C17" s="124" t="s">
        <v>79</v>
      </c>
      <c r="D17" s="122" t="s">
        <v>82</v>
      </c>
      <c r="E17" s="81" t="s">
        <v>9</v>
      </c>
      <c r="F17" s="69"/>
      <c r="G17" s="69"/>
      <c r="H17" s="109"/>
      <c r="I17" s="92">
        <f t="shared" si="0"/>
        <v>0</v>
      </c>
      <c r="J17" s="69">
        <v>13</v>
      </c>
      <c r="K17" s="92">
        <f t="shared" si="1"/>
        <v>13</v>
      </c>
      <c r="L17" s="69">
        <f>SUMIFS(Acitivities!O:O,Acitivities!L:L,$B$17,Acitivities!F:F,"Q4",Acitivities!N:N,$E17,Acitivities!M:M,$D17)</f>
        <v>0</v>
      </c>
      <c r="M17" s="92">
        <f t="shared" si="2"/>
        <v>13</v>
      </c>
      <c r="N17" s="93">
        <f t="shared" si="3"/>
        <v>0</v>
      </c>
      <c r="O17" s="121"/>
      <c r="P17" s="81">
        <v>13</v>
      </c>
      <c r="Q17" s="98">
        <f t="shared" si="4"/>
        <v>0</v>
      </c>
      <c r="R17" s="81"/>
      <c r="S17" s="2"/>
    </row>
    <row r="18" spans="1:19" thickBot="1" x14ac:dyDescent="0.3">
      <c r="A18" s="131"/>
      <c r="B18" s="124"/>
      <c r="C18" s="124"/>
      <c r="D18" s="122"/>
      <c r="E18" s="81" t="s">
        <v>10</v>
      </c>
      <c r="F18" s="69"/>
      <c r="G18" s="69"/>
      <c r="H18" s="69"/>
      <c r="I18" s="92">
        <f t="shared" si="0"/>
        <v>0</v>
      </c>
      <c r="J18" s="69">
        <v>2</v>
      </c>
      <c r="K18" s="92">
        <f t="shared" si="1"/>
        <v>2</v>
      </c>
      <c r="L18" s="69">
        <f>SUMIFS(Acitivities!O:O,Acitivities!L:L,$B$17,Acitivities!F:F,"Q4",Acitivities!N:N,$E18,Acitivities!M:M,$D17)</f>
        <v>0</v>
      </c>
      <c r="M18" s="92">
        <f t="shared" si="2"/>
        <v>2</v>
      </c>
      <c r="N18" s="93">
        <f t="shared" si="3"/>
        <v>0</v>
      </c>
      <c r="O18" s="121"/>
      <c r="P18" s="81">
        <v>2</v>
      </c>
      <c r="Q18" s="98">
        <f t="shared" si="4"/>
        <v>0</v>
      </c>
      <c r="R18" s="81"/>
      <c r="S18" s="2"/>
    </row>
    <row r="19" spans="1:19" s="12" customFormat="1" ht="15.75" customHeight="1" thickBot="1" x14ac:dyDescent="0.3">
      <c r="A19" s="131"/>
      <c r="B19" s="124"/>
      <c r="C19" s="124"/>
      <c r="D19" s="122"/>
      <c r="E19" s="110" t="s">
        <v>7</v>
      </c>
      <c r="F19" s="94">
        <f>+F17+F18</f>
        <v>0</v>
      </c>
      <c r="G19" s="94">
        <f t="shared" ref="G19" si="7">+G17+G18</f>
        <v>0</v>
      </c>
      <c r="H19" s="94">
        <f>+H17+H18</f>
        <v>0</v>
      </c>
      <c r="I19" s="94">
        <f>G19+H19</f>
        <v>0</v>
      </c>
      <c r="J19" s="94">
        <f>+J17+J18</f>
        <v>15</v>
      </c>
      <c r="K19" s="94">
        <f t="shared" si="1"/>
        <v>15</v>
      </c>
      <c r="L19" s="94">
        <f>+L17+L18</f>
        <v>0</v>
      </c>
      <c r="M19" s="94">
        <f t="shared" si="2"/>
        <v>15</v>
      </c>
      <c r="N19" s="95">
        <f t="shared" si="3"/>
        <v>0</v>
      </c>
      <c r="O19" s="121"/>
      <c r="P19" s="110">
        <v>15</v>
      </c>
      <c r="Q19" s="99">
        <f t="shared" si="4"/>
        <v>0</v>
      </c>
      <c r="R19" s="13">
        <v>0.25</v>
      </c>
      <c r="S19" s="11"/>
    </row>
    <row r="20" spans="1:19" thickBot="1" x14ac:dyDescent="0.3">
      <c r="A20" s="131"/>
      <c r="B20" s="124"/>
      <c r="C20" s="124"/>
      <c r="D20" s="122" t="s">
        <v>83</v>
      </c>
      <c r="E20" s="81" t="s">
        <v>9</v>
      </c>
      <c r="F20" s="69">
        <v>42</v>
      </c>
      <c r="G20" s="69"/>
      <c r="H20" s="69"/>
      <c r="I20" s="92">
        <f t="shared" si="0"/>
        <v>0</v>
      </c>
      <c r="J20" s="69">
        <v>28</v>
      </c>
      <c r="K20" s="92">
        <f t="shared" si="1"/>
        <v>28</v>
      </c>
      <c r="L20" s="69">
        <f>SUMIFS(Acitivities!O:O,Acitivities!L:L,$B$17,Acitivities!F:F,"Q4",Acitivities!N:N,$E20,Acitivities!M:M,$D20)</f>
        <v>0</v>
      </c>
      <c r="M20" s="92">
        <f t="shared" si="2"/>
        <v>28</v>
      </c>
      <c r="N20" s="93">
        <f t="shared" si="3"/>
        <v>0.66666666666666663</v>
      </c>
      <c r="O20" s="121"/>
      <c r="P20" s="81"/>
      <c r="Q20" s="98">
        <f t="shared" si="4"/>
        <v>28</v>
      </c>
      <c r="R20" s="81"/>
      <c r="S20" s="2"/>
    </row>
    <row r="21" spans="1:19" thickBot="1" x14ac:dyDescent="0.3">
      <c r="A21" s="131"/>
      <c r="B21" s="124"/>
      <c r="C21" s="124"/>
      <c r="D21" s="122"/>
      <c r="E21" s="81" t="s">
        <v>10</v>
      </c>
      <c r="F21" s="69">
        <v>58</v>
      </c>
      <c r="G21" s="69"/>
      <c r="H21" s="69"/>
      <c r="I21" s="92">
        <f t="shared" si="0"/>
        <v>0</v>
      </c>
      <c r="J21" s="69">
        <v>29</v>
      </c>
      <c r="K21" s="92">
        <f t="shared" si="1"/>
        <v>29</v>
      </c>
      <c r="L21" s="69">
        <f>SUMIFS(Acitivities!O:O,Acitivities!L:L,$B$17,Acitivities!F:F,"Q4",Acitivities!N:N,$E21,Acitivities!M:M,$D20)</f>
        <v>0</v>
      </c>
      <c r="M21" s="92">
        <f>K21+L21</f>
        <v>29</v>
      </c>
      <c r="N21" s="93">
        <f t="shared" si="3"/>
        <v>0.5</v>
      </c>
      <c r="O21" s="121"/>
      <c r="P21" s="81"/>
      <c r="Q21" s="98">
        <f t="shared" si="4"/>
        <v>29</v>
      </c>
      <c r="R21" s="81"/>
      <c r="S21" s="2"/>
    </row>
    <row r="22" spans="1:19" s="12" customFormat="1" thickBot="1" x14ac:dyDescent="0.3">
      <c r="A22" s="131"/>
      <c r="B22" s="124"/>
      <c r="C22" s="124"/>
      <c r="D22" s="122"/>
      <c r="E22" s="110" t="s">
        <v>7</v>
      </c>
      <c r="F22" s="94">
        <f>+F20+F21</f>
        <v>100</v>
      </c>
      <c r="G22" s="94">
        <f>+G20+G21</f>
        <v>0</v>
      </c>
      <c r="H22" s="94">
        <f>+H20+H21</f>
        <v>0</v>
      </c>
      <c r="I22" s="94">
        <f t="shared" si="0"/>
        <v>0</v>
      </c>
      <c r="J22" s="94">
        <f>+J20+J21</f>
        <v>57</v>
      </c>
      <c r="K22" s="94">
        <f t="shared" si="1"/>
        <v>57</v>
      </c>
      <c r="L22" s="94">
        <f>+L20+L21</f>
        <v>0</v>
      </c>
      <c r="M22" s="94">
        <f>K22+L22</f>
        <v>57</v>
      </c>
      <c r="N22" s="95">
        <f t="shared" si="3"/>
        <v>0.56999999999999995</v>
      </c>
      <c r="O22" s="121"/>
      <c r="P22" s="110"/>
      <c r="Q22" s="11"/>
      <c r="R22" s="110"/>
      <c r="S22" s="11"/>
    </row>
    <row r="23" spans="1:19" s="12" customFormat="1" ht="15.75" customHeight="1" thickBot="1" x14ac:dyDescent="0.3">
      <c r="A23" s="131"/>
      <c r="B23" s="124"/>
      <c r="C23" s="124"/>
      <c r="D23" s="125" t="s">
        <v>7</v>
      </c>
      <c r="E23" s="125"/>
      <c r="F23" s="94">
        <f>+F19+F22</f>
        <v>100</v>
      </c>
      <c r="G23" s="94">
        <f>+G19+G22</f>
        <v>0</v>
      </c>
      <c r="H23" s="94">
        <f>+H19+H22</f>
        <v>0</v>
      </c>
      <c r="I23" s="94">
        <f>G23+H23</f>
        <v>0</v>
      </c>
      <c r="J23" s="94">
        <f>+J19+J22</f>
        <v>72</v>
      </c>
      <c r="K23" s="94">
        <f>I23+J23</f>
        <v>72</v>
      </c>
      <c r="L23" s="94">
        <f>+L19+L22</f>
        <v>0</v>
      </c>
      <c r="M23" s="94">
        <f t="shared" si="2"/>
        <v>72</v>
      </c>
      <c r="N23" s="95">
        <f t="shared" si="3"/>
        <v>0.72</v>
      </c>
      <c r="O23" s="121"/>
      <c r="P23" s="110">
        <v>81</v>
      </c>
      <c r="Q23" s="99">
        <f t="shared" si="4"/>
        <v>-9</v>
      </c>
      <c r="R23" s="13">
        <v>0.81</v>
      </c>
      <c r="S23" s="11"/>
    </row>
    <row r="24" spans="1:19" ht="15.75" customHeight="1" thickBot="1" x14ac:dyDescent="0.3">
      <c r="A24" s="131"/>
      <c r="B24" s="126" t="s">
        <v>84</v>
      </c>
      <c r="C24" s="124" t="s">
        <v>79</v>
      </c>
      <c r="D24" s="122"/>
      <c r="E24" s="81" t="s">
        <v>9</v>
      </c>
      <c r="F24" s="69">
        <v>40</v>
      </c>
      <c r="G24" s="69">
        <v>10</v>
      </c>
      <c r="H24" s="69">
        <v>0</v>
      </c>
      <c r="I24" s="92">
        <f t="shared" si="0"/>
        <v>10</v>
      </c>
      <c r="J24" s="69">
        <v>0</v>
      </c>
      <c r="K24" s="92">
        <f>I24+J24</f>
        <v>10</v>
      </c>
      <c r="L24" s="69">
        <f>SUMIFS(Acitivities!O:O,Acitivities!L:L,$B$24,Acitivities!F:F,"Q4",Acitivities!N:N,$E24)</f>
        <v>0</v>
      </c>
      <c r="M24" s="92">
        <f>K24+L24</f>
        <v>10</v>
      </c>
      <c r="N24" s="93">
        <f t="shared" si="3"/>
        <v>0.25</v>
      </c>
      <c r="O24" s="121" t="s">
        <v>11</v>
      </c>
      <c r="P24" s="81">
        <v>10</v>
      </c>
      <c r="Q24" s="98">
        <f t="shared" si="4"/>
        <v>0</v>
      </c>
      <c r="R24" s="81"/>
      <c r="S24" s="2"/>
    </row>
    <row r="25" spans="1:19" ht="15.75" customHeight="1" thickBot="1" x14ac:dyDescent="0.3">
      <c r="A25" s="131"/>
      <c r="B25" s="126"/>
      <c r="C25" s="124"/>
      <c r="D25" s="122"/>
      <c r="E25" s="81" t="s">
        <v>10</v>
      </c>
      <c r="F25" s="69">
        <v>40</v>
      </c>
      <c r="G25" s="69">
        <v>17</v>
      </c>
      <c r="H25" s="69">
        <v>0</v>
      </c>
      <c r="I25" s="92">
        <f t="shared" si="0"/>
        <v>17</v>
      </c>
      <c r="J25" s="69">
        <v>0</v>
      </c>
      <c r="K25" s="92">
        <f t="shared" si="1"/>
        <v>17</v>
      </c>
      <c r="L25" s="69">
        <f>SUMIFS(Acitivities!O:O,Acitivities!L:L,$B$24,Acitivities!F:F,"Q4",Acitivities!N:N,$E25)</f>
        <v>0</v>
      </c>
      <c r="M25" s="92">
        <f t="shared" si="2"/>
        <v>17</v>
      </c>
      <c r="N25" s="93">
        <f t="shared" si="3"/>
        <v>0.42499999999999999</v>
      </c>
      <c r="O25" s="121"/>
      <c r="P25" s="81">
        <v>17</v>
      </c>
      <c r="Q25" s="98">
        <f t="shared" si="4"/>
        <v>0</v>
      </c>
      <c r="R25" s="81"/>
      <c r="S25" s="2"/>
    </row>
    <row r="26" spans="1:19" s="12" customFormat="1" ht="15.75" customHeight="1" thickBot="1" x14ac:dyDescent="0.3">
      <c r="A26" s="131"/>
      <c r="B26" s="126"/>
      <c r="C26" s="124"/>
      <c r="D26" s="122"/>
      <c r="E26" s="110" t="s">
        <v>7</v>
      </c>
      <c r="F26" s="94">
        <f>F25+F24</f>
        <v>80</v>
      </c>
      <c r="G26" s="94">
        <f>G25+G24</f>
        <v>27</v>
      </c>
      <c r="H26" s="94">
        <f>+H24+H25</f>
        <v>0</v>
      </c>
      <c r="I26" s="94">
        <f t="shared" si="0"/>
        <v>27</v>
      </c>
      <c r="J26" s="94">
        <f>+J24+J25</f>
        <v>0</v>
      </c>
      <c r="K26" s="94">
        <f t="shared" si="1"/>
        <v>27</v>
      </c>
      <c r="L26" s="94">
        <f>+L24+L25</f>
        <v>0</v>
      </c>
      <c r="M26" s="94">
        <f t="shared" si="2"/>
        <v>27</v>
      </c>
      <c r="N26" s="95">
        <f t="shared" si="3"/>
        <v>0.33750000000000002</v>
      </c>
      <c r="O26" s="121"/>
      <c r="P26" s="110">
        <v>27</v>
      </c>
      <c r="Q26" s="99">
        <f t="shared" si="4"/>
        <v>0</v>
      </c>
      <c r="R26" s="13">
        <v>0.34</v>
      </c>
      <c r="S26" s="11"/>
    </row>
    <row r="27" spans="1:19" ht="15.75" customHeight="1" thickBot="1" x14ac:dyDescent="0.3">
      <c r="A27" s="131"/>
      <c r="B27" s="126" t="s">
        <v>85</v>
      </c>
      <c r="C27" s="124" t="s">
        <v>79</v>
      </c>
      <c r="D27" s="122"/>
      <c r="E27" s="81" t="s">
        <v>17</v>
      </c>
      <c r="F27" s="69">
        <v>5</v>
      </c>
      <c r="G27" s="69"/>
      <c r="H27" s="69">
        <v>0</v>
      </c>
      <c r="I27" s="92">
        <f t="shared" si="0"/>
        <v>0</v>
      </c>
      <c r="J27" s="69">
        <v>4</v>
      </c>
      <c r="K27" s="92">
        <f t="shared" si="1"/>
        <v>4</v>
      </c>
      <c r="L27" s="69">
        <f>SUMIFS(Acitivities!O:O,Acitivities!L:L,$B$27,Acitivities!F:F,"Q4",Acitivities!N:N,$E27)</f>
        <v>0</v>
      </c>
      <c r="M27" s="92">
        <f t="shared" si="2"/>
        <v>4</v>
      </c>
      <c r="N27" s="93">
        <f t="shared" si="3"/>
        <v>0.8</v>
      </c>
      <c r="O27" s="121"/>
      <c r="P27" s="81">
        <v>4</v>
      </c>
      <c r="Q27" s="98">
        <f t="shared" si="4"/>
        <v>0</v>
      </c>
      <c r="R27" s="81"/>
      <c r="S27" s="2"/>
    </row>
    <row r="28" spans="1:19" ht="15.75" customHeight="1" thickBot="1" x14ac:dyDescent="0.3">
      <c r="A28" s="131"/>
      <c r="B28" s="126"/>
      <c r="C28" s="124"/>
      <c r="D28" s="122"/>
      <c r="E28" s="81" t="s">
        <v>18</v>
      </c>
      <c r="F28" s="69">
        <v>5</v>
      </c>
      <c r="G28" s="69"/>
      <c r="H28" s="69">
        <v>0</v>
      </c>
      <c r="I28" s="92">
        <f t="shared" si="0"/>
        <v>0</v>
      </c>
      <c r="J28" s="69">
        <v>2</v>
      </c>
      <c r="K28" s="92">
        <f t="shared" si="1"/>
        <v>2</v>
      </c>
      <c r="L28" s="69">
        <f>SUMIFS(Acitivities!O:O,Acitivities!L:L,$B$27,Acitivities!F:F,"Q4",Acitivities!N:N,$E28)</f>
        <v>0</v>
      </c>
      <c r="M28" s="92">
        <f t="shared" si="2"/>
        <v>2</v>
      </c>
      <c r="N28" s="93">
        <f t="shared" si="3"/>
        <v>0.4</v>
      </c>
      <c r="O28" s="121"/>
      <c r="P28" s="81">
        <v>2</v>
      </c>
      <c r="Q28" s="98">
        <f t="shared" si="4"/>
        <v>0</v>
      </c>
      <c r="R28" s="81"/>
      <c r="S28" s="2"/>
    </row>
    <row r="29" spans="1:19" ht="15.75" customHeight="1" thickBot="1" x14ac:dyDescent="0.3">
      <c r="A29" s="131"/>
      <c r="B29" s="126"/>
      <c r="C29" s="124"/>
      <c r="D29" s="122"/>
      <c r="E29" s="81" t="s">
        <v>16</v>
      </c>
      <c r="F29" s="69">
        <v>5</v>
      </c>
      <c r="G29" s="69"/>
      <c r="H29" s="69">
        <v>0</v>
      </c>
      <c r="I29" s="92">
        <f t="shared" si="0"/>
        <v>0</v>
      </c>
      <c r="J29" s="69">
        <v>2</v>
      </c>
      <c r="K29" s="92">
        <f t="shared" si="1"/>
        <v>2</v>
      </c>
      <c r="L29" s="69">
        <f>SUMIFS(Acitivities!O:O,Acitivities!L:L,$B$27,Acitivities!F:F,"Q4",Acitivities!N:N,$E29)</f>
        <v>0</v>
      </c>
      <c r="M29" s="92">
        <f t="shared" si="2"/>
        <v>2</v>
      </c>
      <c r="N29" s="93">
        <f t="shared" si="3"/>
        <v>0.4</v>
      </c>
      <c r="O29" s="121"/>
      <c r="P29" s="81">
        <v>2</v>
      </c>
      <c r="Q29" s="98">
        <f t="shared" si="4"/>
        <v>0</v>
      </c>
      <c r="R29" s="81"/>
      <c r="S29" s="2"/>
    </row>
    <row r="30" spans="1:19" ht="15.75" customHeight="1" thickBot="1" x14ac:dyDescent="0.3">
      <c r="A30" s="131"/>
      <c r="B30" s="126"/>
      <c r="C30" s="124"/>
      <c r="D30" s="122"/>
      <c r="E30" s="81" t="s">
        <v>19</v>
      </c>
      <c r="F30" s="69">
        <v>5</v>
      </c>
      <c r="G30" s="69"/>
      <c r="H30" s="69">
        <v>0</v>
      </c>
      <c r="I30" s="92">
        <f t="shared" si="0"/>
        <v>0</v>
      </c>
      <c r="J30" s="69">
        <v>1</v>
      </c>
      <c r="K30" s="92">
        <f t="shared" si="1"/>
        <v>1</v>
      </c>
      <c r="L30" s="69">
        <f>SUMIFS(Acitivities!O:O,Acitivities!L:L,$B$27,Acitivities!F:F,"Q4",Acitivities!N:N,$E30)</f>
        <v>0</v>
      </c>
      <c r="M30" s="92">
        <f t="shared" si="2"/>
        <v>1</v>
      </c>
      <c r="N30" s="93">
        <f t="shared" si="3"/>
        <v>0.2</v>
      </c>
      <c r="O30" s="121"/>
      <c r="P30" s="81">
        <v>1</v>
      </c>
      <c r="Q30" s="98">
        <f t="shared" si="4"/>
        <v>0</v>
      </c>
      <c r="R30" s="81"/>
      <c r="S30" s="2"/>
    </row>
    <row r="31" spans="1:19" ht="15.75" customHeight="1" thickBot="1" x14ac:dyDescent="0.3">
      <c r="A31" s="131"/>
      <c r="B31" s="126"/>
      <c r="C31" s="124"/>
      <c r="D31" s="122"/>
      <c r="E31" s="81" t="s">
        <v>20</v>
      </c>
      <c r="F31" s="69">
        <v>5</v>
      </c>
      <c r="G31" s="69"/>
      <c r="H31" s="69">
        <v>0</v>
      </c>
      <c r="I31" s="92">
        <f t="shared" si="0"/>
        <v>0</v>
      </c>
      <c r="J31" s="69">
        <v>3</v>
      </c>
      <c r="K31" s="92">
        <f t="shared" si="1"/>
        <v>3</v>
      </c>
      <c r="L31" s="69">
        <f>SUMIFS(Acitivities!O:O,Acitivities!L:L,$B$27,Acitivities!F:F,"Q4",Acitivities!N:N,$E31)</f>
        <v>0</v>
      </c>
      <c r="M31" s="92">
        <f t="shared" si="2"/>
        <v>3</v>
      </c>
      <c r="N31" s="93">
        <f t="shared" si="3"/>
        <v>0.6</v>
      </c>
      <c r="O31" s="121"/>
      <c r="P31" s="81">
        <v>3</v>
      </c>
      <c r="Q31" s="98">
        <f t="shared" si="4"/>
        <v>0</v>
      </c>
      <c r="R31" s="81"/>
      <c r="S31" s="2"/>
    </row>
    <row r="32" spans="1:19" ht="15.75" customHeight="1" thickBot="1" x14ac:dyDescent="0.3">
      <c r="A32" s="131"/>
      <c r="B32" s="126"/>
      <c r="C32" s="124"/>
      <c r="D32" s="122"/>
      <c r="E32" s="81" t="s">
        <v>15</v>
      </c>
      <c r="F32" s="69">
        <v>5</v>
      </c>
      <c r="G32" s="69"/>
      <c r="H32" s="69">
        <v>0</v>
      </c>
      <c r="I32" s="92">
        <f t="shared" si="0"/>
        <v>0</v>
      </c>
      <c r="J32" s="69">
        <v>2</v>
      </c>
      <c r="K32" s="92">
        <f t="shared" si="1"/>
        <v>2</v>
      </c>
      <c r="L32" s="69">
        <f>SUMIFS(Acitivities!O:O,Acitivities!L:L,$B$27,Acitivities!F:F,"Q4",Acitivities!N:N,$E32)</f>
        <v>0</v>
      </c>
      <c r="M32" s="92">
        <f t="shared" si="2"/>
        <v>2</v>
      </c>
      <c r="N32" s="93">
        <f t="shared" si="3"/>
        <v>0.4</v>
      </c>
      <c r="O32" s="121"/>
      <c r="P32" s="81">
        <v>2</v>
      </c>
      <c r="Q32" s="98">
        <f t="shared" si="4"/>
        <v>0</v>
      </c>
      <c r="R32" s="81"/>
      <c r="S32" s="2"/>
    </row>
    <row r="33" spans="1:19" ht="15.75" customHeight="1" thickBot="1" x14ac:dyDescent="0.3">
      <c r="A33" s="131"/>
      <c r="B33" s="126"/>
      <c r="C33" s="124"/>
      <c r="D33" s="122"/>
      <c r="E33" s="81" t="s">
        <v>21</v>
      </c>
      <c r="F33" s="69">
        <v>5</v>
      </c>
      <c r="G33" s="69"/>
      <c r="H33" s="69">
        <v>0</v>
      </c>
      <c r="I33" s="92">
        <f t="shared" si="0"/>
        <v>0</v>
      </c>
      <c r="J33" s="69">
        <v>3</v>
      </c>
      <c r="K33" s="92">
        <f t="shared" si="1"/>
        <v>3</v>
      </c>
      <c r="L33" s="69">
        <f>SUMIFS(Acitivities!O:O,Acitivities!L:L,$B$27,Acitivities!F:F,"Q4",Acitivities!N:N,$E33)</f>
        <v>0</v>
      </c>
      <c r="M33" s="92">
        <f t="shared" si="2"/>
        <v>3</v>
      </c>
      <c r="N33" s="93">
        <f t="shared" si="3"/>
        <v>0.6</v>
      </c>
      <c r="O33" s="121"/>
      <c r="P33" s="81">
        <v>3</v>
      </c>
      <c r="Q33" s="98">
        <f t="shared" si="4"/>
        <v>0</v>
      </c>
      <c r="R33" s="81"/>
      <c r="S33" s="2"/>
    </row>
    <row r="34" spans="1:19" ht="15.75" customHeight="1" thickBot="1" x14ac:dyDescent="0.3">
      <c r="A34" s="131"/>
      <c r="B34" s="126"/>
      <c r="C34" s="124"/>
      <c r="D34" s="122"/>
      <c r="E34" s="81" t="s">
        <v>22</v>
      </c>
      <c r="F34" s="69">
        <v>5</v>
      </c>
      <c r="G34" s="69"/>
      <c r="H34" s="69">
        <v>0</v>
      </c>
      <c r="I34" s="92">
        <f t="shared" si="0"/>
        <v>0</v>
      </c>
      <c r="J34" s="69">
        <v>4</v>
      </c>
      <c r="K34" s="92">
        <f t="shared" si="1"/>
        <v>4</v>
      </c>
      <c r="L34" s="69">
        <f>SUMIFS(Acitivities!O:O,Acitivities!L:L,$B$27,Acitivities!F:F,"Q4",Acitivities!N:N,$E34)</f>
        <v>0</v>
      </c>
      <c r="M34" s="92">
        <f t="shared" si="2"/>
        <v>4</v>
      </c>
      <c r="N34" s="93">
        <f t="shared" si="3"/>
        <v>0.8</v>
      </c>
      <c r="O34" s="121"/>
      <c r="P34" s="81">
        <v>4</v>
      </c>
      <c r="Q34" s="98">
        <f t="shared" si="4"/>
        <v>0</v>
      </c>
      <c r="R34" s="81"/>
      <c r="S34" s="2"/>
    </row>
    <row r="35" spans="1:19" ht="15.75" customHeight="1" thickBot="1" x14ac:dyDescent="0.3">
      <c r="A35" s="131"/>
      <c r="B35" s="126"/>
      <c r="C35" s="124"/>
      <c r="D35" s="122"/>
      <c r="E35" s="81" t="s">
        <v>12</v>
      </c>
      <c r="F35" s="69">
        <v>2</v>
      </c>
      <c r="G35" s="69"/>
      <c r="H35" s="69">
        <v>0</v>
      </c>
      <c r="I35" s="92">
        <f t="shared" si="0"/>
        <v>0</v>
      </c>
      <c r="J35" s="69">
        <v>1</v>
      </c>
      <c r="K35" s="92">
        <f t="shared" si="1"/>
        <v>1</v>
      </c>
      <c r="L35" s="69">
        <f>SUMIFS(Acitivities!O:O,Acitivities!L:L,$B$27,Acitivities!F:F,"Q4",Acitivities!N:N,$E35)</f>
        <v>0</v>
      </c>
      <c r="M35" s="92">
        <f t="shared" si="2"/>
        <v>1</v>
      </c>
      <c r="N35" s="93">
        <f t="shared" si="3"/>
        <v>0.5</v>
      </c>
      <c r="O35" s="121"/>
      <c r="P35" s="81">
        <v>1</v>
      </c>
      <c r="Q35" s="98">
        <f t="shared" si="4"/>
        <v>0</v>
      </c>
      <c r="R35" s="81"/>
      <c r="S35" s="2"/>
    </row>
    <row r="36" spans="1:19" ht="15.75" customHeight="1" thickBot="1" x14ac:dyDescent="0.3">
      <c r="A36" s="131"/>
      <c r="B36" s="126"/>
      <c r="C36" s="124"/>
      <c r="D36" s="122"/>
      <c r="E36" s="81" t="s">
        <v>14</v>
      </c>
      <c r="F36" s="69">
        <v>2</v>
      </c>
      <c r="G36" s="69"/>
      <c r="H36" s="69">
        <v>0</v>
      </c>
      <c r="I36" s="92">
        <f t="shared" si="0"/>
        <v>0</v>
      </c>
      <c r="J36" s="69">
        <v>1</v>
      </c>
      <c r="K36" s="92">
        <f t="shared" si="1"/>
        <v>1</v>
      </c>
      <c r="L36" s="69">
        <f>SUMIFS(Acitivities!O:O,Acitivities!L:L,$B$27,Acitivities!F:F,"Q4",Acitivities!N:N,$E36)</f>
        <v>0</v>
      </c>
      <c r="M36" s="92">
        <f t="shared" si="2"/>
        <v>1</v>
      </c>
      <c r="N36" s="93">
        <f t="shared" si="3"/>
        <v>0.5</v>
      </c>
      <c r="O36" s="121"/>
      <c r="P36" s="81">
        <v>1</v>
      </c>
      <c r="Q36" s="98">
        <f t="shared" si="4"/>
        <v>0</v>
      </c>
      <c r="R36" s="81"/>
      <c r="S36" s="2"/>
    </row>
    <row r="37" spans="1:19" ht="15.75" customHeight="1" thickBot="1" x14ac:dyDescent="0.3">
      <c r="A37" s="131"/>
      <c r="B37" s="126"/>
      <c r="C37" s="124"/>
      <c r="D37" s="122"/>
      <c r="E37" s="81" t="s">
        <v>23</v>
      </c>
      <c r="F37" s="69">
        <v>2</v>
      </c>
      <c r="G37" s="69"/>
      <c r="H37" s="69">
        <v>0</v>
      </c>
      <c r="I37" s="92">
        <f t="shared" si="0"/>
        <v>0</v>
      </c>
      <c r="J37" s="69">
        <v>1</v>
      </c>
      <c r="K37" s="92">
        <f t="shared" si="1"/>
        <v>1</v>
      </c>
      <c r="L37" s="69">
        <f>SUMIFS(Acitivities!O:O,Acitivities!L:L,$B$27,Acitivities!F:F,"Q4",Acitivities!N:N,$E37)</f>
        <v>0</v>
      </c>
      <c r="M37" s="92">
        <f t="shared" si="2"/>
        <v>1</v>
      </c>
      <c r="N37" s="93">
        <f t="shared" si="3"/>
        <v>0.5</v>
      </c>
      <c r="O37" s="121"/>
      <c r="P37" s="81">
        <v>1</v>
      </c>
      <c r="Q37" s="98">
        <f t="shared" si="4"/>
        <v>0</v>
      </c>
      <c r="R37" s="81"/>
      <c r="S37" s="2"/>
    </row>
    <row r="38" spans="1:19" ht="15.75" customHeight="1" thickBot="1" x14ac:dyDescent="0.3">
      <c r="A38" s="131"/>
      <c r="B38" s="126"/>
      <c r="C38" s="124"/>
      <c r="D38" s="122"/>
      <c r="E38" s="81" t="s">
        <v>13</v>
      </c>
      <c r="F38" s="69">
        <v>2</v>
      </c>
      <c r="G38" s="69"/>
      <c r="H38" s="69">
        <v>0</v>
      </c>
      <c r="I38" s="92">
        <f t="shared" si="0"/>
        <v>0</v>
      </c>
      <c r="J38" s="69">
        <v>3</v>
      </c>
      <c r="K38" s="92">
        <f t="shared" si="1"/>
        <v>3</v>
      </c>
      <c r="L38" s="69">
        <f>SUMIFS(Acitivities!O:O,Acitivities!L:L,$B$27,Acitivities!F:F,"Q4",Acitivities!N:N,$E38)</f>
        <v>0</v>
      </c>
      <c r="M38" s="92">
        <f t="shared" si="2"/>
        <v>3</v>
      </c>
      <c r="N38" s="93">
        <f t="shared" si="3"/>
        <v>1.5</v>
      </c>
      <c r="O38" s="121"/>
      <c r="P38" s="81">
        <v>3</v>
      </c>
      <c r="Q38" s="98">
        <f t="shared" si="4"/>
        <v>0</v>
      </c>
      <c r="R38" s="81"/>
      <c r="S38" s="2"/>
    </row>
    <row r="39" spans="1:19" s="12" customFormat="1" ht="15.75" customHeight="1" thickBot="1" x14ac:dyDescent="0.3">
      <c r="A39" s="131"/>
      <c r="B39" s="126"/>
      <c r="C39" s="124"/>
      <c r="D39" s="122"/>
      <c r="E39" s="110" t="s">
        <v>7</v>
      </c>
      <c r="F39" s="94">
        <f>SUM(F27:F38)</f>
        <v>48</v>
      </c>
      <c r="G39" s="94">
        <f>SUM(G27:G38)</f>
        <v>0</v>
      </c>
      <c r="H39" s="94">
        <f>SUM(H27:H38)</f>
        <v>0</v>
      </c>
      <c r="I39" s="94">
        <f>G39+H39</f>
        <v>0</v>
      </c>
      <c r="J39" s="102">
        <f>SUM(J27:J38)</f>
        <v>27</v>
      </c>
      <c r="K39" s="94">
        <f>I39+J39</f>
        <v>27</v>
      </c>
      <c r="L39" s="94">
        <f>SUM(L27:L38)</f>
        <v>0</v>
      </c>
      <c r="M39" s="94">
        <f t="shared" si="2"/>
        <v>27</v>
      </c>
      <c r="N39" s="95">
        <f t="shared" si="3"/>
        <v>0.5625</v>
      </c>
      <c r="O39" s="121"/>
      <c r="P39" s="110">
        <v>25</v>
      </c>
      <c r="Q39" s="99">
        <f t="shared" si="4"/>
        <v>2</v>
      </c>
      <c r="R39" s="13">
        <v>0.52</v>
      </c>
      <c r="S39" s="11"/>
    </row>
    <row r="40" spans="1:19" ht="51.75" thickBot="1" x14ac:dyDescent="0.3">
      <c r="A40" s="123" t="s">
        <v>61</v>
      </c>
      <c r="B40" s="76" t="s">
        <v>92</v>
      </c>
      <c r="C40" s="76" t="s">
        <v>91</v>
      </c>
      <c r="D40" s="77"/>
      <c r="E40" s="81"/>
      <c r="F40" s="69">
        <v>6</v>
      </c>
      <c r="G40" s="69">
        <v>2</v>
      </c>
      <c r="H40" s="69">
        <v>1</v>
      </c>
      <c r="I40" s="92">
        <f>G40+H40</f>
        <v>3</v>
      </c>
      <c r="J40" s="69">
        <v>1</v>
      </c>
      <c r="K40" s="92">
        <f>I40+J40</f>
        <v>4</v>
      </c>
      <c r="L40" s="69">
        <f>SUMIFS(Acitivities!O:O,Acitivities!L:L,$B40,Acitivities!F:F,"Q4")</f>
        <v>0</v>
      </c>
      <c r="M40" s="92">
        <f>K40+L40</f>
        <v>4</v>
      </c>
      <c r="N40" s="93">
        <f t="shared" si="3"/>
        <v>0.66666666666666663</v>
      </c>
      <c r="O40" s="79" t="s">
        <v>31</v>
      </c>
      <c r="P40" s="77">
        <v>4</v>
      </c>
      <c r="Q40" s="98">
        <f>K40-P40</f>
        <v>0</v>
      </c>
      <c r="R40" s="77" t="s">
        <v>30</v>
      </c>
      <c r="S40" s="2"/>
    </row>
    <row r="41" spans="1:19" ht="77.25" customHeight="1" thickBot="1" x14ac:dyDescent="0.3">
      <c r="A41" s="123"/>
      <c r="B41" s="76" t="s">
        <v>89</v>
      </c>
      <c r="C41" s="76" t="s">
        <v>90</v>
      </c>
      <c r="D41" s="81"/>
      <c r="E41" s="81"/>
      <c r="F41" s="69">
        <v>3</v>
      </c>
      <c r="G41" s="69">
        <v>1</v>
      </c>
      <c r="H41" s="69">
        <v>0</v>
      </c>
      <c r="I41" s="92">
        <f t="shared" si="0"/>
        <v>1</v>
      </c>
      <c r="J41" s="69">
        <v>0</v>
      </c>
      <c r="K41" s="92">
        <f t="shared" si="1"/>
        <v>1</v>
      </c>
      <c r="L41" s="69">
        <f>SUMIFS(Acitivities!O:O,Acitivities!L:L,$B41,Acitivities!F:F,"Q4")</f>
        <v>0</v>
      </c>
      <c r="M41" s="92">
        <f t="shared" si="2"/>
        <v>1</v>
      </c>
      <c r="N41" s="93">
        <f t="shared" si="3"/>
        <v>0.33333333333333331</v>
      </c>
      <c r="O41" s="79" t="s">
        <v>29</v>
      </c>
      <c r="P41" s="81">
        <v>1</v>
      </c>
      <c r="Q41" s="98">
        <f t="shared" si="4"/>
        <v>0</v>
      </c>
      <c r="R41" s="3">
        <v>0.33</v>
      </c>
      <c r="S41" s="2"/>
    </row>
    <row r="42" spans="1:19" ht="39" thickBot="1" x14ac:dyDescent="0.3">
      <c r="A42" s="123"/>
      <c r="B42" s="76" t="s">
        <v>88</v>
      </c>
      <c r="C42" s="76" t="s">
        <v>79</v>
      </c>
      <c r="D42" s="81"/>
      <c r="E42" s="81"/>
      <c r="F42" s="69">
        <v>2</v>
      </c>
      <c r="G42" s="69"/>
      <c r="H42" s="69">
        <v>0</v>
      </c>
      <c r="I42" s="92">
        <f>G42+H42</f>
        <v>0</v>
      </c>
      <c r="J42" s="69">
        <v>0</v>
      </c>
      <c r="K42" s="92">
        <f>I42+J42</f>
        <v>0</v>
      </c>
      <c r="L42" s="69">
        <f>SUMIFS(Acitivities!O:O,Acitivities!L:L,$B42,Acitivities!F:F,"Q4")</f>
        <v>0</v>
      </c>
      <c r="M42" s="92">
        <f>K42+L42</f>
        <v>0</v>
      </c>
      <c r="N42" s="93">
        <f t="shared" si="3"/>
        <v>0</v>
      </c>
      <c r="O42" s="79"/>
      <c r="P42" s="81"/>
      <c r="Q42" s="98">
        <f>K42-P42</f>
        <v>0</v>
      </c>
      <c r="R42" s="81"/>
      <c r="S42" s="2"/>
    </row>
    <row r="43" spans="1:19" ht="51.75" thickBot="1" x14ac:dyDescent="0.3">
      <c r="A43" s="123"/>
      <c r="B43" s="76" t="s">
        <v>87</v>
      </c>
      <c r="C43" s="76" t="s">
        <v>79</v>
      </c>
      <c r="D43" s="77"/>
      <c r="E43" s="81"/>
      <c r="F43" s="69">
        <v>7</v>
      </c>
      <c r="G43" s="69"/>
      <c r="H43" s="69">
        <v>1</v>
      </c>
      <c r="I43" s="92">
        <f t="shared" si="0"/>
        <v>1</v>
      </c>
      <c r="J43" s="69">
        <v>0</v>
      </c>
      <c r="K43" s="92">
        <f t="shared" si="1"/>
        <v>1</v>
      </c>
      <c r="L43" s="69">
        <f>SUMIFS(Acitivities!O:O,Acitivities!L:L,$B43,Acitivities!F:F,"Q4")</f>
        <v>0</v>
      </c>
      <c r="M43" s="92">
        <f t="shared" si="2"/>
        <v>1</v>
      </c>
      <c r="N43" s="93">
        <f t="shared" si="3"/>
        <v>0.14285714285714285</v>
      </c>
      <c r="O43" s="79" t="s">
        <v>86</v>
      </c>
      <c r="P43" s="77">
        <v>0</v>
      </c>
      <c r="Q43" s="98">
        <f t="shared" si="4"/>
        <v>1</v>
      </c>
      <c r="R43" s="1">
        <v>0</v>
      </c>
      <c r="S43" s="2"/>
    </row>
    <row r="44" spans="1:19" ht="15.75" customHeight="1" thickBot="1" x14ac:dyDescent="0.3">
      <c r="A44" s="123" t="s">
        <v>32</v>
      </c>
      <c r="B44" s="126" t="s">
        <v>109</v>
      </c>
      <c r="C44" s="124" t="s">
        <v>105</v>
      </c>
      <c r="D44" s="122"/>
      <c r="E44" s="81" t="s">
        <v>36</v>
      </c>
      <c r="F44" s="69">
        <v>20</v>
      </c>
      <c r="G44" s="69">
        <v>4</v>
      </c>
      <c r="H44" s="69">
        <v>10</v>
      </c>
      <c r="I44" s="92">
        <f t="shared" si="0"/>
        <v>14</v>
      </c>
      <c r="J44" s="69">
        <v>18</v>
      </c>
      <c r="K44" s="92">
        <f t="shared" si="1"/>
        <v>32</v>
      </c>
      <c r="L44" s="69">
        <f>SUMIFS(Acitivities!O:O,Acitivities!L:L,$B$44,Acitivities!F:F,"Q4",Acitivities!N:N,$E44)</f>
        <v>0</v>
      </c>
      <c r="M44" s="92">
        <f t="shared" si="2"/>
        <v>32</v>
      </c>
      <c r="N44" s="93">
        <f t="shared" si="3"/>
        <v>1.6</v>
      </c>
      <c r="O44" s="121"/>
      <c r="P44" s="81">
        <v>32</v>
      </c>
      <c r="Q44" s="98">
        <f t="shared" si="4"/>
        <v>0</v>
      </c>
      <c r="R44" s="3">
        <v>1.6</v>
      </c>
      <c r="S44" s="2"/>
    </row>
    <row r="45" spans="1:19" ht="15.75" customHeight="1" thickBot="1" x14ac:dyDescent="0.3">
      <c r="A45" s="123"/>
      <c r="B45" s="126"/>
      <c r="C45" s="124"/>
      <c r="D45" s="122"/>
      <c r="E45" s="81" t="s">
        <v>37</v>
      </c>
      <c r="F45" s="69">
        <v>8</v>
      </c>
      <c r="G45" s="69">
        <v>0</v>
      </c>
      <c r="H45" s="69">
        <v>3</v>
      </c>
      <c r="I45" s="92">
        <f t="shared" si="0"/>
        <v>3</v>
      </c>
      <c r="J45" s="69">
        <v>7</v>
      </c>
      <c r="K45" s="92">
        <f t="shared" si="1"/>
        <v>10</v>
      </c>
      <c r="L45" s="69">
        <f>SUMIFS(Acitivities!O:O,Acitivities!L:L,$B$44,Acitivities!F:F,"Q4",Acitivities!N:N,$E45)</f>
        <v>0</v>
      </c>
      <c r="M45" s="92">
        <f t="shared" si="2"/>
        <v>10</v>
      </c>
      <c r="N45" s="93">
        <f t="shared" si="3"/>
        <v>1.25</v>
      </c>
      <c r="O45" s="121"/>
      <c r="P45" s="81">
        <v>10</v>
      </c>
      <c r="Q45" s="98">
        <f t="shared" si="4"/>
        <v>0</v>
      </c>
      <c r="R45" s="3">
        <v>1.25</v>
      </c>
      <c r="S45" s="2"/>
    </row>
    <row r="46" spans="1:19" ht="15.75" customHeight="1" thickBot="1" x14ac:dyDescent="0.3">
      <c r="A46" s="123"/>
      <c r="B46" s="126"/>
      <c r="C46" s="124"/>
      <c r="D46" s="122"/>
      <c r="E46" s="81" t="s">
        <v>38</v>
      </c>
      <c r="F46" s="69">
        <v>60</v>
      </c>
      <c r="G46" s="69">
        <v>35</v>
      </c>
      <c r="H46" s="69">
        <v>17</v>
      </c>
      <c r="I46" s="92">
        <f>G46+H46</f>
        <v>52</v>
      </c>
      <c r="J46" s="69">
        <v>9</v>
      </c>
      <c r="K46" s="103">
        <f>I46+J46</f>
        <v>61</v>
      </c>
      <c r="L46" s="69">
        <f>SUMIFS(Acitivities!O:O,Acitivities!L:L,$B$44,Acitivities!F:F,"Q4",Acitivities!N:N,$E46)</f>
        <v>0</v>
      </c>
      <c r="M46" s="92">
        <f t="shared" si="2"/>
        <v>61</v>
      </c>
      <c r="N46" s="93">
        <f t="shared" si="3"/>
        <v>1.0166666666666666</v>
      </c>
      <c r="O46" s="121"/>
      <c r="P46" s="81">
        <v>60</v>
      </c>
      <c r="Q46" s="98">
        <f>K46-P46</f>
        <v>1</v>
      </c>
      <c r="R46" s="3">
        <v>1</v>
      </c>
      <c r="S46" s="2"/>
    </row>
    <row r="47" spans="1:19" ht="15.75" customHeight="1" thickBot="1" x14ac:dyDescent="0.3">
      <c r="A47" s="123"/>
      <c r="B47" s="126"/>
      <c r="C47" s="124"/>
      <c r="D47" s="122"/>
      <c r="E47" s="81" t="s">
        <v>39</v>
      </c>
      <c r="F47" s="69">
        <v>4</v>
      </c>
      <c r="G47" s="69">
        <v>0</v>
      </c>
      <c r="H47" s="69">
        <v>4</v>
      </c>
      <c r="I47" s="92">
        <f t="shared" si="0"/>
        <v>4</v>
      </c>
      <c r="J47" s="69">
        <v>0</v>
      </c>
      <c r="K47" s="92">
        <f t="shared" si="1"/>
        <v>4</v>
      </c>
      <c r="L47" s="69">
        <f>SUMIFS(Acitivities!O:O,Acitivities!L:L,$B$44,Acitivities!F:F,"Q4",Acitivities!N:N,$E47)</f>
        <v>0</v>
      </c>
      <c r="M47" s="92">
        <f t="shared" si="2"/>
        <v>4</v>
      </c>
      <c r="N47" s="93">
        <f t="shared" si="3"/>
        <v>1</v>
      </c>
      <c r="O47" s="121"/>
      <c r="P47" s="81">
        <v>4</v>
      </c>
      <c r="Q47" s="98">
        <f t="shared" si="4"/>
        <v>0</v>
      </c>
      <c r="R47" s="3">
        <v>1</v>
      </c>
      <c r="S47" s="2"/>
    </row>
    <row r="48" spans="1:19" ht="39" thickBot="1" x14ac:dyDescent="0.3">
      <c r="A48" s="123"/>
      <c r="B48" s="126"/>
      <c r="C48" s="124"/>
      <c r="D48" s="122"/>
      <c r="E48" s="81" t="s">
        <v>40</v>
      </c>
      <c r="F48" s="69">
        <v>15</v>
      </c>
      <c r="G48" s="69">
        <v>11</v>
      </c>
      <c r="H48" s="69">
        <v>2</v>
      </c>
      <c r="I48" s="92">
        <f t="shared" si="0"/>
        <v>13</v>
      </c>
      <c r="J48" s="69">
        <v>0</v>
      </c>
      <c r="K48" s="92">
        <f t="shared" si="1"/>
        <v>13</v>
      </c>
      <c r="L48" s="69">
        <f>SUMIFS(Acitivities!O:O,Acitivities!L:L,$B$44,Acitivities!F:F,"Q4",Acitivities!N:N,$E48)</f>
        <v>0</v>
      </c>
      <c r="M48" s="92">
        <f t="shared" si="2"/>
        <v>13</v>
      </c>
      <c r="N48" s="93">
        <f t="shared" si="3"/>
        <v>0.8666666666666667</v>
      </c>
      <c r="O48" s="121"/>
      <c r="P48" s="81">
        <v>13</v>
      </c>
      <c r="Q48" s="98">
        <f t="shared" si="4"/>
        <v>0</v>
      </c>
      <c r="R48" s="3">
        <v>0.86</v>
      </c>
      <c r="S48" s="2"/>
    </row>
    <row r="49" spans="1:19" s="12" customFormat="1" ht="15.75" customHeight="1" thickBot="1" x14ac:dyDescent="0.3">
      <c r="A49" s="123"/>
      <c r="B49" s="126"/>
      <c r="C49" s="124"/>
      <c r="D49" s="122"/>
      <c r="E49" s="110" t="s">
        <v>7</v>
      </c>
      <c r="F49" s="94">
        <f>SUM(F44:F48)</f>
        <v>107</v>
      </c>
      <c r="G49" s="102">
        <f>SUM(G44:G48)</f>
        <v>50</v>
      </c>
      <c r="H49" s="112">
        <f>SUM(H44:H48)</f>
        <v>36</v>
      </c>
      <c r="I49" s="94">
        <f>G49+H49</f>
        <v>86</v>
      </c>
      <c r="J49" s="112">
        <f>SUM(J44:J48)</f>
        <v>34</v>
      </c>
      <c r="K49" s="94">
        <f t="shared" si="1"/>
        <v>120</v>
      </c>
      <c r="L49" s="112">
        <f>SUM(L44:L48)</f>
        <v>0</v>
      </c>
      <c r="M49" s="94">
        <f t="shared" si="2"/>
        <v>120</v>
      </c>
      <c r="N49" s="95">
        <f t="shared" si="3"/>
        <v>1.1214953271028036</v>
      </c>
      <c r="O49" s="121"/>
      <c r="P49" s="110">
        <v>119</v>
      </c>
      <c r="Q49" s="99">
        <f t="shared" si="4"/>
        <v>1</v>
      </c>
      <c r="R49" s="13">
        <v>1.1100000000000001</v>
      </c>
      <c r="S49" s="11"/>
    </row>
    <row r="50" spans="1:19" ht="15.75" customHeight="1" thickBot="1" x14ac:dyDescent="0.3">
      <c r="A50" s="123"/>
      <c r="B50" s="126" t="s">
        <v>110</v>
      </c>
      <c r="C50" s="124" t="s">
        <v>105</v>
      </c>
      <c r="D50" s="122"/>
      <c r="E50" s="81" t="s">
        <v>36</v>
      </c>
      <c r="F50" s="69">
        <v>20</v>
      </c>
      <c r="G50" s="69">
        <v>3</v>
      </c>
      <c r="H50" s="69">
        <v>8</v>
      </c>
      <c r="I50" s="92">
        <f t="shared" si="0"/>
        <v>11</v>
      </c>
      <c r="J50" s="69">
        <v>3</v>
      </c>
      <c r="K50" s="92">
        <f t="shared" si="1"/>
        <v>14</v>
      </c>
      <c r="L50" s="69">
        <f>SUMIFS(Acitivities!O:O,Acitivities!L:L,$B$50,Acitivities!F:F,"Q4",Acitivities!N:N,$E50)</f>
        <v>0</v>
      </c>
      <c r="M50" s="92">
        <f t="shared" si="2"/>
        <v>14</v>
      </c>
      <c r="N50" s="93">
        <f t="shared" si="3"/>
        <v>0.7</v>
      </c>
      <c r="O50" s="121"/>
      <c r="P50" s="81">
        <v>14</v>
      </c>
      <c r="Q50" s="98">
        <f t="shared" si="4"/>
        <v>0</v>
      </c>
      <c r="R50" s="3">
        <v>0.7</v>
      </c>
      <c r="S50" s="2"/>
    </row>
    <row r="51" spans="1:19" ht="15.75" customHeight="1" thickBot="1" x14ac:dyDescent="0.3">
      <c r="A51" s="123"/>
      <c r="B51" s="126"/>
      <c r="C51" s="124"/>
      <c r="D51" s="122"/>
      <c r="E51" s="81" t="s">
        <v>37</v>
      </c>
      <c r="F51" s="69">
        <v>6</v>
      </c>
      <c r="G51" s="69">
        <v>0</v>
      </c>
      <c r="H51" s="69">
        <v>6</v>
      </c>
      <c r="I51" s="92">
        <f t="shared" si="0"/>
        <v>6</v>
      </c>
      <c r="J51" s="69">
        <v>0</v>
      </c>
      <c r="K51" s="92">
        <f t="shared" si="1"/>
        <v>6</v>
      </c>
      <c r="L51" s="69">
        <f>SUMIFS(Acitivities!O:O,Acitivities!L:L,$B$50,Acitivities!F:F,"Q4",Acitivities!N:N,$E51)</f>
        <v>0</v>
      </c>
      <c r="M51" s="92">
        <f t="shared" si="2"/>
        <v>6</v>
      </c>
      <c r="N51" s="93">
        <f t="shared" si="3"/>
        <v>1</v>
      </c>
      <c r="O51" s="121"/>
      <c r="P51" s="81">
        <v>6</v>
      </c>
      <c r="Q51" s="98">
        <f t="shared" si="4"/>
        <v>0</v>
      </c>
      <c r="R51" s="3">
        <v>1</v>
      </c>
      <c r="S51" s="2"/>
    </row>
    <row r="52" spans="1:19" ht="15.75" customHeight="1" thickBot="1" x14ac:dyDescent="0.3">
      <c r="A52" s="123"/>
      <c r="B52" s="126"/>
      <c r="C52" s="124"/>
      <c r="D52" s="122"/>
      <c r="E52" s="81" t="s">
        <v>38</v>
      </c>
      <c r="F52" s="69">
        <v>60</v>
      </c>
      <c r="G52" s="69">
        <v>35</v>
      </c>
      <c r="H52" s="70">
        <v>17</v>
      </c>
      <c r="I52" s="92">
        <f t="shared" si="0"/>
        <v>52</v>
      </c>
      <c r="J52" s="69">
        <v>5</v>
      </c>
      <c r="K52" s="92">
        <f t="shared" si="1"/>
        <v>57</v>
      </c>
      <c r="L52" s="69">
        <f>SUMIFS(Acitivities!O:O,Acitivities!L:L,$B$50,Acitivities!F:F,"Q4",Acitivities!N:N,$E52)</f>
        <v>0</v>
      </c>
      <c r="M52" s="92">
        <f t="shared" si="2"/>
        <v>57</v>
      </c>
      <c r="N52" s="93">
        <f t="shared" si="3"/>
        <v>0.95</v>
      </c>
      <c r="O52" s="121"/>
      <c r="P52" s="81">
        <v>57</v>
      </c>
      <c r="Q52" s="98">
        <f t="shared" si="4"/>
        <v>0</v>
      </c>
      <c r="R52" s="3">
        <v>0.95</v>
      </c>
      <c r="S52" s="2"/>
    </row>
    <row r="53" spans="1:19" ht="15.75" customHeight="1" thickBot="1" x14ac:dyDescent="0.3">
      <c r="A53" s="123"/>
      <c r="B53" s="126"/>
      <c r="C53" s="124"/>
      <c r="D53" s="122"/>
      <c r="E53" s="81" t="s">
        <v>39</v>
      </c>
      <c r="F53" s="69">
        <v>4</v>
      </c>
      <c r="G53" s="69">
        <v>0</v>
      </c>
      <c r="H53" s="69">
        <v>4</v>
      </c>
      <c r="I53" s="92">
        <f t="shared" si="0"/>
        <v>4</v>
      </c>
      <c r="J53" s="69">
        <v>0</v>
      </c>
      <c r="K53" s="92">
        <f t="shared" si="1"/>
        <v>4</v>
      </c>
      <c r="L53" s="69">
        <f>SUMIFS(Acitivities!O:O,Acitivities!L:L,$B$50,Acitivities!F:F,"Q4",Acitivities!N:N,$E53)</f>
        <v>0</v>
      </c>
      <c r="M53" s="92">
        <f t="shared" si="2"/>
        <v>4</v>
      </c>
      <c r="N53" s="93">
        <f t="shared" si="3"/>
        <v>1</v>
      </c>
      <c r="O53" s="121"/>
      <c r="P53" s="81">
        <v>4</v>
      </c>
      <c r="Q53" s="98">
        <f t="shared" si="4"/>
        <v>0</v>
      </c>
      <c r="R53" s="3">
        <v>1</v>
      </c>
      <c r="S53" s="2"/>
    </row>
    <row r="54" spans="1:19" ht="39" thickBot="1" x14ac:dyDescent="0.3">
      <c r="A54" s="123"/>
      <c r="B54" s="126"/>
      <c r="C54" s="124"/>
      <c r="D54" s="122"/>
      <c r="E54" s="81" t="s">
        <v>40</v>
      </c>
      <c r="F54" s="69">
        <v>15</v>
      </c>
      <c r="G54" s="69">
        <v>7</v>
      </c>
      <c r="H54" s="69">
        <v>2</v>
      </c>
      <c r="I54" s="92">
        <f t="shared" si="0"/>
        <v>9</v>
      </c>
      <c r="J54" s="69">
        <v>0</v>
      </c>
      <c r="K54" s="92">
        <f t="shared" si="1"/>
        <v>9</v>
      </c>
      <c r="L54" s="69">
        <f>SUMIFS(Acitivities!O:O,Acitivities!L:L,$B$50,Acitivities!F:F,"Q4",Acitivities!N:N,$E54)</f>
        <v>0</v>
      </c>
      <c r="M54" s="92">
        <f t="shared" si="2"/>
        <v>9</v>
      </c>
      <c r="N54" s="93">
        <f t="shared" si="3"/>
        <v>0.6</v>
      </c>
      <c r="O54" s="121"/>
      <c r="P54" s="81">
        <v>9</v>
      </c>
      <c r="Q54" s="98">
        <f t="shared" si="4"/>
        <v>0</v>
      </c>
      <c r="R54" s="3">
        <v>0.6</v>
      </c>
      <c r="S54" s="2"/>
    </row>
    <row r="55" spans="1:19" s="12" customFormat="1" ht="15.75" customHeight="1" thickBot="1" x14ac:dyDescent="0.3">
      <c r="A55" s="123"/>
      <c r="B55" s="126"/>
      <c r="C55" s="124"/>
      <c r="D55" s="122"/>
      <c r="E55" s="110" t="s">
        <v>7</v>
      </c>
      <c r="F55" s="94">
        <f>SUM(F50:F54)</f>
        <v>105</v>
      </c>
      <c r="G55" s="94">
        <f t="shared" ref="G55" si="8">SUM(G50:G54)</f>
        <v>45</v>
      </c>
      <c r="H55" s="94">
        <f>SUM(H50:H54)</f>
        <v>37</v>
      </c>
      <c r="I55" s="94">
        <f t="shared" si="0"/>
        <v>82</v>
      </c>
      <c r="J55" s="94">
        <f>SUM(J50:J54)</f>
        <v>8</v>
      </c>
      <c r="K55" s="94">
        <f t="shared" si="1"/>
        <v>90</v>
      </c>
      <c r="L55" s="94">
        <f>SUM(L50:L54)</f>
        <v>0</v>
      </c>
      <c r="M55" s="94">
        <f t="shared" si="2"/>
        <v>90</v>
      </c>
      <c r="N55" s="95">
        <f t="shared" si="3"/>
        <v>0.8571428571428571</v>
      </c>
      <c r="O55" s="121"/>
      <c r="P55" s="110">
        <v>90</v>
      </c>
      <c r="Q55" s="99">
        <f t="shared" ref="Q55:Q97" si="9">K55-P55</f>
        <v>0</v>
      </c>
      <c r="R55" s="110" t="s">
        <v>41</v>
      </c>
      <c r="S55" s="11"/>
    </row>
    <row r="56" spans="1:19" ht="15.75" customHeight="1" thickBot="1" x14ac:dyDescent="0.3">
      <c r="A56" s="123"/>
      <c r="B56" s="126" t="s">
        <v>111</v>
      </c>
      <c r="C56" s="127" t="s">
        <v>105</v>
      </c>
      <c r="D56" s="122"/>
      <c r="E56" s="81" t="s">
        <v>36</v>
      </c>
      <c r="F56" s="69">
        <v>10</v>
      </c>
      <c r="G56" s="69">
        <v>3</v>
      </c>
      <c r="H56" s="69">
        <v>2</v>
      </c>
      <c r="I56" s="92">
        <f t="shared" ref="I56:I97" si="10">G56+H56</f>
        <v>5</v>
      </c>
      <c r="J56" s="69">
        <v>3</v>
      </c>
      <c r="K56" s="92">
        <f t="shared" ref="K56:K97" si="11">I56+J56</f>
        <v>8</v>
      </c>
      <c r="L56" s="69">
        <f>SUMIFS(Acitivities!O:O,Acitivities!L:L,$B$56,Acitivities!F:F,"Q4",Acitivities!N:N,$E56)</f>
        <v>0</v>
      </c>
      <c r="M56" s="92">
        <f t="shared" ref="M56:M97" si="12">K56+L56</f>
        <v>8</v>
      </c>
      <c r="N56" s="93">
        <f t="shared" si="3"/>
        <v>0.8</v>
      </c>
      <c r="O56" s="121"/>
      <c r="P56" s="81">
        <v>8</v>
      </c>
      <c r="Q56" s="98">
        <f t="shared" si="9"/>
        <v>0</v>
      </c>
      <c r="R56" s="3">
        <v>0.8</v>
      </c>
      <c r="S56" s="2"/>
    </row>
    <row r="57" spans="1:19" ht="15.75" customHeight="1" thickBot="1" x14ac:dyDescent="0.3">
      <c r="A57" s="123"/>
      <c r="B57" s="126"/>
      <c r="C57" s="127"/>
      <c r="D57" s="122"/>
      <c r="E57" s="81" t="s">
        <v>37</v>
      </c>
      <c r="F57" s="69">
        <v>8</v>
      </c>
      <c r="G57" s="69">
        <v>0</v>
      </c>
      <c r="H57" s="69">
        <v>0</v>
      </c>
      <c r="I57" s="92">
        <f t="shared" si="10"/>
        <v>0</v>
      </c>
      <c r="J57" s="69">
        <v>0</v>
      </c>
      <c r="K57" s="92">
        <f t="shared" si="11"/>
        <v>0</v>
      </c>
      <c r="L57" s="69">
        <f>SUMIFS(Acitivities!O:O,Acitivities!L:L,$B$56,Acitivities!F:F,"Q4",Acitivities!N:N,$E57)</f>
        <v>0</v>
      </c>
      <c r="M57" s="92">
        <f t="shared" si="12"/>
        <v>0</v>
      </c>
      <c r="N57" s="93">
        <f t="shared" si="3"/>
        <v>0</v>
      </c>
      <c r="O57" s="121"/>
      <c r="P57" s="81">
        <v>0</v>
      </c>
      <c r="Q57" s="98">
        <f t="shared" si="9"/>
        <v>0</v>
      </c>
      <c r="R57" s="3">
        <v>0</v>
      </c>
      <c r="S57" s="2"/>
    </row>
    <row r="58" spans="1:19" ht="15.75" customHeight="1" thickBot="1" x14ac:dyDescent="0.3">
      <c r="A58" s="123"/>
      <c r="B58" s="126"/>
      <c r="C58" s="127"/>
      <c r="D58" s="122"/>
      <c r="E58" s="81" t="s">
        <v>38</v>
      </c>
      <c r="F58" s="69">
        <v>15</v>
      </c>
      <c r="G58" s="69">
        <v>0</v>
      </c>
      <c r="H58" s="69">
        <v>12</v>
      </c>
      <c r="I58" s="92">
        <f t="shared" si="10"/>
        <v>12</v>
      </c>
      <c r="J58" s="69">
        <v>0</v>
      </c>
      <c r="K58" s="92">
        <f t="shared" si="11"/>
        <v>12</v>
      </c>
      <c r="L58" s="69">
        <f>SUMIFS(Acitivities!O:O,Acitivities!L:L,$B$56,Acitivities!F:F,"Q4",Acitivities!N:N,$E58)</f>
        <v>0</v>
      </c>
      <c r="M58" s="92">
        <f t="shared" si="12"/>
        <v>12</v>
      </c>
      <c r="N58" s="93">
        <f t="shared" si="3"/>
        <v>0.8</v>
      </c>
      <c r="O58" s="121"/>
      <c r="P58" s="81">
        <v>12</v>
      </c>
      <c r="Q58" s="98">
        <f t="shared" si="9"/>
        <v>0</v>
      </c>
      <c r="R58" s="3">
        <v>0.8</v>
      </c>
      <c r="S58" s="2"/>
    </row>
    <row r="59" spans="1:19" ht="15.75" customHeight="1" thickBot="1" x14ac:dyDescent="0.3">
      <c r="A59" s="123"/>
      <c r="B59" s="126"/>
      <c r="C59" s="127"/>
      <c r="D59" s="122"/>
      <c r="E59" s="81" t="s">
        <v>39</v>
      </c>
      <c r="F59" s="69">
        <v>1</v>
      </c>
      <c r="G59" s="69">
        <v>0</v>
      </c>
      <c r="H59" s="69">
        <v>0</v>
      </c>
      <c r="I59" s="92">
        <f t="shared" si="10"/>
        <v>0</v>
      </c>
      <c r="J59" s="69">
        <v>0</v>
      </c>
      <c r="K59" s="92">
        <f t="shared" si="11"/>
        <v>0</v>
      </c>
      <c r="L59" s="69">
        <f>SUMIFS(Acitivities!O:O,Acitivities!L:L,$B$56,Acitivities!F:F,"Q4",Acitivities!N:N,$E59)</f>
        <v>0</v>
      </c>
      <c r="M59" s="92">
        <f t="shared" si="12"/>
        <v>0</v>
      </c>
      <c r="N59" s="93">
        <f t="shared" si="3"/>
        <v>0</v>
      </c>
      <c r="O59" s="121"/>
      <c r="P59" s="81">
        <v>0</v>
      </c>
      <c r="Q59" s="98">
        <f t="shared" si="9"/>
        <v>0</v>
      </c>
      <c r="R59" s="3">
        <v>0</v>
      </c>
      <c r="S59" s="2"/>
    </row>
    <row r="60" spans="1:19" ht="39" thickBot="1" x14ac:dyDescent="0.3">
      <c r="A60" s="123"/>
      <c r="B60" s="126"/>
      <c r="C60" s="127"/>
      <c r="D60" s="122"/>
      <c r="E60" s="81" t="s">
        <v>42</v>
      </c>
      <c r="F60" s="69">
        <v>4</v>
      </c>
      <c r="G60" s="69">
        <v>0</v>
      </c>
      <c r="H60" s="69">
        <v>2</v>
      </c>
      <c r="I60" s="92">
        <f t="shared" si="10"/>
        <v>2</v>
      </c>
      <c r="J60" s="69">
        <v>0</v>
      </c>
      <c r="K60" s="92">
        <f t="shared" si="11"/>
        <v>2</v>
      </c>
      <c r="L60" s="69">
        <f>SUMIFS(Acitivities!O:O,Acitivities!L:L,$B$56,Acitivities!F:F,"Q4",Acitivities!N:N,$E60)</f>
        <v>0</v>
      </c>
      <c r="M60" s="92">
        <f t="shared" si="12"/>
        <v>2</v>
      </c>
      <c r="N60" s="93">
        <f t="shared" si="3"/>
        <v>0.5</v>
      </c>
      <c r="O60" s="121"/>
      <c r="P60" s="81">
        <v>2</v>
      </c>
      <c r="Q60" s="98">
        <f t="shared" si="9"/>
        <v>0</v>
      </c>
      <c r="R60" s="3">
        <v>0.5</v>
      </c>
      <c r="S60" s="2"/>
    </row>
    <row r="61" spans="1:19" s="12" customFormat="1" ht="15.75" customHeight="1" thickBot="1" x14ac:dyDescent="0.3">
      <c r="A61" s="123"/>
      <c r="B61" s="126"/>
      <c r="C61" s="127"/>
      <c r="D61" s="122"/>
      <c r="E61" s="110" t="s">
        <v>7</v>
      </c>
      <c r="F61" s="94">
        <f>SUM(F56:F60)</f>
        <v>38</v>
      </c>
      <c r="G61" s="94">
        <f>SUM(G56:G60)</f>
        <v>3</v>
      </c>
      <c r="H61" s="94">
        <f>SUM(H56:H60)</f>
        <v>16</v>
      </c>
      <c r="I61" s="94">
        <f t="shared" si="10"/>
        <v>19</v>
      </c>
      <c r="J61" s="94">
        <f>SUM(J56:J60)</f>
        <v>3</v>
      </c>
      <c r="K61" s="94">
        <f t="shared" si="11"/>
        <v>22</v>
      </c>
      <c r="L61" s="94">
        <f>SUM(L56:L60)</f>
        <v>0</v>
      </c>
      <c r="M61" s="94">
        <f t="shared" si="12"/>
        <v>22</v>
      </c>
      <c r="N61" s="95">
        <f t="shared" si="3"/>
        <v>0.57894736842105265</v>
      </c>
      <c r="O61" s="121"/>
      <c r="P61" s="110">
        <v>22</v>
      </c>
      <c r="Q61" s="99">
        <f t="shared" si="9"/>
        <v>0</v>
      </c>
      <c r="R61" s="110" t="s">
        <v>43</v>
      </c>
      <c r="S61" s="11"/>
    </row>
    <row r="62" spans="1:19" ht="30.75" customHeight="1" thickBot="1" x14ac:dyDescent="0.3">
      <c r="A62" s="123"/>
      <c r="B62" s="126" t="s">
        <v>112</v>
      </c>
      <c r="C62" s="124" t="s">
        <v>106</v>
      </c>
      <c r="D62" s="122"/>
      <c r="E62" s="81" t="s">
        <v>44</v>
      </c>
      <c r="F62" s="69">
        <v>1500</v>
      </c>
      <c r="G62" s="69">
        <v>30</v>
      </c>
      <c r="H62" s="69">
        <v>71</v>
      </c>
      <c r="I62" s="92">
        <f t="shared" si="10"/>
        <v>101</v>
      </c>
      <c r="J62" s="69">
        <v>0</v>
      </c>
      <c r="K62" s="92">
        <f t="shared" si="11"/>
        <v>101</v>
      </c>
      <c r="L62" s="69">
        <f>SUMIFS(Acitivities!O:O,Acitivities!L:L,$B$62,Acitivities!F:F,"Q4",Acitivities!N:N,$E62)</f>
        <v>0</v>
      </c>
      <c r="M62" s="92">
        <f t="shared" si="12"/>
        <v>101</v>
      </c>
      <c r="N62" s="93">
        <f t="shared" si="3"/>
        <v>6.7333333333333328E-2</v>
      </c>
      <c r="O62" s="79" t="s">
        <v>46</v>
      </c>
      <c r="P62" s="81">
        <v>101</v>
      </c>
      <c r="Q62" s="98">
        <f t="shared" si="9"/>
        <v>0</v>
      </c>
      <c r="R62" s="81" t="s">
        <v>45</v>
      </c>
      <c r="S62" s="2"/>
    </row>
    <row r="63" spans="1:19" ht="32.25" customHeight="1" thickBot="1" x14ac:dyDescent="0.3">
      <c r="A63" s="123"/>
      <c r="B63" s="126"/>
      <c r="C63" s="124"/>
      <c r="D63" s="122"/>
      <c r="E63" s="81" t="s">
        <v>48</v>
      </c>
      <c r="F63" s="69">
        <v>192</v>
      </c>
      <c r="G63" s="92">
        <f>+F63</f>
        <v>192</v>
      </c>
      <c r="H63" s="92">
        <f>+G63</f>
        <v>192</v>
      </c>
      <c r="I63" s="92">
        <f t="shared" ref="I63:M63" si="13">+H63</f>
        <v>192</v>
      </c>
      <c r="J63" s="92">
        <f t="shared" si="13"/>
        <v>192</v>
      </c>
      <c r="K63" s="92">
        <f t="shared" si="13"/>
        <v>192</v>
      </c>
      <c r="L63" s="92">
        <f t="shared" si="13"/>
        <v>192</v>
      </c>
      <c r="M63" s="92">
        <f t="shared" si="13"/>
        <v>192</v>
      </c>
      <c r="N63" s="93">
        <f t="shared" si="3"/>
        <v>1</v>
      </c>
      <c r="O63" s="79" t="s">
        <v>47</v>
      </c>
      <c r="P63" s="81">
        <v>192</v>
      </c>
      <c r="Q63" s="98">
        <f t="shared" si="9"/>
        <v>0</v>
      </c>
      <c r="R63" s="3">
        <v>1</v>
      </c>
      <c r="S63" s="2"/>
    </row>
    <row r="64" spans="1:19" s="12" customFormat="1" ht="15.75" hidden="1" customHeight="1" thickBot="1" x14ac:dyDescent="0.3">
      <c r="A64" s="123"/>
      <c r="B64" s="126"/>
      <c r="C64" s="124"/>
      <c r="D64" s="122"/>
      <c r="E64" s="10" t="s">
        <v>7</v>
      </c>
      <c r="F64" s="94">
        <f>F62+F63</f>
        <v>1692</v>
      </c>
      <c r="G64" s="113"/>
      <c r="H64" s="72"/>
      <c r="I64" s="94">
        <f>+I62+I63</f>
        <v>293</v>
      </c>
      <c r="J64" s="72"/>
      <c r="K64" s="94">
        <f>+K62+K63</f>
        <v>293</v>
      </c>
      <c r="L64" s="70"/>
      <c r="M64" s="94">
        <f>+M62+M63</f>
        <v>293</v>
      </c>
      <c r="N64" s="95">
        <f t="shared" si="3"/>
        <v>0.17316784869976359</v>
      </c>
      <c r="O64" s="80"/>
      <c r="P64" s="110">
        <v>293</v>
      </c>
      <c r="Q64" s="99">
        <f t="shared" si="9"/>
        <v>0</v>
      </c>
      <c r="R64" s="13">
        <v>0.17</v>
      </c>
      <c r="S64" s="11"/>
    </row>
    <row r="65" spans="1:19" ht="15.75" customHeight="1" thickBot="1" x14ac:dyDescent="0.3">
      <c r="A65" s="123"/>
      <c r="B65" s="126" t="s">
        <v>113</v>
      </c>
      <c r="C65" s="124" t="s">
        <v>107</v>
      </c>
      <c r="D65" s="128"/>
      <c r="E65" s="107" t="s">
        <v>49</v>
      </c>
      <c r="F65" s="69">
        <v>11</v>
      </c>
      <c r="G65" s="69">
        <v>5</v>
      </c>
      <c r="H65" s="69">
        <v>0</v>
      </c>
      <c r="I65" s="92">
        <f t="shared" si="10"/>
        <v>5</v>
      </c>
      <c r="J65" s="69">
        <v>1</v>
      </c>
      <c r="K65" s="92">
        <f t="shared" si="11"/>
        <v>6</v>
      </c>
      <c r="L65" s="69">
        <f>SUMIFS(Acitivities!O:O,Acitivities!L:L,$B$65,Acitivities!F:F,"Q4",Acitivities!N:N,$E65)</f>
        <v>0</v>
      </c>
      <c r="M65" s="92">
        <f t="shared" si="12"/>
        <v>6</v>
      </c>
      <c r="N65" s="93">
        <f t="shared" si="3"/>
        <v>0.54545454545454541</v>
      </c>
      <c r="O65" s="121"/>
      <c r="P65" s="81">
        <v>6</v>
      </c>
      <c r="Q65" s="98">
        <f t="shared" si="9"/>
        <v>0</v>
      </c>
      <c r="R65" s="3">
        <v>0.54</v>
      </c>
      <c r="S65" s="2"/>
    </row>
    <row r="66" spans="1:19" ht="26.25" thickBot="1" x14ac:dyDescent="0.3">
      <c r="A66" s="123"/>
      <c r="B66" s="126"/>
      <c r="C66" s="124"/>
      <c r="D66" s="129"/>
      <c r="E66" s="107" t="s">
        <v>50</v>
      </c>
      <c r="F66" s="69">
        <v>15</v>
      </c>
      <c r="G66" s="69">
        <v>6</v>
      </c>
      <c r="H66" s="69">
        <v>0</v>
      </c>
      <c r="I66" s="92">
        <f t="shared" si="10"/>
        <v>6</v>
      </c>
      <c r="J66" s="69">
        <v>3</v>
      </c>
      <c r="K66" s="92">
        <f t="shared" si="11"/>
        <v>9</v>
      </c>
      <c r="L66" s="69">
        <f>SUMIFS(Acitivities!O:O,Acitivities!L:L,$B$65,Acitivities!F:F,"Q4",Acitivities!N:N,$E66)</f>
        <v>0</v>
      </c>
      <c r="M66" s="92">
        <f t="shared" si="12"/>
        <v>9</v>
      </c>
      <c r="N66" s="93">
        <f t="shared" si="3"/>
        <v>0.6</v>
      </c>
      <c r="O66" s="121"/>
      <c r="P66" s="81">
        <v>9</v>
      </c>
      <c r="Q66" s="98">
        <f t="shared" si="9"/>
        <v>0</v>
      </c>
      <c r="R66" s="3">
        <v>0.6</v>
      </c>
      <c r="S66" s="2"/>
    </row>
    <row r="67" spans="1:19" thickBot="1" x14ac:dyDescent="0.3">
      <c r="A67" s="123"/>
      <c r="B67" s="126"/>
      <c r="C67" s="124"/>
      <c r="D67" s="129"/>
      <c r="E67" s="107" t="s">
        <v>51</v>
      </c>
      <c r="F67" s="69">
        <v>2</v>
      </c>
      <c r="G67" s="69">
        <v>0</v>
      </c>
      <c r="H67" s="69">
        <v>0</v>
      </c>
      <c r="I67" s="92">
        <f t="shared" si="10"/>
        <v>0</v>
      </c>
      <c r="J67" s="69">
        <v>0</v>
      </c>
      <c r="K67" s="92">
        <f t="shared" si="11"/>
        <v>0</v>
      </c>
      <c r="L67" s="69">
        <f>SUMIFS(Acitivities!O:O,Acitivities!L:L,$B$65,Acitivities!F:F,"Q4",Acitivities!N:N,$E67)</f>
        <v>0</v>
      </c>
      <c r="M67" s="92">
        <f t="shared" si="12"/>
        <v>0</v>
      </c>
      <c r="N67" s="93">
        <f t="shared" si="3"/>
        <v>0</v>
      </c>
      <c r="O67" s="121"/>
      <c r="P67" s="81">
        <v>0</v>
      </c>
      <c r="Q67" s="98">
        <f t="shared" si="9"/>
        <v>0</v>
      </c>
      <c r="R67" s="3">
        <v>0</v>
      </c>
      <c r="S67" s="2"/>
    </row>
    <row r="68" spans="1:19" thickBot="1" x14ac:dyDescent="0.3">
      <c r="A68" s="123"/>
      <c r="B68" s="126"/>
      <c r="C68" s="124"/>
      <c r="D68" s="129"/>
      <c r="E68" s="107" t="s">
        <v>52</v>
      </c>
      <c r="F68" s="69">
        <v>65</v>
      </c>
      <c r="G68" s="69">
        <v>0</v>
      </c>
      <c r="H68" s="69">
        <v>0</v>
      </c>
      <c r="I68" s="92">
        <f t="shared" si="10"/>
        <v>0</v>
      </c>
      <c r="J68" s="69">
        <v>0</v>
      </c>
      <c r="K68" s="92">
        <f t="shared" si="11"/>
        <v>0</v>
      </c>
      <c r="L68" s="69">
        <f>SUMIFS(Acitivities!O:O,Acitivities!L:L,$B$65,Acitivities!F:F,"Q4",Acitivities!N:N,$E68)</f>
        <v>0</v>
      </c>
      <c r="M68" s="92">
        <f t="shared" si="12"/>
        <v>0</v>
      </c>
      <c r="N68" s="93">
        <f t="shared" si="3"/>
        <v>0</v>
      </c>
      <c r="O68" s="121"/>
      <c r="P68" s="81">
        <v>0</v>
      </c>
      <c r="Q68" s="98">
        <f t="shared" si="9"/>
        <v>0</v>
      </c>
      <c r="R68" s="3">
        <v>0</v>
      </c>
      <c r="S68" s="2"/>
    </row>
    <row r="69" spans="1:19" ht="26.25" thickBot="1" x14ac:dyDescent="0.3">
      <c r="A69" s="123"/>
      <c r="B69" s="126"/>
      <c r="C69" s="124"/>
      <c r="D69" s="129"/>
      <c r="E69" s="107" t="s">
        <v>53</v>
      </c>
      <c r="F69" s="69">
        <v>4</v>
      </c>
      <c r="G69" s="69">
        <v>0</v>
      </c>
      <c r="H69" s="69">
        <v>0</v>
      </c>
      <c r="I69" s="92">
        <f t="shared" si="10"/>
        <v>0</v>
      </c>
      <c r="J69" s="69">
        <v>0</v>
      </c>
      <c r="K69" s="92">
        <f t="shared" si="11"/>
        <v>0</v>
      </c>
      <c r="L69" s="69">
        <f>SUMIFS(Acitivities!O:O,Acitivities!L:L,$B$65,Acitivities!F:F,"Q4",Acitivities!N:N,$E69)</f>
        <v>0</v>
      </c>
      <c r="M69" s="92">
        <f t="shared" si="12"/>
        <v>0</v>
      </c>
      <c r="N69" s="93">
        <f t="shared" si="3"/>
        <v>0</v>
      </c>
      <c r="O69" s="121"/>
      <c r="P69" s="81">
        <v>0</v>
      </c>
      <c r="Q69" s="98">
        <f t="shared" si="9"/>
        <v>0</v>
      </c>
      <c r="R69" s="3">
        <v>0</v>
      </c>
      <c r="S69" s="2"/>
    </row>
    <row r="70" spans="1:19" ht="26.25" thickBot="1" x14ac:dyDescent="0.3">
      <c r="A70" s="123"/>
      <c r="B70" s="126"/>
      <c r="C70" s="124"/>
      <c r="D70" s="129"/>
      <c r="E70" s="107" t="s">
        <v>54</v>
      </c>
      <c r="F70" s="69">
        <v>30</v>
      </c>
      <c r="G70" s="69">
        <v>0</v>
      </c>
      <c r="H70" s="69">
        <v>0</v>
      </c>
      <c r="I70" s="92">
        <f t="shared" si="10"/>
        <v>0</v>
      </c>
      <c r="J70" s="69">
        <v>0</v>
      </c>
      <c r="K70" s="92">
        <f t="shared" si="11"/>
        <v>0</v>
      </c>
      <c r="L70" s="69">
        <f>SUMIFS(Acitivities!O:O,Acitivities!L:L,$B$65,Acitivities!F:F,"Q4",Acitivities!N:N,$E70)</f>
        <v>0</v>
      </c>
      <c r="M70" s="92">
        <f>K70+L70</f>
        <v>0</v>
      </c>
      <c r="N70" s="93">
        <f t="shared" ref="N70:N97" si="14">IF(F70&gt;0,M70/F70,)</f>
        <v>0</v>
      </c>
      <c r="O70" s="121"/>
      <c r="P70" s="81">
        <v>0</v>
      </c>
      <c r="Q70" s="98">
        <f t="shared" si="9"/>
        <v>0</v>
      </c>
      <c r="R70" s="3">
        <v>0</v>
      </c>
      <c r="S70" s="2"/>
    </row>
    <row r="71" spans="1:19" s="12" customFormat="1" thickBot="1" x14ac:dyDescent="0.3">
      <c r="A71" s="123"/>
      <c r="B71" s="126"/>
      <c r="C71" s="124"/>
      <c r="D71" s="130"/>
      <c r="E71" s="14" t="s">
        <v>7</v>
      </c>
      <c r="F71" s="94">
        <f>SUM(F65:F70)</f>
        <v>127</v>
      </c>
      <c r="G71" s="94">
        <f t="shared" ref="G71:H71" si="15">SUM(G65:G70)</f>
        <v>11</v>
      </c>
      <c r="H71" s="94">
        <f t="shared" si="15"/>
        <v>0</v>
      </c>
      <c r="I71" s="94">
        <f>G71+H71</f>
        <v>11</v>
      </c>
      <c r="J71" s="94">
        <f>SUM(J65:J70)</f>
        <v>4</v>
      </c>
      <c r="K71" s="94">
        <f>I71+J71</f>
        <v>15</v>
      </c>
      <c r="L71" s="94">
        <f>SUM(L65:L70)</f>
        <v>0</v>
      </c>
      <c r="M71" s="94">
        <f>K71+L71</f>
        <v>15</v>
      </c>
      <c r="N71" s="95">
        <f>IF(F71&gt;0,M71/F71,)</f>
        <v>0.11811023622047244</v>
      </c>
      <c r="O71" s="121"/>
      <c r="P71" s="110"/>
      <c r="Q71" s="11"/>
      <c r="R71" s="13"/>
      <c r="S71" s="11"/>
    </row>
    <row r="72" spans="1:19" ht="15.75" customHeight="1" thickBot="1" x14ac:dyDescent="0.3">
      <c r="A72" s="123"/>
      <c r="B72" s="126"/>
      <c r="C72" s="124"/>
      <c r="D72" s="128"/>
      <c r="E72" s="107" t="s">
        <v>44</v>
      </c>
      <c r="F72" s="69">
        <v>84</v>
      </c>
      <c r="G72" s="69">
        <v>11</v>
      </c>
      <c r="H72" s="69">
        <v>0</v>
      </c>
      <c r="I72" s="92">
        <f t="shared" si="10"/>
        <v>11</v>
      </c>
      <c r="J72" s="69">
        <v>4</v>
      </c>
      <c r="K72" s="92">
        <f t="shared" si="11"/>
        <v>15</v>
      </c>
      <c r="L72" s="69">
        <f>SUMIFS(Acitivities!O:O,Acitivities!L:L,$B$65,Acitivities!F:F,"Q4",Acitivities!N:N,$E72)</f>
        <v>0</v>
      </c>
      <c r="M72" s="92">
        <f t="shared" si="12"/>
        <v>15</v>
      </c>
      <c r="N72" s="93">
        <f t="shared" si="14"/>
        <v>0.17857142857142858</v>
      </c>
      <c r="O72" s="121"/>
      <c r="P72" s="81">
        <v>0</v>
      </c>
      <c r="Q72" s="98">
        <f t="shared" si="9"/>
        <v>15</v>
      </c>
      <c r="R72" s="3">
        <v>0</v>
      </c>
      <c r="S72" s="2"/>
    </row>
    <row r="73" spans="1:19" ht="15.75" customHeight="1" thickBot="1" x14ac:dyDescent="0.3">
      <c r="A73" s="123"/>
      <c r="B73" s="126"/>
      <c r="C73" s="124"/>
      <c r="D73" s="130"/>
      <c r="E73" s="107" t="s">
        <v>48</v>
      </c>
      <c r="F73" s="71">
        <v>43</v>
      </c>
      <c r="G73" s="71">
        <v>0</v>
      </c>
      <c r="H73" s="92">
        <f>+G73</f>
        <v>0</v>
      </c>
      <c r="I73" s="92">
        <f>+H73</f>
        <v>0</v>
      </c>
      <c r="J73" s="92">
        <f t="shared" ref="J73:K73" si="16">+I73</f>
        <v>0</v>
      </c>
      <c r="K73" s="92">
        <f t="shared" si="16"/>
        <v>0</v>
      </c>
      <c r="L73" s="92">
        <f>+K73</f>
        <v>0</v>
      </c>
      <c r="M73" s="92">
        <f>+L73</f>
        <v>0</v>
      </c>
      <c r="N73" s="93">
        <f t="shared" si="14"/>
        <v>0</v>
      </c>
      <c r="O73" s="121"/>
      <c r="P73" s="81">
        <v>0</v>
      </c>
      <c r="Q73" s="98">
        <f t="shared" si="9"/>
        <v>0</v>
      </c>
      <c r="R73" s="3">
        <v>0</v>
      </c>
      <c r="S73" s="2"/>
    </row>
    <row r="74" spans="1:19" s="12" customFormat="1" ht="15.75" hidden="1" customHeight="1" thickBot="1" x14ac:dyDescent="0.3">
      <c r="A74" s="123"/>
      <c r="B74" s="126"/>
      <c r="C74" s="124"/>
      <c r="D74" s="119"/>
      <c r="E74" s="14" t="s">
        <v>7</v>
      </c>
      <c r="F74" s="94">
        <f>F73+F72</f>
        <v>127</v>
      </c>
      <c r="G74" s="72"/>
      <c r="H74" s="72"/>
      <c r="I74" s="94">
        <f>+I72+I73</f>
        <v>11</v>
      </c>
      <c r="J74" s="72"/>
      <c r="K74" s="94">
        <f>+K72+K73</f>
        <v>15</v>
      </c>
      <c r="L74" s="70"/>
      <c r="M74" s="94">
        <f t="shared" si="12"/>
        <v>15</v>
      </c>
      <c r="N74" s="95">
        <f t="shared" si="14"/>
        <v>0.11811023622047244</v>
      </c>
      <c r="O74" s="121"/>
      <c r="P74" s="110">
        <v>15</v>
      </c>
      <c r="Q74" s="99">
        <f t="shared" si="9"/>
        <v>0</v>
      </c>
      <c r="R74" s="110" t="s">
        <v>55</v>
      </c>
      <c r="S74" s="11"/>
    </row>
    <row r="75" spans="1:19" ht="15.75" customHeight="1" thickBot="1" x14ac:dyDescent="0.3">
      <c r="A75" s="123"/>
      <c r="B75" s="126" t="s">
        <v>114</v>
      </c>
      <c r="C75" s="124" t="s">
        <v>108</v>
      </c>
      <c r="D75" s="128"/>
      <c r="E75" s="107" t="s">
        <v>49</v>
      </c>
      <c r="F75" s="69">
        <v>12</v>
      </c>
      <c r="G75" s="69">
        <v>5</v>
      </c>
      <c r="H75" s="69">
        <v>0</v>
      </c>
      <c r="I75" s="92">
        <f t="shared" si="10"/>
        <v>5</v>
      </c>
      <c r="J75" s="69">
        <v>3</v>
      </c>
      <c r="K75" s="92">
        <f t="shared" si="11"/>
        <v>8</v>
      </c>
      <c r="L75" s="69">
        <f>SUMIFS(Acitivities!O:O,Acitivities!L:L,$B$75,Acitivities!F:F,"Q4",Acitivities!N:N,$E75)</f>
        <v>0</v>
      </c>
      <c r="M75" s="92">
        <f t="shared" si="12"/>
        <v>8</v>
      </c>
      <c r="N75" s="93">
        <f t="shared" si="14"/>
        <v>0.66666666666666663</v>
      </c>
      <c r="O75" s="121"/>
      <c r="P75" s="81">
        <v>8</v>
      </c>
      <c r="Q75" s="98">
        <f t="shared" si="9"/>
        <v>0</v>
      </c>
      <c r="R75" s="81" t="s">
        <v>56</v>
      </c>
      <c r="S75" s="2"/>
    </row>
    <row r="76" spans="1:19" ht="26.25" thickBot="1" x14ac:dyDescent="0.3">
      <c r="A76" s="123"/>
      <c r="B76" s="126"/>
      <c r="C76" s="124"/>
      <c r="D76" s="129"/>
      <c r="E76" s="107" t="s">
        <v>50</v>
      </c>
      <c r="F76" s="69">
        <v>15</v>
      </c>
      <c r="G76" s="69">
        <v>6</v>
      </c>
      <c r="H76" s="69">
        <v>0</v>
      </c>
      <c r="I76" s="92">
        <f t="shared" si="10"/>
        <v>6</v>
      </c>
      <c r="J76" s="69">
        <v>3</v>
      </c>
      <c r="K76" s="92">
        <f t="shared" si="11"/>
        <v>9</v>
      </c>
      <c r="L76" s="69">
        <f>SUMIFS(Acitivities!O:O,Acitivities!L:L,$B$75,Acitivities!F:F,"Q4",Acitivities!N:N,$E76)</f>
        <v>0</v>
      </c>
      <c r="M76" s="92">
        <f t="shared" si="12"/>
        <v>9</v>
      </c>
      <c r="N76" s="93">
        <f t="shared" si="14"/>
        <v>0.6</v>
      </c>
      <c r="O76" s="121"/>
      <c r="P76" s="81">
        <v>9</v>
      </c>
      <c r="Q76" s="98">
        <f t="shared" si="9"/>
        <v>0</v>
      </c>
      <c r="R76" s="3">
        <v>0.6</v>
      </c>
      <c r="S76" s="2"/>
    </row>
    <row r="77" spans="1:19" ht="15.75" customHeight="1" thickBot="1" x14ac:dyDescent="0.3">
      <c r="A77" s="123"/>
      <c r="B77" s="126"/>
      <c r="C77" s="124"/>
      <c r="D77" s="129"/>
      <c r="E77" s="107" t="s">
        <v>51</v>
      </c>
      <c r="F77" s="69">
        <v>2</v>
      </c>
      <c r="G77" s="69">
        <v>0</v>
      </c>
      <c r="H77" s="69">
        <v>0</v>
      </c>
      <c r="I77" s="92">
        <f t="shared" si="10"/>
        <v>0</v>
      </c>
      <c r="J77" s="69">
        <v>0</v>
      </c>
      <c r="K77" s="92">
        <f t="shared" si="11"/>
        <v>0</v>
      </c>
      <c r="L77" s="69">
        <f>SUMIFS(Acitivities!O:O,Acitivities!L:L,$B$75,Acitivities!F:F,"Q4",Acitivities!N:N,$E77)</f>
        <v>0</v>
      </c>
      <c r="M77" s="92">
        <f t="shared" si="12"/>
        <v>0</v>
      </c>
      <c r="N77" s="93">
        <f t="shared" si="14"/>
        <v>0</v>
      </c>
      <c r="O77" s="121"/>
      <c r="P77" s="81">
        <v>0</v>
      </c>
      <c r="Q77" s="98">
        <f t="shared" si="9"/>
        <v>0</v>
      </c>
      <c r="R77" s="3">
        <v>0</v>
      </c>
      <c r="S77" s="2"/>
    </row>
    <row r="78" spans="1:19" ht="15.75" customHeight="1" thickBot="1" x14ac:dyDescent="0.3">
      <c r="A78" s="123"/>
      <c r="B78" s="126"/>
      <c r="C78" s="124"/>
      <c r="D78" s="129"/>
      <c r="E78" s="107" t="s">
        <v>52</v>
      </c>
      <c r="F78" s="69">
        <v>65</v>
      </c>
      <c r="G78" s="69">
        <v>0</v>
      </c>
      <c r="H78" s="69">
        <v>0</v>
      </c>
      <c r="I78" s="92">
        <f t="shared" si="10"/>
        <v>0</v>
      </c>
      <c r="J78" s="69">
        <v>0</v>
      </c>
      <c r="K78" s="92">
        <f t="shared" si="11"/>
        <v>0</v>
      </c>
      <c r="L78" s="69">
        <f>SUMIFS(Acitivities!O:O,Acitivities!L:L,$B$75,Acitivities!F:F,"Q4",Acitivities!N:N,$E78)</f>
        <v>0</v>
      </c>
      <c r="M78" s="92">
        <f t="shared" si="12"/>
        <v>0</v>
      </c>
      <c r="N78" s="93">
        <f t="shared" si="14"/>
        <v>0</v>
      </c>
      <c r="O78" s="121"/>
      <c r="P78" s="81">
        <v>0</v>
      </c>
      <c r="Q78" s="98">
        <f t="shared" si="9"/>
        <v>0</v>
      </c>
      <c r="R78" s="3">
        <v>0</v>
      </c>
      <c r="S78" s="2"/>
    </row>
    <row r="79" spans="1:19" ht="26.25" thickBot="1" x14ac:dyDescent="0.3">
      <c r="A79" s="123"/>
      <c r="B79" s="126"/>
      <c r="C79" s="124"/>
      <c r="D79" s="129"/>
      <c r="E79" s="107" t="s">
        <v>53</v>
      </c>
      <c r="F79" s="69">
        <v>5</v>
      </c>
      <c r="G79" s="69">
        <v>0</v>
      </c>
      <c r="H79" s="69">
        <v>0</v>
      </c>
      <c r="I79" s="92">
        <f t="shared" si="10"/>
        <v>0</v>
      </c>
      <c r="J79" s="69">
        <v>0</v>
      </c>
      <c r="K79" s="92">
        <f t="shared" si="11"/>
        <v>0</v>
      </c>
      <c r="L79" s="69">
        <f>SUMIFS(Acitivities!O:O,Acitivities!L:L,$B$75,Acitivities!F:F,"Q4",Acitivities!N:N,$E79)</f>
        <v>0</v>
      </c>
      <c r="M79" s="92">
        <f t="shared" si="12"/>
        <v>0</v>
      </c>
      <c r="N79" s="93">
        <f t="shared" si="14"/>
        <v>0</v>
      </c>
      <c r="O79" s="121"/>
      <c r="P79" s="81">
        <v>0</v>
      </c>
      <c r="Q79" s="98">
        <f t="shared" si="9"/>
        <v>0</v>
      </c>
      <c r="R79" s="3">
        <v>0</v>
      </c>
      <c r="S79" s="2"/>
    </row>
    <row r="80" spans="1:19" ht="26.25" thickBot="1" x14ac:dyDescent="0.3">
      <c r="A80" s="123"/>
      <c r="B80" s="126"/>
      <c r="C80" s="124"/>
      <c r="D80" s="129"/>
      <c r="E80" s="107" t="s">
        <v>57</v>
      </c>
      <c r="F80" s="69">
        <v>35</v>
      </c>
      <c r="G80" s="69">
        <v>0</v>
      </c>
      <c r="H80" s="69">
        <v>0</v>
      </c>
      <c r="I80" s="92">
        <f t="shared" si="10"/>
        <v>0</v>
      </c>
      <c r="J80" s="69">
        <v>0</v>
      </c>
      <c r="K80" s="92">
        <f t="shared" si="11"/>
        <v>0</v>
      </c>
      <c r="L80" s="69">
        <f>SUMIFS(Acitivities!O:O,Acitivities!L:L,$B$75,Acitivities!F:F,"Q4",Acitivities!N:N,$E80)</f>
        <v>0</v>
      </c>
      <c r="M80" s="92">
        <f t="shared" si="12"/>
        <v>0</v>
      </c>
      <c r="N80" s="93">
        <f t="shared" si="14"/>
        <v>0</v>
      </c>
      <c r="O80" s="121"/>
      <c r="P80" s="81">
        <v>0</v>
      </c>
      <c r="Q80" s="98">
        <f t="shared" si="9"/>
        <v>0</v>
      </c>
      <c r="R80" s="3">
        <v>0</v>
      </c>
      <c r="S80" s="2"/>
    </row>
    <row r="81" spans="1:19" s="12" customFormat="1" thickBot="1" x14ac:dyDescent="0.3">
      <c r="A81" s="123"/>
      <c r="B81" s="126"/>
      <c r="C81" s="124"/>
      <c r="D81" s="130"/>
      <c r="E81" s="4" t="s">
        <v>7</v>
      </c>
      <c r="F81" s="94">
        <f>SUM(F75:F80)</f>
        <v>134</v>
      </c>
      <c r="G81" s="94">
        <f>SUM(G75:G80)</f>
        <v>11</v>
      </c>
      <c r="H81" s="94">
        <f t="shared" ref="H81" si="17">SUM(H75:H80)</f>
        <v>0</v>
      </c>
      <c r="I81" s="94">
        <f t="shared" si="10"/>
        <v>11</v>
      </c>
      <c r="J81" s="94">
        <f>SUM(J75:J80)</f>
        <v>6</v>
      </c>
      <c r="K81" s="94">
        <f t="shared" si="11"/>
        <v>17</v>
      </c>
      <c r="L81" s="94">
        <f>SUM(L75:L80)</f>
        <v>0</v>
      </c>
      <c r="M81" s="94">
        <f t="shared" si="12"/>
        <v>17</v>
      </c>
      <c r="N81" s="95">
        <f t="shared" si="14"/>
        <v>0.12686567164179105</v>
      </c>
      <c r="O81" s="121"/>
      <c r="P81" s="110"/>
      <c r="Q81" s="11"/>
      <c r="R81" s="13"/>
      <c r="S81" s="11"/>
    </row>
    <row r="82" spans="1:19" ht="15.75" customHeight="1" thickBot="1" x14ac:dyDescent="0.3">
      <c r="A82" s="123"/>
      <c r="B82" s="126"/>
      <c r="C82" s="124"/>
      <c r="D82" s="128"/>
      <c r="E82" s="107" t="s">
        <v>44</v>
      </c>
      <c r="F82" s="69">
        <v>84</v>
      </c>
      <c r="G82" s="69">
        <v>11</v>
      </c>
      <c r="H82" s="69">
        <v>0</v>
      </c>
      <c r="I82" s="92">
        <f t="shared" si="10"/>
        <v>11</v>
      </c>
      <c r="J82" s="69">
        <v>6</v>
      </c>
      <c r="K82" s="92">
        <f t="shared" si="11"/>
        <v>17</v>
      </c>
      <c r="L82" s="69">
        <f>SUMIFS(Acitivities!O:O,Acitivities!L:L,$B$75,Acitivities!F:F,"Q4",Acitivities!N:N,$E82)</f>
        <v>0</v>
      </c>
      <c r="M82" s="92">
        <f t="shared" si="12"/>
        <v>17</v>
      </c>
      <c r="N82" s="93">
        <f t="shared" si="14"/>
        <v>0.20238095238095238</v>
      </c>
      <c r="O82" s="121"/>
      <c r="P82" s="81">
        <v>17</v>
      </c>
      <c r="Q82" s="98">
        <f t="shared" si="9"/>
        <v>0</v>
      </c>
      <c r="R82" s="81" t="s">
        <v>58</v>
      </c>
      <c r="S82" s="2"/>
    </row>
    <row r="83" spans="1:19" ht="15.75" customHeight="1" thickBot="1" x14ac:dyDescent="0.3">
      <c r="A83" s="123"/>
      <c r="B83" s="126"/>
      <c r="C83" s="124"/>
      <c r="D83" s="130"/>
      <c r="E83" s="107" t="s">
        <v>48</v>
      </c>
      <c r="F83" s="71">
        <v>50</v>
      </c>
      <c r="G83" s="71">
        <v>0</v>
      </c>
      <c r="H83" s="92">
        <f>+G83</f>
        <v>0</v>
      </c>
      <c r="I83" s="92">
        <f t="shared" ref="I83:M83" si="18">+H83</f>
        <v>0</v>
      </c>
      <c r="J83" s="92">
        <f t="shared" si="18"/>
        <v>0</v>
      </c>
      <c r="K83" s="92">
        <f t="shared" si="18"/>
        <v>0</v>
      </c>
      <c r="L83" s="92">
        <f>+K83</f>
        <v>0</v>
      </c>
      <c r="M83" s="92">
        <f t="shared" si="18"/>
        <v>0</v>
      </c>
      <c r="N83" s="93">
        <f t="shared" si="14"/>
        <v>0</v>
      </c>
      <c r="O83" s="121"/>
      <c r="P83" s="81">
        <v>0</v>
      </c>
      <c r="Q83" s="98">
        <f t="shared" si="9"/>
        <v>0</v>
      </c>
      <c r="R83" s="3">
        <v>0</v>
      </c>
      <c r="S83" s="2"/>
    </row>
    <row r="84" spans="1:19" s="12" customFormat="1" ht="15.75" hidden="1" customHeight="1" thickBot="1" x14ac:dyDescent="0.3">
      <c r="A84" s="123"/>
      <c r="B84" s="126"/>
      <c r="C84" s="124"/>
      <c r="D84" s="119"/>
      <c r="E84" s="4" t="s">
        <v>7</v>
      </c>
      <c r="F84" s="94">
        <f>F82+F83</f>
        <v>134</v>
      </c>
      <c r="G84" s="72"/>
      <c r="H84" s="72"/>
      <c r="I84" s="94">
        <f>+I82+I83</f>
        <v>11</v>
      </c>
      <c r="J84" s="72"/>
      <c r="K84" s="94">
        <f t="shared" si="11"/>
        <v>11</v>
      </c>
      <c r="L84" s="72"/>
      <c r="M84" s="94">
        <f t="shared" si="12"/>
        <v>11</v>
      </c>
      <c r="N84" s="95">
        <f t="shared" si="14"/>
        <v>8.2089552238805971E-2</v>
      </c>
      <c r="O84" s="121"/>
      <c r="P84" s="110">
        <v>17</v>
      </c>
      <c r="Q84" s="99">
        <f t="shared" si="9"/>
        <v>-6</v>
      </c>
      <c r="R84" s="110" t="s">
        <v>59</v>
      </c>
      <c r="S84" s="11"/>
    </row>
    <row r="85" spans="1:19" ht="15.75" customHeight="1" thickBot="1" x14ac:dyDescent="0.3">
      <c r="A85" s="123" t="s">
        <v>60</v>
      </c>
      <c r="B85" s="124" t="s">
        <v>93</v>
      </c>
      <c r="C85" s="124" t="s">
        <v>96</v>
      </c>
      <c r="D85" s="124" t="s">
        <v>33</v>
      </c>
      <c r="E85" s="107" t="s">
        <v>9</v>
      </c>
      <c r="F85" s="69">
        <v>400</v>
      </c>
      <c r="G85" s="73">
        <v>122</v>
      </c>
      <c r="H85" s="73">
        <v>319</v>
      </c>
      <c r="I85" s="92">
        <f t="shared" si="10"/>
        <v>441</v>
      </c>
      <c r="J85" s="69">
        <v>0</v>
      </c>
      <c r="K85" s="92">
        <f t="shared" si="11"/>
        <v>441</v>
      </c>
      <c r="L85" s="69">
        <f>SUMIFS(Acitivities!O:O,Acitivities!L:L,$B$85,Acitivities!F:F,"Q4",Acitivities!N:N,$E85,Acitivities!M:M,$D85)</f>
        <v>0</v>
      </c>
      <c r="M85" s="92">
        <f t="shared" si="12"/>
        <v>441</v>
      </c>
      <c r="N85" s="93">
        <f t="shared" si="14"/>
        <v>1.1025</v>
      </c>
      <c r="O85" s="121" t="s">
        <v>34</v>
      </c>
      <c r="P85" s="81"/>
      <c r="Q85" s="2"/>
      <c r="R85" s="81"/>
      <c r="S85" s="2"/>
    </row>
    <row r="86" spans="1:19" ht="15.75" customHeight="1" thickBot="1" x14ac:dyDescent="0.3">
      <c r="A86" s="123"/>
      <c r="B86" s="124"/>
      <c r="C86" s="124"/>
      <c r="D86" s="124"/>
      <c r="E86" s="107" t="s">
        <v>10</v>
      </c>
      <c r="F86" s="69">
        <v>580</v>
      </c>
      <c r="G86" s="73">
        <v>0</v>
      </c>
      <c r="H86" s="73">
        <v>0</v>
      </c>
      <c r="I86" s="92">
        <f t="shared" si="10"/>
        <v>0</v>
      </c>
      <c r="J86" s="69">
        <v>0</v>
      </c>
      <c r="K86" s="92">
        <f t="shared" si="11"/>
        <v>0</v>
      </c>
      <c r="L86" s="69">
        <f>SUMIFS(Acitivities!O:O,Acitivities!L:L,$B$85,Acitivities!F:F,"Q4",Acitivities!N:N,$E86,Acitivities!M:M,$D85)</f>
        <v>0</v>
      </c>
      <c r="M86" s="92">
        <f t="shared" si="12"/>
        <v>0</v>
      </c>
      <c r="N86" s="93">
        <f t="shared" si="14"/>
        <v>0</v>
      </c>
      <c r="O86" s="121"/>
      <c r="P86" s="81"/>
      <c r="Q86" s="2"/>
      <c r="R86" s="81"/>
      <c r="S86" s="2"/>
    </row>
    <row r="87" spans="1:19" ht="15.75" customHeight="1" thickBot="1" x14ac:dyDescent="0.3">
      <c r="A87" s="123"/>
      <c r="B87" s="124"/>
      <c r="C87" s="124"/>
      <c r="D87" s="124" t="s">
        <v>94</v>
      </c>
      <c r="E87" s="107" t="s">
        <v>9</v>
      </c>
      <c r="F87" s="69">
        <v>0</v>
      </c>
      <c r="G87" s="69">
        <v>0</v>
      </c>
      <c r="H87" s="69">
        <v>0</v>
      </c>
      <c r="I87" s="92">
        <f t="shared" si="10"/>
        <v>0</v>
      </c>
      <c r="J87" s="69">
        <v>0</v>
      </c>
      <c r="K87" s="92">
        <f t="shared" si="11"/>
        <v>0</v>
      </c>
      <c r="L87" s="69">
        <f>SUMIFS(Acitivities!O:O,Acitivities!L:L,$B$85,Acitivities!F:F,"Q4",Acitivities!N:N,$E87,Acitivities!M:M,$D87)</f>
        <v>0</v>
      </c>
      <c r="M87" s="92">
        <f t="shared" si="12"/>
        <v>0</v>
      </c>
      <c r="N87" s="93">
        <f t="shared" si="14"/>
        <v>0</v>
      </c>
      <c r="O87" s="121"/>
      <c r="P87" s="81"/>
      <c r="Q87" s="2"/>
      <c r="R87" s="81"/>
      <c r="S87" s="2"/>
    </row>
    <row r="88" spans="1:19" ht="15.75" customHeight="1" thickBot="1" x14ac:dyDescent="0.3">
      <c r="A88" s="123"/>
      <c r="B88" s="124"/>
      <c r="C88" s="124"/>
      <c r="D88" s="124"/>
      <c r="E88" s="107" t="s">
        <v>10</v>
      </c>
      <c r="F88" s="69">
        <v>0</v>
      </c>
      <c r="G88" s="69">
        <v>0</v>
      </c>
      <c r="H88" s="69">
        <v>0</v>
      </c>
      <c r="I88" s="92">
        <f t="shared" si="10"/>
        <v>0</v>
      </c>
      <c r="J88" s="69">
        <v>0</v>
      </c>
      <c r="K88" s="92">
        <f t="shared" si="11"/>
        <v>0</v>
      </c>
      <c r="L88" s="69">
        <f>SUMIFS(Acitivities!O:O,Acitivities!L:L,$B$85,Acitivities!F:F,"Q4",Acitivities!N:N,$E88,Acitivities!M:M,$D87)</f>
        <v>0</v>
      </c>
      <c r="M88" s="92">
        <f t="shared" si="12"/>
        <v>0</v>
      </c>
      <c r="N88" s="93">
        <f t="shared" si="14"/>
        <v>0</v>
      </c>
      <c r="O88" s="121"/>
      <c r="P88" s="81"/>
      <c r="Q88" s="2"/>
      <c r="R88" s="81"/>
      <c r="S88" s="2"/>
    </row>
    <row r="89" spans="1:19" ht="15.75" customHeight="1" thickBot="1" x14ac:dyDescent="0.3">
      <c r="A89" s="123"/>
      <c r="B89" s="124"/>
      <c r="C89" s="124"/>
      <c r="D89" s="124" t="s">
        <v>95</v>
      </c>
      <c r="E89" s="107" t="s">
        <v>9</v>
      </c>
      <c r="F89" s="69">
        <v>12</v>
      </c>
      <c r="G89" s="69">
        <v>0</v>
      </c>
      <c r="H89" s="69">
        <v>0</v>
      </c>
      <c r="I89" s="92">
        <f t="shared" si="10"/>
        <v>0</v>
      </c>
      <c r="J89" s="69">
        <v>0</v>
      </c>
      <c r="K89" s="92">
        <f t="shared" si="11"/>
        <v>0</v>
      </c>
      <c r="L89" s="69">
        <f>SUMIFS(Acitivities!O:O,Acitivities!L:L,$B$85,Acitivities!F:F,"Q4",Acitivities!N:N,$E89,Acitivities!M:M,$D89)</f>
        <v>0</v>
      </c>
      <c r="M89" s="92">
        <f t="shared" si="12"/>
        <v>0</v>
      </c>
      <c r="N89" s="93">
        <f t="shared" si="14"/>
        <v>0</v>
      </c>
      <c r="O89" s="121"/>
      <c r="P89" s="81"/>
      <c r="Q89" s="2"/>
      <c r="R89" s="81"/>
      <c r="S89" s="2"/>
    </row>
    <row r="90" spans="1:19" ht="15.75" customHeight="1" thickBot="1" x14ac:dyDescent="0.3">
      <c r="A90" s="123"/>
      <c r="B90" s="124"/>
      <c r="C90" s="124"/>
      <c r="D90" s="124"/>
      <c r="E90" s="107" t="s">
        <v>10</v>
      </c>
      <c r="F90" s="69">
        <v>8</v>
      </c>
      <c r="G90" s="69">
        <v>0</v>
      </c>
      <c r="H90" s="69">
        <v>0</v>
      </c>
      <c r="I90" s="92">
        <f t="shared" si="10"/>
        <v>0</v>
      </c>
      <c r="J90" s="69">
        <v>0</v>
      </c>
      <c r="K90" s="92">
        <f t="shared" si="11"/>
        <v>0</v>
      </c>
      <c r="L90" s="69">
        <f>SUMIFS(Acitivities!O:O,Acitivities!L:L,$B$85,Acitivities!F:F,"Q4",Acitivities!N:N,$E90,Acitivities!M:M,$D89)</f>
        <v>0</v>
      </c>
      <c r="M90" s="92">
        <f t="shared" si="12"/>
        <v>0</v>
      </c>
      <c r="N90" s="93">
        <f t="shared" si="14"/>
        <v>0</v>
      </c>
      <c r="O90" s="121"/>
      <c r="P90" s="81"/>
      <c r="Q90" s="2"/>
      <c r="R90" s="81"/>
      <c r="S90" s="2"/>
    </row>
    <row r="91" spans="1:19" ht="15.75" customHeight="1" thickBot="1" x14ac:dyDescent="0.3">
      <c r="A91" s="123"/>
      <c r="B91" s="124"/>
      <c r="C91" s="124"/>
      <c r="D91" s="124" t="s">
        <v>35</v>
      </c>
      <c r="E91" s="107" t="s">
        <v>9</v>
      </c>
      <c r="F91" s="69">
        <v>0</v>
      </c>
      <c r="G91" s="69">
        <v>0</v>
      </c>
      <c r="H91" s="69">
        <v>0</v>
      </c>
      <c r="I91" s="92">
        <f t="shared" si="10"/>
        <v>0</v>
      </c>
      <c r="J91" s="69">
        <v>0</v>
      </c>
      <c r="K91" s="92">
        <f t="shared" si="11"/>
        <v>0</v>
      </c>
      <c r="L91" s="69">
        <f>SUMIFS(Acitivities!O:O,Acitivities!L:L,$B$85,Acitivities!F:F,"Q4",Acitivities!N:N,$E91,Acitivities!M:M,$D91)</f>
        <v>0</v>
      </c>
      <c r="M91" s="92">
        <f t="shared" si="12"/>
        <v>0</v>
      </c>
      <c r="N91" s="93">
        <f t="shared" si="14"/>
        <v>0</v>
      </c>
      <c r="O91" s="121"/>
      <c r="P91" s="81"/>
      <c r="Q91" s="2"/>
      <c r="R91" s="81"/>
      <c r="S91" s="2"/>
    </row>
    <row r="92" spans="1:19" ht="15.75" customHeight="1" thickBot="1" x14ac:dyDescent="0.3">
      <c r="A92" s="123"/>
      <c r="B92" s="124"/>
      <c r="C92" s="124"/>
      <c r="D92" s="124"/>
      <c r="E92" s="107" t="s">
        <v>10</v>
      </c>
      <c r="F92" s="69">
        <v>0</v>
      </c>
      <c r="G92" s="69">
        <v>0</v>
      </c>
      <c r="H92" s="69">
        <v>0</v>
      </c>
      <c r="I92" s="92">
        <f t="shared" si="10"/>
        <v>0</v>
      </c>
      <c r="J92" s="69">
        <v>0</v>
      </c>
      <c r="K92" s="92">
        <f t="shared" si="11"/>
        <v>0</v>
      </c>
      <c r="L92" s="69">
        <f>SUMIFS(Acitivities!O:O,Acitivities!L:L,$B$85,Acitivities!F:F,"Q4",Acitivities!N:N,$E92,Acitivities!M:M,$D91)</f>
        <v>0</v>
      </c>
      <c r="M92" s="92">
        <f t="shared" si="12"/>
        <v>0</v>
      </c>
      <c r="N92" s="93">
        <f t="shared" si="14"/>
        <v>0</v>
      </c>
      <c r="O92" s="121"/>
      <c r="P92" s="81"/>
      <c r="Q92" s="2"/>
      <c r="R92" s="81"/>
      <c r="S92" s="2"/>
    </row>
    <row r="93" spans="1:19" s="12" customFormat="1" ht="15.75" customHeight="1" thickBot="1" x14ac:dyDescent="0.3">
      <c r="A93" s="123"/>
      <c r="B93" s="124"/>
      <c r="C93" s="124"/>
      <c r="D93" s="4" t="s">
        <v>7</v>
      </c>
      <c r="E93" s="107"/>
      <c r="F93" s="94">
        <f>SUM(F85:F92)</f>
        <v>1000</v>
      </c>
      <c r="G93" s="94">
        <f t="shared" ref="G93:J93" si="19">SUM(G85:G92)</f>
        <v>122</v>
      </c>
      <c r="H93" s="94">
        <f t="shared" si="19"/>
        <v>319</v>
      </c>
      <c r="I93" s="94">
        <f>G93+H93</f>
        <v>441</v>
      </c>
      <c r="J93" s="94">
        <f t="shared" si="19"/>
        <v>0</v>
      </c>
      <c r="K93" s="94">
        <f t="shared" si="11"/>
        <v>441</v>
      </c>
      <c r="L93" s="94">
        <f>SUM(L85:L92)</f>
        <v>0</v>
      </c>
      <c r="M93" s="94">
        <f t="shared" si="12"/>
        <v>441</v>
      </c>
      <c r="N93" s="95">
        <f t="shared" si="14"/>
        <v>0.441</v>
      </c>
      <c r="O93" s="121"/>
      <c r="P93" s="110"/>
      <c r="Q93" s="11"/>
      <c r="R93" s="110"/>
      <c r="S93" s="11"/>
    </row>
    <row r="94" spans="1:19" ht="51.75" thickBot="1" x14ac:dyDescent="0.3">
      <c r="A94" s="123"/>
      <c r="B94" s="5" t="s">
        <v>97</v>
      </c>
      <c r="C94" s="76" t="s">
        <v>79</v>
      </c>
      <c r="D94" s="77"/>
      <c r="E94" s="81"/>
      <c r="F94" s="69">
        <v>12</v>
      </c>
      <c r="G94" s="69">
        <v>2</v>
      </c>
      <c r="H94" s="69">
        <v>1</v>
      </c>
      <c r="I94" s="92">
        <f>G94+H94</f>
        <v>3</v>
      </c>
      <c r="J94" s="69">
        <v>1</v>
      </c>
      <c r="K94" s="92">
        <f t="shared" si="11"/>
        <v>4</v>
      </c>
      <c r="L94" s="69">
        <f>SUMIFS(Acitivities!O:O,Acitivities!L:L,$B94,Acitivities!F:F,"Q4")</f>
        <v>0</v>
      </c>
      <c r="M94" s="92">
        <f t="shared" si="12"/>
        <v>4</v>
      </c>
      <c r="N94" s="93">
        <f t="shared" si="14"/>
        <v>0.33333333333333331</v>
      </c>
      <c r="O94" s="79" t="s">
        <v>78</v>
      </c>
      <c r="P94" s="77">
        <v>4</v>
      </c>
      <c r="Q94" s="98">
        <f t="shared" si="9"/>
        <v>0</v>
      </c>
      <c r="R94" s="1">
        <v>0.33</v>
      </c>
      <c r="S94" s="2"/>
    </row>
    <row r="95" spans="1:19" ht="39" thickBot="1" x14ac:dyDescent="0.3">
      <c r="A95" s="123" t="s">
        <v>64</v>
      </c>
      <c r="B95" s="77" t="s">
        <v>98</v>
      </c>
      <c r="C95" s="77" t="s">
        <v>79</v>
      </c>
      <c r="D95" s="77"/>
      <c r="E95" s="81"/>
      <c r="F95" s="69">
        <v>30</v>
      </c>
      <c r="G95" s="69"/>
      <c r="H95" s="69">
        <v>0</v>
      </c>
      <c r="I95" s="92">
        <f t="shared" si="10"/>
        <v>0</v>
      </c>
      <c r="J95" s="69">
        <v>0</v>
      </c>
      <c r="K95" s="92">
        <f t="shared" si="11"/>
        <v>0</v>
      </c>
      <c r="L95" s="69">
        <f>SUMIFS(Acitivities!O:O,Acitivities!L:L,$B95,Acitivities!F:F,"Q4")</f>
        <v>0</v>
      </c>
      <c r="M95" s="92">
        <f t="shared" si="12"/>
        <v>0</v>
      </c>
      <c r="N95" s="93">
        <f t="shared" si="14"/>
        <v>0</v>
      </c>
      <c r="O95" s="79"/>
      <c r="P95" s="81">
        <v>0</v>
      </c>
      <c r="Q95" s="98">
        <f t="shared" si="9"/>
        <v>0</v>
      </c>
      <c r="R95" s="3">
        <v>0</v>
      </c>
      <c r="S95" s="2"/>
    </row>
    <row r="96" spans="1:19" ht="64.5" thickBot="1" x14ac:dyDescent="0.3">
      <c r="A96" s="123"/>
      <c r="B96" s="77" t="s">
        <v>99</v>
      </c>
      <c r="C96" s="77" t="s">
        <v>79</v>
      </c>
      <c r="D96" s="77"/>
      <c r="E96" s="81"/>
      <c r="F96" s="69">
        <v>3</v>
      </c>
      <c r="G96" s="69"/>
      <c r="H96" s="69"/>
      <c r="I96" s="92">
        <f t="shared" si="10"/>
        <v>0</v>
      </c>
      <c r="J96" s="69">
        <v>0</v>
      </c>
      <c r="K96" s="92">
        <f t="shared" si="11"/>
        <v>0</v>
      </c>
      <c r="L96" s="69">
        <f>SUMIFS(Acitivities!O:O,Acitivities!L:L,$B96,Acitivities!F:F,"Q4")</f>
        <v>0</v>
      </c>
      <c r="M96" s="92">
        <f t="shared" si="12"/>
        <v>0</v>
      </c>
      <c r="N96" s="93">
        <f t="shared" si="14"/>
        <v>0</v>
      </c>
      <c r="O96" s="79"/>
      <c r="P96" s="81">
        <v>0</v>
      </c>
      <c r="Q96" s="98">
        <f t="shared" si="9"/>
        <v>0</v>
      </c>
      <c r="R96" s="3">
        <v>0</v>
      </c>
      <c r="S96" s="2"/>
    </row>
    <row r="97" spans="1:19" ht="95.25" thickBot="1" x14ac:dyDescent="0.3">
      <c r="A97" s="111" t="s">
        <v>65</v>
      </c>
      <c r="B97" s="77" t="s">
        <v>100</v>
      </c>
      <c r="C97" s="77" t="s">
        <v>79</v>
      </c>
      <c r="D97" s="77"/>
      <c r="E97" s="81"/>
      <c r="F97" s="69">
        <v>6</v>
      </c>
      <c r="G97" s="69"/>
      <c r="H97" s="69"/>
      <c r="I97" s="92">
        <f t="shared" si="10"/>
        <v>0</v>
      </c>
      <c r="J97" s="69"/>
      <c r="K97" s="92">
        <f t="shared" si="11"/>
        <v>0</v>
      </c>
      <c r="L97" s="69">
        <f>SUMIFS(Acitivities!O:O,Acitivities!L:L,$B97,Acitivities!F:F,"Q4")</f>
        <v>0</v>
      </c>
      <c r="M97" s="92">
        <f t="shared" si="12"/>
        <v>0</v>
      </c>
      <c r="N97" s="93">
        <f t="shared" si="14"/>
        <v>0</v>
      </c>
      <c r="O97" s="79"/>
      <c r="P97" s="81"/>
      <c r="Q97" s="98">
        <f t="shared" si="9"/>
        <v>0</v>
      </c>
      <c r="R97" s="81"/>
      <c r="S97" s="2"/>
    </row>
  </sheetData>
  <mergeCells count="68">
    <mergeCell ref="A40:A43"/>
    <mergeCell ref="A85:A94"/>
    <mergeCell ref="O85:O93"/>
    <mergeCell ref="A95:A96"/>
    <mergeCell ref="D4:D6"/>
    <mergeCell ref="D7:D9"/>
    <mergeCell ref="D24:D26"/>
    <mergeCell ref="D27:D39"/>
    <mergeCell ref="D56:D61"/>
    <mergeCell ref="D62:D64"/>
    <mergeCell ref="A10:A39"/>
    <mergeCell ref="D91:D92"/>
    <mergeCell ref="B85:B93"/>
    <mergeCell ref="C85:C93"/>
    <mergeCell ref="C44:C49"/>
    <mergeCell ref="D44:D49"/>
    <mergeCell ref="D1:E1"/>
    <mergeCell ref="C4:C6"/>
    <mergeCell ref="C7:C9"/>
    <mergeCell ref="C10:C16"/>
    <mergeCell ref="D13:D15"/>
    <mergeCell ref="B50:B55"/>
    <mergeCell ref="O50:O55"/>
    <mergeCell ref="B56:B61"/>
    <mergeCell ref="A2:A9"/>
    <mergeCell ref="B27:B39"/>
    <mergeCell ref="O27:O39"/>
    <mergeCell ref="B10:B16"/>
    <mergeCell ref="O17:O23"/>
    <mergeCell ref="B24:B26"/>
    <mergeCell ref="O24:O26"/>
    <mergeCell ref="D16:E16"/>
    <mergeCell ref="B4:B6"/>
    <mergeCell ref="O4:O6"/>
    <mergeCell ref="B7:B9"/>
    <mergeCell ref="O7:O9"/>
    <mergeCell ref="C50:C55"/>
    <mergeCell ref="D87:D88"/>
    <mergeCell ref="D89:D90"/>
    <mergeCell ref="O56:O61"/>
    <mergeCell ref="O65:O74"/>
    <mergeCell ref="O44:O49"/>
    <mergeCell ref="D50:D55"/>
    <mergeCell ref="D65:D71"/>
    <mergeCell ref="D72:D73"/>
    <mergeCell ref="D75:D81"/>
    <mergeCell ref="D82:D83"/>
    <mergeCell ref="C65:C74"/>
    <mergeCell ref="C62:C64"/>
    <mergeCell ref="C56:C61"/>
    <mergeCell ref="O75:O84"/>
    <mergeCell ref="D85:D86"/>
    <mergeCell ref="O13:O15"/>
    <mergeCell ref="D10:D12"/>
    <mergeCell ref="O10:O12"/>
    <mergeCell ref="A44:A84"/>
    <mergeCell ref="B17:B23"/>
    <mergeCell ref="C17:C23"/>
    <mergeCell ref="D17:D19"/>
    <mergeCell ref="D20:D22"/>
    <mergeCell ref="D23:E23"/>
    <mergeCell ref="B75:B84"/>
    <mergeCell ref="B62:B64"/>
    <mergeCell ref="B65:B74"/>
    <mergeCell ref="B44:B49"/>
    <mergeCell ref="C24:C26"/>
    <mergeCell ref="C27:C39"/>
    <mergeCell ref="C75:C84"/>
  </mergeCells>
  <conditionalFormatting sqref="Q1:Q1048576">
    <cfRule type="expression" dxfId="27" priority="1">
      <formula>"&lt;&gt;0"</formula>
    </cfRule>
  </conditionalFormatting>
  <pageMargins left="0.25" right="0.25" top="0.75" bottom="0.75" header="0.3" footer="0.3"/>
  <pageSetup paperSize="9" fitToWidth="0" fitToHeight="0" orientation="landscape" r:id="rId1"/>
  <ignoredErrors>
    <ignoredError sqref="F39 F49 J93 H49 J49" formulaRange="1"/>
    <ignoredError sqref="I39 I84 I23:J23 J22 I93 I71:J71 K74 I74 M73 K83 M83 I81 I19 K19 I49 K49" formula="1"/>
    <ignoredError sqref="H73" unlockedFormula="1"/>
    <ignoredError sqref="J39" formula="1" formulaRange="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97"/>
  <sheetViews>
    <sheetView workbookViewId="0">
      <pane ySplit="1" topLeftCell="A2" activePane="bottomLeft" state="frozen"/>
      <selection pane="bottomLeft" activeCell="J3" sqref="J3"/>
    </sheetView>
  </sheetViews>
  <sheetFormatPr defaultColWidth="9.140625" defaultRowHeight="15" x14ac:dyDescent="0.25"/>
  <cols>
    <col min="1" max="1" width="26.5703125" style="45" customWidth="1"/>
    <col min="2" max="2" width="30" customWidth="1"/>
    <col min="3" max="3" width="13.7109375" style="8" customWidth="1"/>
    <col min="4" max="4" width="21.85546875" customWidth="1"/>
    <col min="5" max="5" width="17.85546875" style="8" bestFit="1" customWidth="1"/>
    <col min="6" max="6" width="8.7109375" style="86" customWidth="1"/>
    <col min="7" max="7" width="8.140625" style="86" customWidth="1"/>
    <col min="8" max="8" width="7.7109375" style="86" customWidth="1"/>
    <col min="9" max="9" width="8.140625" style="86" customWidth="1"/>
    <col min="10" max="10" width="7.42578125" style="86" customWidth="1"/>
    <col min="11" max="11" width="6.7109375" style="86" customWidth="1"/>
    <col min="12" max="12" width="8.28515625" style="86" customWidth="1"/>
    <col min="13" max="13" width="8.85546875" style="86" customWidth="1"/>
    <col min="14" max="14" width="9.140625" style="87"/>
    <col min="15" max="15" width="34.5703125" customWidth="1"/>
    <col min="16" max="16" width="40" style="90" customWidth="1"/>
  </cols>
  <sheetData>
    <row r="1" spans="1:16" ht="26.25" thickBot="1" x14ac:dyDescent="0.3">
      <c r="A1" s="104" t="s">
        <v>343</v>
      </c>
      <c r="B1" s="104" t="s">
        <v>342</v>
      </c>
      <c r="C1" s="104" t="s">
        <v>341</v>
      </c>
      <c r="D1" s="134" t="s">
        <v>340</v>
      </c>
      <c r="E1" s="134"/>
      <c r="F1" s="82" t="s">
        <v>337</v>
      </c>
      <c r="G1" s="82" t="s">
        <v>331</v>
      </c>
      <c r="H1" s="82" t="s">
        <v>332</v>
      </c>
      <c r="I1" s="82" t="s">
        <v>333</v>
      </c>
      <c r="J1" s="82" t="s">
        <v>334</v>
      </c>
      <c r="K1" s="82" t="s">
        <v>335</v>
      </c>
      <c r="L1" s="82" t="s">
        <v>336</v>
      </c>
      <c r="M1" s="82" t="s">
        <v>338</v>
      </c>
      <c r="N1" s="83" t="s">
        <v>339</v>
      </c>
      <c r="O1" s="9" t="s">
        <v>330</v>
      </c>
      <c r="P1" s="88" t="str">
        <f>Indicators!O1</f>
        <v>Comments</v>
      </c>
    </row>
    <row r="2" spans="1:16" ht="39" thickBot="1" x14ac:dyDescent="0.3">
      <c r="A2" s="131" t="s">
        <v>273</v>
      </c>
      <c r="B2" s="77" t="s">
        <v>274</v>
      </c>
      <c r="C2" s="81" t="s">
        <v>300</v>
      </c>
      <c r="D2" s="77"/>
      <c r="E2" s="81"/>
      <c r="F2" s="84">
        <f>Indicators!F2</f>
        <v>75</v>
      </c>
      <c r="G2" s="84">
        <f>Indicators!G2</f>
        <v>13</v>
      </c>
      <c r="H2" s="84">
        <f>Indicators!H2</f>
        <v>32</v>
      </c>
      <c r="I2" s="84">
        <f>Indicators!I2</f>
        <v>45</v>
      </c>
      <c r="J2" s="84">
        <f>Indicators!J2</f>
        <v>38</v>
      </c>
      <c r="K2" s="84">
        <f>Indicators!K2</f>
        <v>83</v>
      </c>
      <c r="L2" s="84">
        <f>Indicators!L2</f>
        <v>0</v>
      </c>
      <c r="M2" s="84">
        <f>Indicators!M2</f>
        <v>83</v>
      </c>
      <c r="N2" s="85">
        <f>Indicators!N2</f>
        <v>1.1066666666666667</v>
      </c>
      <c r="O2" s="61"/>
      <c r="P2" s="89" t="str">
        <f>IF(ISBLANK(Indicators!O2),"",Indicators!O2)</f>
        <v>ISFAR training in April
ENSA training in June</v>
      </c>
    </row>
    <row r="3" spans="1:16" ht="39" thickBot="1" x14ac:dyDescent="0.3">
      <c r="A3" s="131"/>
      <c r="B3" s="77" t="s">
        <v>250</v>
      </c>
      <c r="C3" s="81" t="s">
        <v>300</v>
      </c>
      <c r="D3" s="81"/>
      <c r="E3" s="81"/>
      <c r="F3" s="84">
        <f>Indicators!F3</f>
        <v>120</v>
      </c>
      <c r="G3" s="84">
        <f>Indicators!G3</f>
        <v>46</v>
      </c>
      <c r="H3" s="84">
        <f>Indicators!H3</f>
        <v>61</v>
      </c>
      <c r="I3" s="84">
        <f>Indicators!I3</f>
        <v>107</v>
      </c>
      <c r="J3" s="84">
        <f>Indicators!J3</f>
        <v>10</v>
      </c>
      <c r="K3" s="84">
        <f>Indicators!K3</f>
        <v>117</v>
      </c>
      <c r="L3" s="84">
        <f>Indicators!L3</f>
        <v>0</v>
      </c>
      <c r="M3" s="84">
        <f>Indicators!M3</f>
        <v>117</v>
      </c>
      <c r="N3" s="85">
        <f>Indicators!N3</f>
        <v>0.97499999999999998</v>
      </c>
      <c r="O3" s="61"/>
      <c r="P3" s="89" t="str">
        <f>IF(ISBLANK(Indicators!O3),"",Indicators!O3)</f>
        <v/>
      </c>
    </row>
    <row r="4" spans="1:16" ht="15.75" thickBot="1" x14ac:dyDescent="0.3">
      <c r="A4" s="131"/>
      <c r="B4" s="133" t="s">
        <v>251</v>
      </c>
      <c r="C4" s="122" t="s">
        <v>301</v>
      </c>
      <c r="D4" s="135"/>
      <c r="E4" s="81" t="s">
        <v>288</v>
      </c>
      <c r="F4" s="84">
        <f>Indicators!F4</f>
        <v>350</v>
      </c>
      <c r="G4" s="84">
        <f>Indicators!G4</f>
        <v>0</v>
      </c>
      <c r="H4" s="84">
        <f>Indicators!H4</f>
        <v>0</v>
      </c>
      <c r="I4" s="84">
        <f>Indicators!I4</f>
        <v>0</v>
      </c>
      <c r="J4" s="84">
        <f>Indicators!J4</f>
        <v>0</v>
      </c>
      <c r="K4" s="84">
        <f>Indicators!K4</f>
        <v>0</v>
      </c>
      <c r="L4" s="84">
        <f>Indicators!L4</f>
        <v>0</v>
      </c>
      <c r="M4" s="84">
        <f>Indicators!M4</f>
        <v>0</v>
      </c>
      <c r="N4" s="85">
        <f>Indicators!N4</f>
        <v>0</v>
      </c>
      <c r="O4" s="138"/>
      <c r="P4" s="137" t="str">
        <f>IF(ISBLANK(Indicators!O4),"",Indicators!O4)</f>
        <v/>
      </c>
    </row>
    <row r="5" spans="1:16" ht="15.75" thickBot="1" x14ac:dyDescent="0.3">
      <c r="A5" s="131"/>
      <c r="B5" s="133"/>
      <c r="C5" s="122"/>
      <c r="D5" s="135"/>
      <c r="E5" s="81" t="s">
        <v>296</v>
      </c>
      <c r="F5" s="84">
        <f>Indicators!F5</f>
        <v>350</v>
      </c>
      <c r="G5" s="84">
        <f>Indicators!G5</f>
        <v>0</v>
      </c>
      <c r="H5" s="84">
        <f>Indicators!H5</f>
        <v>0</v>
      </c>
      <c r="I5" s="84">
        <f>Indicators!I5</f>
        <v>0</v>
      </c>
      <c r="J5" s="84">
        <f>Indicators!J5</f>
        <v>0</v>
      </c>
      <c r="K5" s="84">
        <f>Indicators!K5</f>
        <v>0</v>
      </c>
      <c r="L5" s="84">
        <f>Indicators!L5</f>
        <v>0</v>
      </c>
      <c r="M5" s="84">
        <f>Indicators!M5</f>
        <v>0</v>
      </c>
      <c r="N5" s="85">
        <f>Indicators!N5</f>
        <v>0</v>
      </c>
      <c r="O5" s="138"/>
      <c r="P5" s="137"/>
    </row>
    <row r="6" spans="1:16" ht="15.75" thickBot="1" x14ac:dyDescent="0.3">
      <c r="A6" s="131"/>
      <c r="B6" s="133"/>
      <c r="C6" s="122"/>
      <c r="D6" s="135"/>
      <c r="E6" s="108" t="s">
        <v>7</v>
      </c>
      <c r="F6" s="84">
        <f>Indicators!F6</f>
        <v>700</v>
      </c>
      <c r="G6" s="84">
        <f>Indicators!G6</f>
        <v>0</v>
      </c>
      <c r="H6" s="84">
        <f>Indicators!H6</f>
        <v>322</v>
      </c>
      <c r="I6" s="84">
        <f>Indicators!I6</f>
        <v>322</v>
      </c>
      <c r="J6" s="84">
        <f>Indicators!J6</f>
        <v>522</v>
      </c>
      <c r="K6" s="84">
        <f>Indicators!K6</f>
        <v>844</v>
      </c>
      <c r="L6" s="84">
        <f>Indicators!L6</f>
        <v>0</v>
      </c>
      <c r="M6" s="84">
        <f>Indicators!M6</f>
        <v>844</v>
      </c>
      <c r="N6" s="85">
        <f>Indicators!N6</f>
        <v>1.2057142857142857</v>
      </c>
      <c r="O6" s="138"/>
      <c r="P6" s="137"/>
    </row>
    <row r="7" spans="1:16" ht="51.75" customHeight="1" thickBot="1" x14ac:dyDescent="0.3">
      <c r="A7" s="131"/>
      <c r="B7" s="133" t="s">
        <v>275</v>
      </c>
      <c r="C7" s="122" t="s">
        <v>302</v>
      </c>
      <c r="D7" s="135"/>
      <c r="E7" s="81" t="s">
        <v>288</v>
      </c>
      <c r="F7" s="84">
        <f>Indicators!F7</f>
        <v>350</v>
      </c>
      <c r="G7" s="84">
        <f>Indicators!G7</f>
        <v>0</v>
      </c>
      <c r="H7" s="84">
        <f>Indicators!H7</f>
        <v>0</v>
      </c>
      <c r="I7" s="84">
        <f>Indicators!I7</f>
        <v>0</v>
      </c>
      <c r="J7" s="84">
        <f>Indicators!J7</f>
        <v>0</v>
      </c>
      <c r="K7" s="84">
        <f>Indicators!K7</f>
        <v>0</v>
      </c>
      <c r="L7" s="84">
        <f>Indicators!L7</f>
        <v>0</v>
      </c>
      <c r="M7" s="84">
        <f>Indicators!M7</f>
        <v>0</v>
      </c>
      <c r="N7" s="85">
        <f>Indicators!N7</f>
        <v>0</v>
      </c>
      <c r="O7" s="136"/>
      <c r="P7" s="137" t="str">
        <f>IF(ISBLANK(Indicators!O7),"",Indicators!O7)</f>
        <v xml:space="preserve">Use of syllabus began to be measured in June. ISFAR was the only institution that had been surveyed by the end of the quarter. </v>
      </c>
    </row>
    <row r="8" spans="1:16" ht="15.75" thickBot="1" x14ac:dyDescent="0.3">
      <c r="A8" s="131"/>
      <c r="B8" s="133"/>
      <c r="C8" s="122"/>
      <c r="D8" s="135"/>
      <c r="E8" s="81" t="s">
        <v>296</v>
      </c>
      <c r="F8" s="84">
        <f>Indicators!F8</f>
        <v>350</v>
      </c>
      <c r="G8" s="84">
        <f>Indicators!G8</f>
        <v>0</v>
      </c>
      <c r="H8" s="84">
        <f>Indicators!H8</f>
        <v>0</v>
      </c>
      <c r="I8" s="84">
        <f>Indicators!I8</f>
        <v>0</v>
      </c>
      <c r="J8" s="84">
        <f>Indicators!J8</f>
        <v>0</v>
      </c>
      <c r="K8" s="84">
        <f>Indicators!K8</f>
        <v>0</v>
      </c>
      <c r="L8" s="84">
        <f>Indicators!L8</f>
        <v>0</v>
      </c>
      <c r="M8" s="84">
        <f>Indicators!M8</f>
        <v>0</v>
      </c>
      <c r="N8" s="85">
        <f>Indicators!N8</f>
        <v>0</v>
      </c>
      <c r="O8" s="136"/>
      <c r="P8" s="137"/>
    </row>
    <row r="9" spans="1:16" ht="15.75" thickBot="1" x14ac:dyDescent="0.3">
      <c r="A9" s="131"/>
      <c r="B9" s="133"/>
      <c r="C9" s="122"/>
      <c r="D9" s="135"/>
      <c r="E9" s="108" t="s">
        <v>7</v>
      </c>
      <c r="F9" s="84">
        <f>Indicators!F9</f>
        <v>700</v>
      </c>
      <c r="G9" s="84">
        <f>Indicators!G9</f>
        <v>0</v>
      </c>
      <c r="H9" s="84">
        <f>Indicators!H9</f>
        <v>0</v>
      </c>
      <c r="I9" s="84">
        <f>Indicators!I9</f>
        <v>0</v>
      </c>
      <c r="J9" s="84">
        <f>Indicators!J9</f>
        <v>700</v>
      </c>
      <c r="K9" s="84">
        <f>Indicators!K9</f>
        <v>700</v>
      </c>
      <c r="L9" s="84">
        <f>Indicators!L9</f>
        <v>0</v>
      </c>
      <c r="M9" s="84">
        <f>Indicators!M9</f>
        <v>700</v>
      </c>
      <c r="N9" s="85">
        <f>Indicators!N9</f>
        <v>1</v>
      </c>
      <c r="O9" s="136"/>
      <c r="P9" s="137"/>
    </row>
    <row r="10" spans="1:16" ht="15.75" customHeight="1" thickBot="1" x14ac:dyDescent="0.3">
      <c r="A10" s="131" t="s">
        <v>272</v>
      </c>
      <c r="B10" s="126" t="s">
        <v>276</v>
      </c>
      <c r="C10" s="124" t="s">
        <v>303</v>
      </c>
      <c r="D10" s="122" t="s">
        <v>279</v>
      </c>
      <c r="E10" s="81" t="s">
        <v>288</v>
      </c>
      <c r="F10" s="84">
        <f>Indicators!F10</f>
        <v>42</v>
      </c>
      <c r="G10" s="84">
        <f>Indicators!G10</f>
        <v>116</v>
      </c>
      <c r="H10" s="84">
        <f>Indicators!H10</f>
        <v>85</v>
      </c>
      <c r="I10" s="84">
        <f>Indicators!I10</f>
        <v>201</v>
      </c>
      <c r="J10" s="84">
        <f>Indicators!J10</f>
        <v>0</v>
      </c>
      <c r="K10" s="84">
        <f>Indicators!K10</f>
        <v>201</v>
      </c>
      <c r="L10" s="84">
        <f>Indicators!L10</f>
        <v>0</v>
      </c>
      <c r="M10" s="84">
        <f>Indicators!M10</f>
        <v>201</v>
      </c>
      <c r="N10" s="85">
        <f>Indicators!N10</f>
        <v>4.7857142857142856</v>
      </c>
      <c r="O10" s="136"/>
      <c r="P10" s="137" t="str">
        <f>IF(ISBLANK(Indicators!O10),"",Indicators!O10)</f>
        <v>During the first year of the Scholars program, 116 local students were enrolled. 
During the second year, only 85 to the 116 local scholars were enrolled in school. Some of these “special cases” were taken care of in Q4.</v>
      </c>
    </row>
    <row r="11" spans="1:16" ht="15.75" thickBot="1" x14ac:dyDescent="0.3">
      <c r="A11" s="131"/>
      <c r="B11" s="126"/>
      <c r="C11" s="124"/>
      <c r="D11" s="122"/>
      <c r="E11" s="81" t="s">
        <v>296</v>
      </c>
      <c r="F11" s="84">
        <f>Indicators!F11</f>
        <v>58</v>
      </c>
      <c r="G11" s="84">
        <f>Indicators!G11</f>
        <v>0</v>
      </c>
      <c r="H11" s="84">
        <f>Indicators!H11</f>
        <v>0</v>
      </c>
      <c r="I11" s="84">
        <f>Indicators!I11</f>
        <v>0</v>
      </c>
      <c r="J11" s="84">
        <f>Indicators!J11</f>
        <v>0</v>
      </c>
      <c r="K11" s="84">
        <f>Indicators!K11</f>
        <v>0</v>
      </c>
      <c r="L11" s="84">
        <f>Indicators!L11</f>
        <v>0</v>
      </c>
      <c r="M11" s="84">
        <f>Indicators!M11</f>
        <v>0</v>
      </c>
      <c r="N11" s="85">
        <f>Indicators!N11</f>
        <v>0</v>
      </c>
      <c r="O11" s="136"/>
      <c r="P11" s="137"/>
    </row>
    <row r="12" spans="1:16" ht="34.5" customHeight="1" thickBot="1" x14ac:dyDescent="0.3">
      <c r="A12" s="131"/>
      <c r="B12" s="126"/>
      <c r="C12" s="124"/>
      <c r="D12" s="122"/>
      <c r="E12" s="110" t="s">
        <v>7</v>
      </c>
      <c r="F12" s="84">
        <f>Indicators!F12</f>
        <v>100</v>
      </c>
      <c r="G12" s="84">
        <f>Indicators!G12</f>
        <v>116</v>
      </c>
      <c r="H12" s="84">
        <f>Indicators!H12</f>
        <v>85</v>
      </c>
      <c r="I12" s="84">
        <f>Indicators!I12</f>
        <v>201</v>
      </c>
      <c r="J12" s="84">
        <f>Indicators!J12</f>
        <v>0</v>
      </c>
      <c r="K12" s="84">
        <f>Indicators!K12</f>
        <v>201</v>
      </c>
      <c r="L12" s="84">
        <f>Indicators!L12</f>
        <v>0</v>
      </c>
      <c r="M12" s="84">
        <f>Indicators!M12</f>
        <v>201</v>
      </c>
      <c r="N12" s="85">
        <f>Indicators!N12</f>
        <v>2.0099999999999998</v>
      </c>
      <c r="O12" s="136"/>
      <c r="P12" s="137"/>
    </row>
    <row r="13" spans="1:16" ht="15.75" customHeight="1" thickBot="1" x14ac:dyDescent="0.3">
      <c r="A13" s="131"/>
      <c r="B13" s="126"/>
      <c r="C13" s="124"/>
      <c r="D13" s="122" t="s">
        <v>280</v>
      </c>
      <c r="E13" s="81" t="s">
        <v>9</v>
      </c>
      <c r="F13" s="84">
        <f>Indicators!F13</f>
        <v>13</v>
      </c>
      <c r="G13" s="84">
        <f>Indicators!G13</f>
        <v>17</v>
      </c>
      <c r="H13" s="84">
        <f>Indicators!H13</f>
        <v>3</v>
      </c>
      <c r="I13" s="84">
        <f>Indicators!I13</f>
        <v>20</v>
      </c>
      <c r="J13" s="84">
        <f>Indicators!J13</f>
        <v>0</v>
      </c>
      <c r="K13" s="84">
        <f>Indicators!K13</f>
        <v>20</v>
      </c>
      <c r="L13" s="84">
        <f>Indicators!L13</f>
        <v>0</v>
      </c>
      <c r="M13" s="84">
        <f>Indicators!M13</f>
        <v>20</v>
      </c>
      <c r="N13" s="85">
        <f>Indicators!N13</f>
        <v>1.5384615384615385</v>
      </c>
      <c r="O13" s="136"/>
      <c r="P13" s="137" t="str">
        <f>IF(ISBLANK(Indicators!O13),"",Indicators!O13)</f>
        <v xml:space="preserve">For US Scholars, in addition to the 17 scholars, 3 new students went to the U.S. during Q2 </v>
      </c>
    </row>
    <row r="14" spans="1:16" ht="15.75" thickBot="1" x14ac:dyDescent="0.3">
      <c r="A14" s="131"/>
      <c r="B14" s="126"/>
      <c r="C14" s="124"/>
      <c r="D14" s="122"/>
      <c r="E14" s="81" t="s">
        <v>296</v>
      </c>
      <c r="F14" s="84">
        <f>Indicators!F14</f>
        <v>8</v>
      </c>
      <c r="G14" s="84">
        <f>Indicators!G14</f>
        <v>0</v>
      </c>
      <c r="H14" s="84">
        <f>Indicators!H14</f>
        <v>0</v>
      </c>
      <c r="I14" s="84">
        <f>Indicators!I14</f>
        <v>0</v>
      </c>
      <c r="J14" s="84">
        <f>Indicators!J14</f>
        <v>0</v>
      </c>
      <c r="K14" s="84">
        <f>Indicators!K14</f>
        <v>0</v>
      </c>
      <c r="L14" s="84">
        <f>Indicators!L14</f>
        <v>0</v>
      </c>
      <c r="M14" s="84">
        <f>Indicators!M14</f>
        <v>0</v>
      </c>
      <c r="N14" s="85">
        <f>Indicators!N14</f>
        <v>0</v>
      </c>
      <c r="O14" s="136"/>
      <c r="P14" s="137"/>
    </row>
    <row r="15" spans="1:16" ht="15.75" thickBot="1" x14ac:dyDescent="0.3">
      <c r="A15" s="131"/>
      <c r="B15" s="126"/>
      <c r="C15" s="124"/>
      <c r="D15" s="122"/>
      <c r="E15" s="110" t="s">
        <v>7</v>
      </c>
      <c r="F15" s="84">
        <f>Indicators!F15</f>
        <v>21</v>
      </c>
      <c r="G15" s="84">
        <f>Indicators!G15</f>
        <v>17</v>
      </c>
      <c r="H15" s="84">
        <f>Indicators!H15</f>
        <v>3</v>
      </c>
      <c r="I15" s="84">
        <f>Indicators!I15</f>
        <v>20</v>
      </c>
      <c r="J15" s="84">
        <f>Indicators!J15</f>
        <v>0</v>
      </c>
      <c r="K15" s="84">
        <f>Indicators!K15</f>
        <v>20</v>
      </c>
      <c r="L15" s="84">
        <f>Indicators!L15</f>
        <v>0</v>
      </c>
      <c r="M15" s="84">
        <f>Indicators!M15</f>
        <v>20</v>
      </c>
      <c r="N15" s="85">
        <f>Indicators!N15</f>
        <v>0.95238095238095233</v>
      </c>
      <c r="O15" s="136"/>
      <c r="P15" s="137"/>
    </row>
    <row r="16" spans="1:16" ht="15.75" thickBot="1" x14ac:dyDescent="0.3">
      <c r="A16" s="131"/>
      <c r="B16" s="126"/>
      <c r="C16" s="124"/>
      <c r="D16" s="132" t="s">
        <v>7</v>
      </c>
      <c r="E16" s="132"/>
      <c r="F16" s="84">
        <f>Indicators!F16</f>
        <v>121</v>
      </c>
      <c r="G16" s="84">
        <f>Indicators!G16</f>
        <v>133</v>
      </c>
      <c r="H16" s="84">
        <f>Indicators!H16</f>
        <v>88</v>
      </c>
      <c r="I16" s="84">
        <f>Indicators!I16</f>
        <v>221</v>
      </c>
      <c r="J16" s="84">
        <f>Indicators!J16</f>
        <v>0</v>
      </c>
      <c r="K16" s="84">
        <f>Indicators!K16</f>
        <v>221</v>
      </c>
      <c r="L16" s="84">
        <f>Indicators!L16</f>
        <v>0</v>
      </c>
      <c r="M16" s="84">
        <f>Indicators!M16</f>
        <v>221</v>
      </c>
      <c r="N16" s="85">
        <f>Indicators!N16</f>
        <v>1.8264462809917354</v>
      </c>
      <c r="O16" s="61"/>
      <c r="P16" s="89" t="str">
        <f>IF(ISBLANK(Indicators!O16),"",Indicators!O16)</f>
        <v/>
      </c>
    </row>
    <row r="17" spans="1:16" ht="15.75" thickBot="1" x14ac:dyDescent="0.3">
      <c r="A17" s="131"/>
      <c r="B17" s="124" t="s">
        <v>252</v>
      </c>
      <c r="C17" s="124" t="s">
        <v>300</v>
      </c>
      <c r="D17" s="122" t="s">
        <v>312</v>
      </c>
      <c r="E17" s="81" t="s">
        <v>288</v>
      </c>
      <c r="F17" s="84">
        <f>Indicators!F17</f>
        <v>0</v>
      </c>
      <c r="G17" s="84">
        <f>Indicators!G17</f>
        <v>0</v>
      </c>
      <c r="H17" s="84">
        <f>Indicators!H17</f>
        <v>0</v>
      </c>
      <c r="I17" s="84">
        <f>Indicators!I17</f>
        <v>0</v>
      </c>
      <c r="J17" s="84">
        <f>Indicators!J17</f>
        <v>13</v>
      </c>
      <c r="K17" s="84">
        <f>Indicators!K17</f>
        <v>13</v>
      </c>
      <c r="L17" s="84">
        <f>Indicators!L17</f>
        <v>0</v>
      </c>
      <c r="M17" s="84">
        <f>Indicators!M17</f>
        <v>13</v>
      </c>
      <c r="N17" s="85">
        <f>Indicators!N17</f>
        <v>0</v>
      </c>
      <c r="O17" s="136"/>
      <c r="P17" s="137" t="str">
        <f>IF(ISBLANK(Indicators!O17),"",Indicators!O17)</f>
        <v/>
      </c>
    </row>
    <row r="18" spans="1:16" ht="15.75" thickBot="1" x14ac:dyDescent="0.3">
      <c r="A18" s="131"/>
      <c r="B18" s="124"/>
      <c r="C18" s="124"/>
      <c r="D18" s="122"/>
      <c r="E18" s="81" t="s">
        <v>296</v>
      </c>
      <c r="F18" s="84">
        <f>Indicators!F18</f>
        <v>0</v>
      </c>
      <c r="G18" s="84">
        <f>Indicators!G18</f>
        <v>0</v>
      </c>
      <c r="H18" s="84">
        <f>Indicators!H18</f>
        <v>0</v>
      </c>
      <c r="I18" s="84">
        <f>Indicators!I18</f>
        <v>0</v>
      </c>
      <c r="J18" s="84">
        <f>Indicators!J18</f>
        <v>2</v>
      </c>
      <c r="K18" s="84">
        <f>Indicators!K18</f>
        <v>2</v>
      </c>
      <c r="L18" s="84">
        <f>Indicators!L18</f>
        <v>0</v>
      </c>
      <c r="M18" s="84">
        <f>Indicators!M18</f>
        <v>2</v>
      </c>
      <c r="N18" s="85">
        <f>Indicators!N18</f>
        <v>0</v>
      </c>
      <c r="O18" s="136"/>
      <c r="P18" s="137"/>
    </row>
    <row r="19" spans="1:16" ht="18" customHeight="1" thickBot="1" x14ac:dyDescent="0.3">
      <c r="A19" s="131"/>
      <c r="B19" s="124"/>
      <c r="C19" s="124"/>
      <c r="D19" s="122"/>
      <c r="E19" s="110" t="s">
        <v>7</v>
      </c>
      <c r="F19" s="84">
        <f>Indicators!F19</f>
        <v>0</v>
      </c>
      <c r="G19" s="84">
        <f>Indicators!G19</f>
        <v>0</v>
      </c>
      <c r="H19" s="84">
        <f>Indicators!H19</f>
        <v>0</v>
      </c>
      <c r="I19" s="84">
        <f>Indicators!I19</f>
        <v>0</v>
      </c>
      <c r="J19" s="84">
        <f>Indicators!J19</f>
        <v>15</v>
      </c>
      <c r="K19" s="84">
        <f>Indicators!K19</f>
        <v>15</v>
      </c>
      <c r="L19" s="84">
        <f>Indicators!L19</f>
        <v>0</v>
      </c>
      <c r="M19" s="84">
        <f>Indicators!M19</f>
        <v>15</v>
      </c>
      <c r="N19" s="85">
        <f>Indicators!N19</f>
        <v>0</v>
      </c>
      <c r="O19" s="136"/>
      <c r="P19" s="137"/>
    </row>
    <row r="20" spans="1:16" ht="15.75" thickBot="1" x14ac:dyDescent="0.3">
      <c r="A20" s="131"/>
      <c r="B20" s="124"/>
      <c r="C20" s="124"/>
      <c r="D20" s="122" t="s">
        <v>313</v>
      </c>
      <c r="E20" s="81" t="s">
        <v>288</v>
      </c>
      <c r="F20" s="84">
        <f>Indicators!F20</f>
        <v>42</v>
      </c>
      <c r="G20" s="84">
        <f>Indicators!G20</f>
        <v>0</v>
      </c>
      <c r="H20" s="84">
        <f>Indicators!H20</f>
        <v>0</v>
      </c>
      <c r="I20" s="84">
        <f>Indicators!I20</f>
        <v>0</v>
      </c>
      <c r="J20" s="84">
        <f>Indicators!J20</f>
        <v>28</v>
      </c>
      <c r="K20" s="84">
        <f>Indicators!K20</f>
        <v>28</v>
      </c>
      <c r="L20" s="84">
        <f>Indicators!L20</f>
        <v>0</v>
      </c>
      <c r="M20" s="84">
        <f>Indicators!M20</f>
        <v>28</v>
      </c>
      <c r="N20" s="85">
        <f>Indicators!N20</f>
        <v>0.66666666666666663</v>
      </c>
      <c r="O20" s="136"/>
      <c r="P20" s="137"/>
    </row>
    <row r="21" spans="1:16" ht="15.75" thickBot="1" x14ac:dyDescent="0.3">
      <c r="A21" s="131"/>
      <c r="B21" s="124"/>
      <c r="C21" s="124"/>
      <c r="D21" s="122"/>
      <c r="E21" s="81" t="s">
        <v>296</v>
      </c>
      <c r="F21" s="84">
        <f>Indicators!F21</f>
        <v>58</v>
      </c>
      <c r="G21" s="84">
        <f>Indicators!G21</f>
        <v>0</v>
      </c>
      <c r="H21" s="84">
        <f>Indicators!H21</f>
        <v>0</v>
      </c>
      <c r="I21" s="84">
        <f>Indicators!I21</f>
        <v>0</v>
      </c>
      <c r="J21" s="84">
        <f>Indicators!J21</f>
        <v>29</v>
      </c>
      <c r="K21" s="84">
        <f>Indicators!K21</f>
        <v>29</v>
      </c>
      <c r="L21" s="84">
        <f>Indicators!L21</f>
        <v>0</v>
      </c>
      <c r="M21" s="84">
        <f>Indicators!M21</f>
        <v>29</v>
      </c>
      <c r="N21" s="85">
        <f>Indicators!N21</f>
        <v>0.5</v>
      </c>
      <c r="O21" s="136"/>
      <c r="P21" s="137"/>
    </row>
    <row r="22" spans="1:16" ht="15.75" thickBot="1" x14ac:dyDescent="0.3">
      <c r="A22" s="131"/>
      <c r="B22" s="124"/>
      <c r="C22" s="124"/>
      <c r="D22" s="122"/>
      <c r="E22" s="110" t="s">
        <v>7</v>
      </c>
      <c r="F22" s="84">
        <f>Indicators!F22</f>
        <v>100</v>
      </c>
      <c r="G22" s="84">
        <f>Indicators!G22</f>
        <v>0</v>
      </c>
      <c r="H22" s="84">
        <f>Indicators!H22</f>
        <v>0</v>
      </c>
      <c r="I22" s="84">
        <f>Indicators!I22</f>
        <v>0</v>
      </c>
      <c r="J22" s="84">
        <f>Indicators!J22</f>
        <v>57</v>
      </c>
      <c r="K22" s="84">
        <f>Indicators!K22</f>
        <v>57</v>
      </c>
      <c r="L22" s="84">
        <f>Indicators!L22</f>
        <v>0</v>
      </c>
      <c r="M22" s="84">
        <f>Indicators!M22</f>
        <v>57</v>
      </c>
      <c r="N22" s="85">
        <f>Indicators!N22</f>
        <v>0.56999999999999995</v>
      </c>
      <c r="O22" s="136"/>
      <c r="P22" s="137"/>
    </row>
    <row r="23" spans="1:16" ht="15.75" thickBot="1" x14ac:dyDescent="0.3">
      <c r="A23" s="131"/>
      <c r="B23" s="124"/>
      <c r="C23" s="124"/>
      <c r="D23" s="125" t="s">
        <v>7</v>
      </c>
      <c r="E23" s="125"/>
      <c r="F23" s="84">
        <f>Indicators!F23</f>
        <v>100</v>
      </c>
      <c r="G23" s="84">
        <f>Indicators!G23</f>
        <v>0</v>
      </c>
      <c r="H23" s="84">
        <f>Indicators!H23</f>
        <v>0</v>
      </c>
      <c r="I23" s="84">
        <f>Indicators!I23</f>
        <v>0</v>
      </c>
      <c r="J23" s="84">
        <f>Indicators!J23</f>
        <v>72</v>
      </c>
      <c r="K23" s="84">
        <f>Indicators!K23</f>
        <v>72</v>
      </c>
      <c r="L23" s="84">
        <f>Indicators!L23</f>
        <v>0</v>
      </c>
      <c r="M23" s="84">
        <f>Indicators!M23</f>
        <v>72</v>
      </c>
      <c r="N23" s="85">
        <f>Indicators!N23</f>
        <v>0.72</v>
      </c>
      <c r="O23" s="136"/>
      <c r="P23" s="137"/>
    </row>
    <row r="24" spans="1:16" ht="26.25" customHeight="1" thickBot="1" x14ac:dyDescent="0.3">
      <c r="A24" s="131"/>
      <c r="B24" s="126" t="s">
        <v>253</v>
      </c>
      <c r="C24" s="124" t="s">
        <v>300</v>
      </c>
      <c r="D24" s="122"/>
      <c r="E24" s="81" t="s">
        <v>288</v>
      </c>
      <c r="F24" s="84">
        <f>Indicators!F24</f>
        <v>40</v>
      </c>
      <c r="G24" s="84">
        <f>Indicators!G24</f>
        <v>10</v>
      </c>
      <c r="H24" s="84">
        <f>Indicators!H24</f>
        <v>0</v>
      </c>
      <c r="I24" s="84">
        <f>Indicators!I24</f>
        <v>10</v>
      </c>
      <c r="J24" s="84">
        <f>Indicators!J24</f>
        <v>0</v>
      </c>
      <c r="K24" s="84">
        <f>Indicators!K24</f>
        <v>10</v>
      </c>
      <c r="L24" s="84">
        <f>Indicators!L24</f>
        <v>0</v>
      </c>
      <c r="M24" s="84">
        <f>Indicators!M24</f>
        <v>10</v>
      </c>
      <c r="N24" s="85">
        <f>Indicators!N24</f>
        <v>0.25</v>
      </c>
      <c r="O24" s="136"/>
      <c r="P24" s="137" t="str">
        <f>IF(ISBLANK(Indicators!O24),"",Indicators!O24)</f>
        <v xml:space="preserve">27 students (10 males et 17 females) were in internship in Q1. </v>
      </c>
    </row>
    <row r="25" spans="1:16" ht="15.75" thickBot="1" x14ac:dyDescent="0.3">
      <c r="A25" s="131"/>
      <c r="B25" s="126"/>
      <c r="C25" s="124"/>
      <c r="D25" s="122"/>
      <c r="E25" s="81" t="s">
        <v>296</v>
      </c>
      <c r="F25" s="84">
        <f>Indicators!F25</f>
        <v>40</v>
      </c>
      <c r="G25" s="84">
        <f>Indicators!G25</f>
        <v>17</v>
      </c>
      <c r="H25" s="84">
        <f>Indicators!H25</f>
        <v>0</v>
      </c>
      <c r="I25" s="84">
        <f>Indicators!I25</f>
        <v>17</v>
      </c>
      <c r="J25" s="84">
        <f>Indicators!J25</f>
        <v>0</v>
      </c>
      <c r="K25" s="84">
        <f>Indicators!K25</f>
        <v>17</v>
      </c>
      <c r="L25" s="84">
        <f>Indicators!L25</f>
        <v>0</v>
      </c>
      <c r="M25" s="84">
        <f>Indicators!M25</f>
        <v>17</v>
      </c>
      <c r="N25" s="85">
        <f>Indicators!N25</f>
        <v>0.42499999999999999</v>
      </c>
      <c r="O25" s="136"/>
      <c r="P25" s="137"/>
    </row>
    <row r="26" spans="1:16" ht="15.75" thickBot="1" x14ac:dyDescent="0.3">
      <c r="A26" s="131"/>
      <c r="B26" s="126"/>
      <c r="C26" s="124"/>
      <c r="D26" s="122"/>
      <c r="E26" s="110" t="s">
        <v>7</v>
      </c>
      <c r="F26" s="84">
        <f>Indicators!F26</f>
        <v>80</v>
      </c>
      <c r="G26" s="84">
        <f>Indicators!G26</f>
        <v>27</v>
      </c>
      <c r="H26" s="84">
        <f>Indicators!H26</f>
        <v>0</v>
      </c>
      <c r="I26" s="84">
        <f>Indicators!I26</f>
        <v>27</v>
      </c>
      <c r="J26" s="84">
        <f>Indicators!J26</f>
        <v>0</v>
      </c>
      <c r="K26" s="84">
        <f>Indicators!K26</f>
        <v>27</v>
      </c>
      <c r="L26" s="84">
        <f>Indicators!L26</f>
        <v>0</v>
      </c>
      <c r="M26" s="84">
        <f>Indicators!M26</f>
        <v>27</v>
      </c>
      <c r="N26" s="85">
        <f>Indicators!N26</f>
        <v>0.33750000000000002</v>
      </c>
      <c r="O26" s="136"/>
      <c r="P26" s="137"/>
    </row>
    <row r="27" spans="1:16" ht="15.75" thickBot="1" x14ac:dyDescent="0.3">
      <c r="A27" s="131"/>
      <c r="B27" s="126" t="s">
        <v>254</v>
      </c>
      <c r="C27" s="124" t="s">
        <v>300</v>
      </c>
      <c r="D27" s="122"/>
      <c r="E27" s="81" t="s">
        <v>17</v>
      </c>
      <c r="F27" s="84">
        <f>Indicators!F27</f>
        <v>5</v>
      </c>
      <c r="G27" s="84">
        <f>Indicators!G27</f>
        <v>0</v>
      </c>
      <c r="H27" s="84">
        <f>Indicators!H27</f>
        <v>0</v>
      </c>
      <c r="I27" s="84">
        <f>Indicators!I27</f>
        <v>0</v>
      </c>
      <c r="J27" s="84">
        <f>Indicators!J27</f>
        <v>4</v>
      </c>
      <c r="K27" s="84">
        <f>Indicators!K27</f>
        <v>4</v>
      </c>
      <c r="L27" s="84">
        <f>Indicators!L27</f>
        <v>0</v>
      </c>
      <c r="M27" s="84">
        <f>Indicators!M27</f>
        <v>4</v>
      </c>
      <c r="N27" s="85">
        <f>Indicators!N27</f>
        <v>0.8</v>
      </c>
      <c r="O27" s="136"/>
      <c r="P27" s="137" t="str">
        <f>IF(ISBLANK(Indicators!O27),"",Indicators!O27)</f>
        <v/>
      </c>
    </row>
    <row r="28" spans="1:16" ht="15.75" thickBot="1" x14ac:dyDescent="0.3">
      <c r="A28" s="131"/>
      <c r="B28" s="126"/>
      <c r="C28" s="124"/>
      <c r="D28" s="122"/>
      <c r="E28" s="81" t="s">
        <v>18</v>
      </c>
      <c r="F28" s="84">
        <f>Indicators!F28</f>
        <v>5</v>
      </c>
      <c r="G28" s="84">
        <f>Indicators!G28</f>
        <v>0</v>
      </c>
      <c r="H28" s="84">
        <f>Indicators!H28</f>
        <v>0</v>
      </c>
      <c r="I28" s="84">
        <f>Indicators!I28</f>
        <v>0</v>
      </c>
      <c r="J28" s="84">
        <f>Indicators!J28</f>
        <v>2</v>
      </c>
      <c r="K28" s="84">
        <f>Indicators!K28</f>
        <v>2</v>
      </c>
      <c r="L28" s="84">
        <f>Indicators!L28</f>
        <v>0</v>
      </c>
      <c r="M28" s="84">
        <f>Indicators!M28</f>
        <v>2</v>
      </c>
      <c r="N28" s="85">
        <f>Indicators!N28</f>
        <v>0.4</v>
      </c>
      <c r="O28" s="136"/>
      <c r="P28" s="137"/>
    </row>
    <row r="29" spans="1:16" ht="15.75" thickBot="1" x14ac:dyDescent="0.3">
      <c r="A29" s="131"/>
      <c r="B29" s="126"/>
      <c r="C29" s="124"/>
      <c r="D29" s="122"/>
      <c r="E29" s="81" t="s">
        <v>16</v>
      </c>
      <c r="F29" s="84">
        <f>Indicators!F29</f>
        <v>5</v>
      </c>
      <c r="G29" s="84">
        <f>Indicators!G29</f>
        <v>0</v>
      </c>
      <c r="H29" s="84">
        <f>Indicators!H29</f>
        <v>0</v>
      </c>
      <c r="I29" s="84">
        <f>Indicators!I29</f>
        <v>0</v>
      </c>
      <c r="J29" s="84">
        <f>Indicators!J29</f>
        <v>2</v>
      </c>
      <c r="K29" s="84">
        <f>Indicators!K29</f>
        <v>2</v>
      </c>
      <c r="L29" s="84">
        <f>Indicators!L29</f>
        <v>0</v>
      </c>
      <c r="M29" s="84">
        <f>Indicators!M29</f>
        <v>2</v>
      </c>
      <c r="N29" s="85">
        <f>Indicators!N29</f>
        <v>0.4</v>
      </c>
      <c r="O29" s="136"/>
      <c r="P29" s="137"/>
    </row>
    <row r="30" spans="1:16" ht="15.75" thickBot="1" x14ac:dyDescent="0.3">
      <c r="A30" s="131"/>
      <c r="B30" s="126"/>
      <c r="C30" s="124"/>
      <c r="D30" s="122"/>
      <c r="E30" s="81" t="s">
        <v>19</v>
      </c>
      <c r="F30" s="84">
        <f>Indicators!F30</f>
        <v>5</v>
      </c>
      <c r="G30" s="84">
        <f>Indicators!G30</f>
        <v>0</v>
      </c>
      <c r="H30" s="84">
        <f>Indicators!H30</f>
        <v>0</v>
      </c>
      <c r="I30" s="84">
        <f>Indicators!I30</f>
        <v>0</v>
      </c>
      <c r="J30" s="84">
        <f>Indicators!J30</f>
        <v>1</v>
      </c>
      <c r="K30" s="84">
        <f>Indicators!K30</f>
        <v>1</v>
      </c>
      <c r="L30" s="84">
        <f>Indicators!L30</f>
        <v>0</v>
      </c>
      <c r="M30" s="84">
        <f>Indicators!M30</f>
        <v>1</v>
      </c>
      <c r="N30" s="85">
        <f>Indicators!N30</f>
        <v>0.2</v>
      </c>
      <c r="O30" s="136"/>
      <c r="P30" s="137"/>
    </row>
    <row r="31" spans="1:16" ht="15.75" thickBot="1" x14ac:dyDescent="0.3">
      <c r="A31" s="131"/>
      <c r="B31" s="126"/>
      <c r="C31" s="124"/>
      <c r="D31" s="122"/>
      <c r="E31" s="81" t="s">
        <v>20</v>
      </c>
      <c r="F31" s="84">
        <f>Indicators!F31</f>
        <v>5</v>
      </c>
      <c r="G31" s="84">
        <f>Indicators!G31</f>
        <v>0</v>
      </c>
      <c r="H31" s="84">
        <f>Indicators!H31</f>
        <v>0</v>
      </c>
      <c r="I31" s="84">
        <f>Indicators!I31</f>
        <v>0</v>
      </c>
      <c r="J31" s="84">
        <f>Indicators!J31</f>
        <v>3</v>
      </c>
      <c r="K31" s="84">
        <f>Indicators!K31</f>
        <v>3</v>
      </c>
      <c r="L31" s="84">
        <f>Indicators!L31</f>
        <v>0</v>
      </c>
      <c r="M31" s="84">
        <f>Indicators!M31</f>
        <v>3</v>
      </c>
      <c r="N31" s="85">
        <f>Indicators!N31</f>
        <v>0.6</v>
      </c>
      <c r="O31" s="136"/>
      <c r="P31" s="137"/>
    </row>
    <row r="32" spans="1:16" ht="15.75" thickBot="1" x14ac:dyDescent="0.3">
      <c r="A32" s="131"/>
      <c r="B32" s="126"/>
      <c r="C32" s="124"/>
      <c r="D32" s="122"/>
      <c r="E32" s="81" t="s">
        <v>15</v>
      </c>
      <c r="F32" s="84">
        <f>Indicators!F32</f>
        <v>5</v>
      </c>
      <c r="G32" s="84">
        <f>Indicators!G32</f>
        <v>0</v>
      </c>
      <c r="H32" s="84">
        <f>Indicators!H32</f>
        <v>0</v>
      </c>
      <c r="I32" s="84">
        <f>Indicators!I32</f>
        <v>0</v>
      </c>
      <c r="J32" s="84">
        <f>Indicators!J32</f>
        <v>2</v>
      </c>
      <c r="K32" s="84">
        <f>Indicators!K32</f>
        <v>2</v>
      </c>
      <c r="L32" s="84">
        <f>Indicators!L32</f>
        <v>0</v>
      </c>
      <c r="M32" s="84">
        <f>Indicators!M32</f>
        <v>2</v>
      </c>
      <c r="N32" s="85">
        <f>Indicators!N32</f>
        <v>0.4</v>
      </c>
      <c r="O32" s="136"/>
      <c r="P32" s="137"/>
    </row>
    <row r="33" spans="1:16" ht="15.75" thickBot="1" x14ac:dyDescent="0.3">
      <c r="A33" s="131"/>
      <c r="B33" s="126"/>
      <c r="C33" s="124"/>
      <c r="D33" s="122"/>
      <c r="E33" s="81" t="s">
        <v>21</v>
      </c>
      <c r="F33" s="84">
        <f>Indicators!F33</f>
        <v>5</v>
      </c>
      <c r="G33" s="84">
        <f>Indicators!G33</f>
        <v>0</v>
      </c>
      <c r="H33" s="84">
        <f>Indicators!H33</f>
        <v>0</v>
      </c>
      <c r="I33" s="84">
        <f>Indicators!I33</f>
        <v>0</v>
      </c>
      <c r="J33" s="84">
        <f>Indicators!J33</f>
        <v>3</v>
      </c>
      <c r="K33" s="84">
        <f>Indicators!K33</f>
        <v>3</v>
      </c>
      <c r="L33" s="84">
        <f>Indicators!L33</f>
        <v>0</v>
      </c>
      <c r="M33" s="84">
        <f>Indicators!M33</f>
        <v>3</v>
      </c>
      <c r="N33" s="85">
        <f>Indicators!N33</f>
        <v>0.6</v>
      </c>
      <c r="O33" s="136"/>
      <c r="P33" s="137"/>
    </row>
    <row r="34" spans="1:16" ht="15.75" thickBot="1" x14ac:dyDescent="0.3">
      <c r="A34" s="131"/>
      <c r="B34" s="126"/>
      <c r="C34" s="124"/>
      <c r="D34" s="122"/>
      <c r="E34" s="81" t="s">
        <v>22</v>
      </c>
      <c r="F34" s="84">
        <f>Indicators!F34</f>
        <v>5</v>
      </c>
      <c r="G34" s="84">
        <f>Indicators!G34</f>
        <v>0</v>
      </c>
      <c r="H34" s="84">
        <f>Indicators!H34</f>
        <v>0</v>
      </c>
      <c r="I34" s="84">
        <f>Indicators!I34</f>
        <v>0</v>
      </c>
      <c r="J34" s="84">
        <f>Indicators!J34</f>
        <v>4</v>
      </c>
      <c r="K34" s="84">
        <f>Indicators!K34</f>
        <v>4</v>
      </c>
      <c r="L34" s="84">
        <f>Indicators!L34</f>
        <v>0</v>
      </c>
      <c r="M34" s="84">
        <f>Indicators!M34</f>
        <v>4</v>
      </c>
      <c r="N34" s="85">
        <f>Indicators!N34</f>
        <v>0.8</v>
      </c>
      <c r="O34" s="136"/>
      <c r="P34" s="137"/>
    </row>
    <row r="35" spans="1:16" ht="15.75" thickBot="1" x14ac:dyDescent="0.3">
      <c r="A35" s="131"/>
      <c r="B35" s="126"/>
      <c r="C35" s="124"/>
      <c r="D35" s="122"/>
      <c r="E35" s="81" t="s">
        <v>12</v>
      </c>
      <c r="F35" s="84">
        <f>Indicators!F35</f>
        <v>2</v>
      </c>
      <c r="G35" s="84">
        <f>Indicators!G35</f>
        <v>0</v>
      </c>
      <c r="H35" s="84">
        <f>Indicators!H35</f>
        <v>0</v>
      </c>
      <c r="I35" s="84">
        <f>Indicators!I35</f>
        <v>0</v>
      </c>
      <c r="J35" s="84">
        <f>Indicators!J35</f>
        <v>1</v>
      </c>
      <c r="K35" s="84">
        <f>Indicators!K35</f>
        <v>1</v>
      </c>
      <c r="L35" s="84">
        <f>Indicators!L35</f>
        <v>0</v>
      </c>
      <c r="M35" s="84">
        <f>Indicators!M35</f>
        <v>1</v>
      </c>
      <c r="N35" s="85">
        <f>Indicators!N35</f>
        <v>0.5</v>
      </c>
      <c r="O35" s="136"/>
      <c r="P35" s="137"/>
    </row>
    <row r="36" spans="1:16" ht="15.75" thickBot="1" x14ac:dyDescent="0.3">
      <c r="A36" s="131"/>
      <c r="B36" s="126"/>
      <c r="C36" s="124"/>
      <c r="D36" s="122"/>
      <c r="E36" s="81" t="s">
        <v>14</v>
      </c>
      <c r="F36" s="84">
        <f>Indicators!F36</f>
        <v>2</v>
      </c>
      <c r="G36" s="84">
        <f>Indicators!G36</f>
        <v>0</v>
      </c>
      <c r="H36" s="84">
        <f>Indicators!H36</f>
        <v>0</v>
      </c>
      <c r="I36" s="84">
        <f>Indicators!I36</f>
        <v>0</v>
      </c>
      <c r="J36" s="84">
        <f>Indicators!J36</f>
        <v>1</v>
      </c>
      <c r="K36" s="84">
        <f>Indicators!K36</f>
        <v>1</v>
      </c>
      <c r="L36" s="84">
        <f>Indicators!L36</f>
        <v>0</v>
      </c>
      <c r="M36" s="84">
        <f>Indicators!M36</f>
        <v>1</v>
      </c>
      <c r="N36" s="85">
        <f>Indicators!N36</f>
        <v>0.5</v>
      </c>
      <c r="O36" s="136"/>
      <c r="P36" s="137"/>
    </row>
    <row r="37" spans="1:16" ht="15.75" thickBot="1" x14ac:dyDescent="0.3">
      <c r="A37" s="131"/>
      <c r="B37" s="126"/>
      <c r="C37" s="124"/>
      <c r="D37" s="122"/>
      <c r="E37" s="81" t="s">
        <v>23</v>
      </c>
      <c r="F37" s="84">
        <f>Indicators!F37</f>
        <v>2</v>
      </c>
      <c r="G37" s="84">
        <f>Indicators!G37</f>
        <v>0</v>
      </c>
      <c r="H37" s="84">
        <f>Indicators!H37</f>
        <v>0</v>
      </c>
      <c r="I37" s="84">
        <f>Indicators!I37</f>
        <v>0</v>
      </c>
      <c r="J37" s="84">
        <f>Indicators!J37</f>
        <v>1</v>
      </c>
      <c r="K37" s="84">
        <f>Indicators!K37</f>
        <v>1</v>
      </c>
      <c r="L37" s="84">
        <f>Indicators!L37</f>
        <v>0</v>
      </c>
      <c r="M37" s="84">
        <f>Indicators!M37</f>
        <v>1</v>
      </c>
      <c r="N37" s="85">
        <f>Indicators!N37</f>
        <v>0.5</v>
      </c>
      <c r="O37" s="136"/>
      <c r="P37" s="137"/>
    </row>
    <row r="38" spans="1:16" ht="15.75" thickBot="1" x14ac:dyDescent="0.3">
      <c r="A38" s="131"/>
      <c r="B38" s="126"/>
      <c r="C38" s="124"/>
      <c r="D38" s="122"/>
      <c r="E38" s="81" t="s">
        <v>13</v>
      </c>
      <c r="F38" s="84">
        <f>Indicators!F38</f>
        <v>2</v>
      </c>
      <c r="G38" s="84">
        <f>Indicators!G38</f>
        <v>0</v>
      </c>
      <c r="H38" s="84">
        <f>Indicators!H38</f>
        <v>0</v>
      </c>
      <c r="I38" s="84">
        <f>Indicators!I38</f>
        <v>0</v>
      </c>
      <c r="J38" s="84">
        <f>Indicators!J38</f>
        <v>3</v>
      </c>
      <c r="K38" s="84">
        <f>Indicators!K38</f>
        <v>3</v>
      </c>
      <c r="L38" s="84">
        <f>Indicators!L38</f>
        <v>0</v>
      </c>
      <c r="M38" s="84">
        <f>Indicators!M38</f>
        <v>3</v>
      </c>
      <c r="N38" s="85">
        <f>Indicators!N38</f>
        <v>1.5</v>
      </c>
      <c r="O38" s="136"/>
      <c r="P38" s="137"/>
    </row>
    <row r="39" spans="1:16" ht="15.75" thickBot="1" x14ac:dyDescent="0.3">
      <c r="A39" s="131"/>
      <c r="B39" s="126"/>
      <c r="C39" s="124"/>
      <c r="D39" s="122"/>
      <c r="E39" s="110" t="s">
        <v>7</v>
      </c>
      <c r="F39" s="84">
        <f>Indicators!F39</f>
        <v>48</v>
      </c>
      <c r="G39" s="84">
        <f>Indicators!G39</f>
        <v>0</v>
      </c>
      <c r="H39" s="84">
        <f>Indicators!H39</f>
        <v>0</v>
      </c>
      <c r="I39" s="84">
        <f>Indicators!I39</f>
        <v>0</v>
      </c>
      <c r="J39" s="84">
        <f>Indicators!J39</f>
        <v>27</v>
      </c>
      <c r="K39" s="84">
        <f>Indicators!K39</f>
        <v>27</v>
      </c>
      <c r="L39" s="84">
        <f>Indicators!L39</f>
        <v>0</v>
      </c>
      <c r="M39" s="84">
        <f>Indicators!M39</f>
        <v>27</v>
      </c>
      <c r="N39" s="85">
        <f>Indicators!N39</f>
        <v>0.5625</v>
      </c>
      <c r="O39" s="136"/>
      <c r="P39" s="137"/>
    </row>
    <row r="40" spans="1:16" ht="51.75" thickBot="1" x14ac:dyDescent="0.3">
      <c r="A40" s="123" t="s">
        <v>271</v>
      </c>
      <c r="B40" s="76" t="s">
        <v>255</v>
      </c>
      <c r="C40" s="107" t="s">
        <v>304</v>
      </c>
      <c r="D40" s="77"/>
      <c r="E40" s="81"/>
      <c r="F40" s="84">
        <f>Indicators!F40</f>
        <v>6</v>
      </c>
      <c r="G40" s="84">
        <f>Indicators!G40</f>
        <v>2</v>
      </c>
      <c r="H40" s="84">
        <f>Indicators!H40</f>
        <v>1</v>
      </c>
      <c r="I40" s="84">
        <f>Indicators!I40</f>
        <v>3</v>
      </c>
      <c r="J40" s="84">
        <f>Indicators!J40</f>
        <v>1</v>
      </c>
      <c r="K40" s="84">
        <f>Indicators!K40</f>
        <v>4</v>
      </c>
      <c r="L40" s="84">
        <f>Indicators!L40</f>
        <v>0</v>
      </c>
      <c r="M40" s="84">
        <f>Indicators!M40</f>
        <v>4</v>
      </c>
      <c r="N40" s="85">
        <f>Indicators!N40</f>
        <v>0.66666666666666663</v>
      </c>
      <c r="O40" s="61"/>
      <c r="P40" s="89" t="str">
        <f>IF(ISBLANK(Indicators!O40),"",Indicators!O40)</f>
        <v>In Q1, two MOUs were signed: ITA/ANCAR and ENSA/ANCAR. In Q2 MOU signed between CONGAD and UGB. In Q3 MOU signed between UCAD and POPAS</v>
      </c>
    </row>
    <row r="41" spans="1:16" ht="102.75" thickBot="1" x14ac:dyDescent="0.3">
      <c r="A41" s="123"/>
      <c r="B41" s="76" t="s">
        <v>256</v>
      </c>
      <c r="C41" s="107" t="s">
        <v>305</v>
      </c>
      <c r="D41" s="81"/>
      <c r="E41" s="81"/>
      <c r="F41" s="84">
        <f>Indicators!F41</f>
        <v>3</v>
      </c>
      <c r="G41" s="84">
        <f>Indicators!G41</f>
        <v>1</v>
      </c>
      <c r="H41" s="84">
        <f>Indicators!H41</f>
        <v>0</v>
      </c>
      <c r="I41" s="84">
        <f>Indicators!I41</f>
        <v>1</v>
      </c>
      <c r="J41" s="84">
        <f>Indicators!J41</f>
        <v>0</v>
      </c>
      <c r="K41" s="84">
        <f>Indicators!K41</f>
        <v>1</v>
      </c>
      <c r="L41" s="84">
        <f>Indicators!L41</f>
        <v>0</v>
      </c>
      <c r="M41" s="84">
        <f>Indicators!M41</f>
        <v>1</v>
      </c>
      <c r="N41" s="85">
        <f>Indicators!N41</f>
        <v>0.33333333333333331</v>
      </c>
      <c r="O41" s="61"/>
      <c r="P41" s="89" t="str">
        <f>IF(ISBLANK(Indicators!O41),"",Indicators!O41)</f>
        <v>MOU signed in the Q1, between VT &amp; Kaolack University</v>
      </c>
    </row>
    <row r="42" spans="1:16" ht="39" thickBot="1" x14ac:dyDescent="0.3">
      <c r="A42" s="123"/>
      <c r="B42" s="76" t="s">
        <v>277</v>
      </c>
      <c r="C42" s="107" t="s">
        <v>300</v>
      </c>
      <c r="D42" s="81"/>
      <c r="E42" s="81"/>
      <c r="F42" s="84">
        <f>Indicators!F42</f>
        <v>2</v>
      </c>
      <c r="G42" s="84">
        <f>Indicators!G42</f>
        <v>0</v>
      </c>
      <c r="H42" s="84">
        <f>Indicators!H42</f>
        <v>0</v>
      </c>
      <c r="I42" s="84">
        <f>Indicators!I42</f>
        <v>0</v>
      </c>
      <c r="J42" s="84">
        <f>Indicators!J42</f>
        <v>0</v>
      </c>
      <c r="K42" s="84">
        <f>Indicators!K42</f>
        <v>0</v>
      </c>
      <c r="L42" s="84">
        <f>Indicators!L42</f>
        <v>0</v>
      </c>
      <c r="M42" s="84">
        <f>Indicators!M42</f>
        <v>0</v>
      </c>
      <c r="N42" s="85">
        <f>Indicators!N42</f>
        <v>0</v>
      </c>
      <c r="O42" s="61"/>
      <c r="P42" s="89" t="str">
        <f>IF(ISBLANK(Indicators!O42),"",Indicators!O42)</f>
        <v/>
      </c>
    </row>
    <row r="43" spans="1:16" ht="39" thickBot="1" x14ac:dyDescent="0.3">
      <c r="A43" s="123"/>
      <c r="B43" s="76" t="s">
        <v>278</v>
      </c>
      <c r="C43" s="107" t="s">
        <v>300</v>
      </c>
      <c r="D43" s="77"/>
      <c r="E43" s="81"/>
      <c r="F43" s="84">
        <f>Indicators!F43</f>
        <v>7</v>
      </c>
      <c r="G43" s="84">
        <f>Indicators!G43</f>
        <v>0</v>
      </c>
      <c r="H43" s="84">
        <f>Indicators!H43</f>
        <v>1</v>
      </c>
      <c r="I43" s="84">
        <f>Indicators!I43</f>
        <v>1</v>
      </c>
      <c r="J43" s="84">
        <f>Indicators!J43</f>
        <v>0</v>
      </c>
      <c r="K43" s="84">
        <f>Indicators!K43</f>
        <v>1</v>
      </c>
      <c r="L43" s="84">
        <f>Indicators!L43</f>
        <v>0</v>
      </c>
      <c r="M43" s="84">
        <f>Indicators!M43</f>
        <v>1</v>
      </c>
      <c r="N43" s="85">
        <f>Indicators!N43</f>
        <v>0.14285714285714285</v>
      </c>
      <c r="O43" s="61"/>
      <c r="P43" s="89" t="str">
        <f>IF(ISBLANK(Indicators!O43),"",Indicators!O43)</f>
        <v xml:space="preserve">ITA signed its performance contract on March 12.
LTAEB and UASZ performance contract are in process </v>
      </c>
    </row>
    <row r="44" spans="1:16" ht="15.75" thickBot="1" x14ac:dyDescent="0.3">
      <c r="A44" s="123" t="s">
        <v>311</v>
      </c>
      <c r="B44" s="126" t="s">
        <v>258</v>
      </c>
      <c r="C44" s="124" t="s">
        <v>306</v>
      </c>
      <c r="D44" s="122"/>
      <c r="E44" s="81" t="s">
        <v>281</v>
      </c>
      <c r="F44" s="84">
        <f>Indicators!F44</f>
        <v>20</v>
      </c>
      <c r="G44" s="84">
        <f>Indicators!G44</f>
        <v>4</v>
      </c>
      <c r="H44" s="84">
        <f>Indicators!H44</f>
        <v>10</v>
      </c>
      <c r="I44" s="84">
        <f>Indicators!I44</f>
        <v>14</v>
      </c>
      <c r="J44" s="84">
        <f>Indicators!J44</f>
        <v>18</v>
      </c>
      <c r="K44" s="84">
        <f>Indicators!K44</f>
        <v>32</v>
      </c>
      <c r="L44" s="84">
        <f>Indicators!L44</f>
        <v>0</v>
      </c>
      <c r="M44" s="84">
        <f>Indicators!M44</f>
        <v>32</v>
      </c>
      <c r="N44" s="85">
        <f>Indicators!N44</f>
        <v>1.6</v>
      </c>
      <c r="O44" s="136"/>
      <c r="P44" s="137" t="str">
        <f>IF(ISBLANK(Indicators!O44),"",Indicators!O44)</f>
        <v/>
      </c>
    </row>
    <row r="45" spans="1:16" ht="15.75" thickBot="1" x14ac:dyDescent="0.3">
      <c r="A45" s="123"/>
      <c r="B45" s="126"/>
      <c r="C45" s="124"/>
      <c r="D45" s="122"/>
      <c r="E45" s="81" t="s">
        <v>286</v>
      </c>
      <c r="F45" s="84">
        <f>Indicators!F45</f>
        <v>8</v>
      </c>
      <c r="G45" s="84">
        <f>Indicators!G45</f>
        <v>0</v>
      </c>
      <c r="H45" s="84">
        <f>Indicators!H45</f>
        <v>3</v>
      </c>
      <c r="I45" s="84">
        <f>Indicators!I45</f>
        <v>3</v>
      </c>
      <c r="J45" s="84">
        <f>Indicators!J45</f>
        <v>7</v>
      </c>
      <c r="K45" s="84">
        <f>Indicators!K45</f>
        <v>10</v>
      </c>
      <c r="L45" s="84">
        <f>Indicators!L45</f>
        <v>0</v>
      </c>
      <c r="M45" s="84">
        <f>Indicators!M45</f>
        <v>10</v>
      </c>
      <c r="N45" s="85">
        <f>Indicators!N45</f>
        <v>1.25</v>
      </c>
      <c r="O45" s="136"/>
      <c r="P45" s="137"/>
    </row>
    <row r="46" spans="1:16" ht="15.75" thickBot="1" x14ac:dyDescent="0.3">
      <c r="A46" s="123"/>
      <c r="B46" s="126"/>
      <c r="C46" s="124"/>
      <c r="D46" s="122"/>
      <c r="E46" s="81" t="s">
        <v>282</v>
      </c>
      <c r="F46" s="84">
        <f>Indicators!F46</f>
        <v>60</v>
      </c>
      <c r="G46" s="84">
        <f>Indicators!G46</f>
        <v>35</v>
      </c>
      <c r="H46" s="84">
        <f>Indicators!H46</f>
        <v>17</v>
      </c>
      <c r="I46" s="84">
        <f>Indicators!I46</f>
        <v>52</v>
      </c>
      <c r="J46" s="84">
        <f>Indicators!J46</f>
        <v>9</v>
      </c>
      <c r="K46" s="84">
        <f>Indicators!K46</f>
        <v>61</v>
      </c>
      <c r="L46" s="84">
        <f>Indicators!L46</f>
        <v>0</v>
      </c>
      <c r="M46" s="84">
        <f>Indicators!M46</f>
        <v>61</v>
      </c>
      <c r="N46" s="85">
        <f>Indicators!N46</f>
        <v>1.0166666666666666</v>
      </c>
      <c r="O46" s="136"/>
      <c r="P46" s="137"/>
    </row>
    <row r="47" spans="1:16" ht="26.25" thickBot="1" x14ac:dyDescent="0.3">
      <c r="A47" s="123"/>
      <c r="B47" s="126"/>
      <c r="C47" s="124"/>
      <c r="D47" s="122"/>
      <c r="E47" s="81" t="s">
        <v>283</v>
      </c>
      <c r="F47" s="84">
        <f>Indicators!F47</f>
        <v>4</v>
      </c>
      <c r="G47" s="84">
        <f>Indicators!G47</f>
        <v>0</v>
      </c>
      <c r="H47" s="84">
        <f>Indicators!H47</f>
        <v>4</v>
      </c>
      <c r="I47" s="84">
        <f>Indicators!I47</f>
        <v>4</v>
      </c>
      <c r="J47" s="84">
        <f>Indicators!J47</f>
        <v>0</v>
      </c>
      <c r="K47" s="84">
        <f>Indicators!K47</f>
        <v>4</v>
      </c>
      <c r="L47" s="84">
        <f>Indicators!L47</f>
        <v>0</v>
      </c>
      <c r="M47" s="84">
        <f>Indicators!M47</f>
        <v>4</v>
      </c>
      <c r="N47" s="85">
        <f>Indicators!N47</f>
        <v>1</v>
      </c>
      <c r="O47" s="136"/>
      <c r="P47" s="137"/>
    </row>
    <row r="48" spans="1:16" ht="51.75" thickBot="1" x14ac:dyDescent="0.3">
      <c r="A48" s="123"/>
      <c r="B48" s="126"/>
      <c r="C48" s="124"/>
      <c r="D48" s="122"/>
      <c r="E48" s="81" t="s">
        <v>284</v>
      </c>
      <c r="F48" s="84">
        <f>Indicators!F48</f>
        <v>15</v>
      </c>
      <c r="G48" s="84">
        <f>Indicators!G48</f>
        <v>11</v>
      </c>
      <c r="H48" s="84">
        <f>Indicators!H48</f>
        <v>2</v>
      </c>
      <c r="I48" s="84">
        <f>Indicators!I48</f>
        <v>13</v>
      </c>
      <c r="J48" s="84">
        <f>Indicators!J48</f>
        <v>0</v>
      </c>
      <c r="K48" s="84">
        <f>Indicators!K48</f>
        <v>13</v>
      </c>
      <c r="L48" s="84">
        <f>Indicators!L48</f>
        <v>0</v>
      </c>
      <c r="M48" s="84">
        <f>Indicators!M48</f>
        <v>13</v>
      </c>
      <c r="N48" s="85">
        <f>Indicators!N48</f>
        <v>0.8666666666666667</v>
      </c>
      <c r="O48" s="136"/>
      <c r="P48" s="137"/>
    </row>
    <row r="49" spans="1:16" ht="15.75" thickBot="1" x14ac:dyDescent="0.3">
      <c r="A49" s="123"/>
      <c r="B49" s="126"/>
      <c r="C49" s="124"/>
      <c r="D49" s="122"/>
      <c r="E49" s="110" t="s">
        <v>7</v>
      </c>
      <c r="F49" s="84">
        <f>Indicators!F49</f>
        <v>107</v>
      </c>
      <c r="G49" s="84">
        <f>Indicators!G49</f>
        <v>50</v>
      </c>
      <c r="H49" s="84">
        <f>Indicators!H49</f>
        <v>36</v>
      </c>
      <c r="I49" s="84">
        <f>Indicators!I49</f>
        <v>86</v>
      </c>
      <c r="J49" s="84">
        <f>Indicators!J49</f>
        <v>34</v>
      </c>
      <c r="K49" s="84">
        <f>Indicators!K49</f>
        <v>120</v>
      </c>
      <c r="L49" s="84">
        <f>Indicators!L49</f>
        <v>0</v>
      </c>
      <c r="M49" s="84">
        <f>Indicators!M49</f>
        <v>120</v>
      </c>
      <c r="N49" s="85">
        <f>Indicators!N49</f>
        <v>1.1214953271028036</v>
      </c>
      <c r="O49" s="136"/>
      <c r="P49" s="137"/>
    </row>
    <row r="50" spans="1:16" ht="15.75" thickBot="1" x14ac:dyDescent="0.3">
      <c r="A50" s="123"/>
      <c r="B50" s="126" t="s">
        <v>260</v>
      </c>
      <c r="C50" s="124" t="s">
        <v>306</v>
      </c>
      <c r="D50" s="122"/>
      <c r="E50" s="81" t="s">
        <v>281</v>
      </c>
      <c r="F50" s="84">
        <f>Indicators!F50</f>
        <v>20</v>
      </c>
      <c r="G50" s="84">
        <f>Indicators!G50</f>
        <v>3</v>
      </c>
      <c r="H50" s="84">
        <f>Indicators!H50</f>
        <v>8</v>
      </c>
      <c r="I50" s="84">
        <f>Indicators!I50</f>
        <v>11</v>
      </c>
      <c r="J50" s="84">
        <f>Indicators!J50</f>
        <v>3</v>
      </c>
      <c r="K50" s="84">
        <f>Indicators!K50</f>
        <v>14</v>
      </c>
      <c r="L50" s="84">
        <f>Indicators!L50</f>
        <v>0</v>
      </c>
      <c r="M50" s="84">
        <f>Indicators!M50</f>
        <v>14</v>
      </c>
      <c r="N50" s="85">
        <f>Indicators!N50</f>
        <v>0.7</v>
      </c>
      <c r="O50" s="136"/>
      <c r="P50" s="137" t="str">
        <f>IF(ISBLANK(Indicators!O50),"",Indicators!O50)</f>
        <v/>
      </c>
    </row>
    <row r="51" spans="1:16" ht="15.75" thickBot="1" x14ac:dyDescent="0.3">
      <c r="A51" s="123"/>
      <c r="B51" s="126"/>
      <c r="C51" s="124"/>
      <c r="D51" s="122"/>
      <c r="E51" s="81" t="s">
        <v>286</v>
      </c>
      <c r="F51" s="84">
        <f>Indicators!F51</f>
        <v>6</v>
      </c>
      <c r="G51" s="84">
        <f>Indicators!G51</f>
        <v>0</v>
      </c>
      <c r="H51" s="84">
        <f>Indicators!H51</f>
        <v>6</v>
      </c>
      <c r="I51" s="84">
        <f>Indicators!I51</f>
        <v>6</v>
      </c>
      <c r="J51" s="84">
        <f>Indicators!J51</f>
        <v>0</v>
      </c>
      <c r="K51" s="84">
        <f>Indicators!K51</f>
        <v>6</v>
      </c>
      <c r="L51" s="84">
        <f>Indicators!L51</f>
        <v>0</v>
      </c>
      <c r="M51" s="84">
        <f>Indicators!M51</f>
        <v>6</v>
      </c>
      <c r="N51" s="85">
        <f>Indicators!N51</f>
        <v>1</v>
      </c>
      <c r="O51" s="136"/>
      <c r="P51" s="137"/>
    </row>
    <row r="52" spans="1:16" ht="15.75" thickBot="1" x14ac:dyDescent="0.3">
      <c r="A52" s="123"/>
      <c r="B52" s="126"/>
      <c r="C52" s="124"/>
      <c r="D52" s="122"/>
      <c r="E52" s="81" t="s">
        <v>282</v>
      </c>
      <c r="F52" s="84">
        <f>Indicators!F52</f>
        <v>60</v>
      </c>
      <c r="G52" s="84">
        <f>Indicators!G52</f>
        <v>35</v>
      </c>
      <c r="H52" s="84">
        <f>Indicators!H52</f>
        <v>17</v>
      </c>
      <c r="I52" s="84">
        <f>Indicators!I52</f>
        <v>52</v>
      </c>
      <c r="J52" s="84">
        <f>Indicators!J52</f>
        <v>5</v>
      </c>
      <c r="K52" s="84">
        <f>Indicators!K52</f>
        <v>57</v>
      </c>
      <c r="L52" s="84">
        <f>Indicators!L52</f>
        <v>0</v>
      </c>
      <c r="M52" s="84">
        <f>Indicators!M52</f>
        <v>57</v>
      </c>
      <c r="N52" s="85">
        <f>Indicators!N52</f>
        <v>0.95</v>
      </c>
      <c r="O52" s="136"/>
      <c r="P52" s="137"/>
    </row>
    <row r="53" spans="1:16" ht="26.25" thickBot="1" x14ac:dyDescent="0.3">
      <c r="A53" s="123"/>
      <c r="B53" s="126"/>
      <c r="C53" s="124"/>
      <c r="D53" s="122"/>
      <c r="E53" s="81" t="s">
        <v>283</v>
      </c>
      <c r="F53" s="84">
        <f>Indicators!F53</f>
        <v>4</v>
      </c>
      <c r="G53" s="84">
        <f>Indicators!G53</f>
        <v>0</v>
      </c>
      <c r="H53" s="84">
        <f>Indicators!H53</f>
        <v>4</v>
      </c>
      <c r="I53" s="84">
        <f>Indicators!I53</f>
        <v>4</v>
      </c>
      <c r="J53" s="84">
        <f>Indicators!J53</f>
        <v>0</v>
      </c>
      <c r="K53" s="84">
        <f>Indicators!K53</f>
        <v>4</v>
      </c>
      <c r="L53" s="84">
        <f>Indicators!L53</f>
        <v>0</v>
      </c>
      <c r="M53" s="84">
        <f>Indicators!M53</f>
        <v>4</v>
      </c>
      <c r="N53" s="85">
        <f>Indicators!N53</f>
        <v>1</v>
      </c>
      <c r="O53" s="136"/>
      <c r="P53" s="137"/>
    </row>
    <row r="54" spans="1:16" ht="51.75" thickBot="1" x14ac:dyDescent="0.3">
      <c r="A54" s="123"/>
      <c r="B54" s="126"/>
      <c r="C54" s="124"/>
      <c r="D54" s="122"/>
      <c r="E54" s="81" t="s">
        <v>284</v>
      </c>
      <c r="F54" s="84">
        <f>Indicators!F54</f>
        <v>15</v>
      </c>
      <c r="G54" s="84">
        <f>Indicators!G54</f>
        <v>7</v>
      </c>
      <c r="H54" s="84">
        <f>Indicators!H54</f>
        <v>2</v>
      </c>
      <c r="I54" s="84">
        <f>Indicators!I54</f>
        <v>9</v>
      </c>
      <c r="J54" s="84">
        <f>Indicators!J54</f>
        <v>0</v>
      </c>
      <c r="K54" s="84">
        <f>Indicators!K54</f>
        <v>9</v>
      </c>
      <c r="L54" s="84">
        <f>Indicators!L54</f>
        <v>0</v>
      </c>
      <c r="M54" s="84">
        <f>Indicators!M54</f>
        <v>9</v>
      </c>
      <c r="N54" s="85">
        <f>Indicators!N54</f>
        <v>0.6</v>
      </c>
      <c r="O54" s="136"/>
      <c r="P54" s="137"/>
    </row>
    <row r="55" spans="1:16" ht="15.75" thickBot="1" x14ac:dyDescent="0.3">
      <c r="A55" s="123"/>
      <c r="B55" s="126"/>
      <c r="C55" s="124"/>
      <c r="D55" s="122"/>
      <c r="E55" s="110" t="s">
        <v>7</v>
      </c>
      <c r="F55" s="84">
        <f>Indicators!F55</f>
        <v>105</v>
      </c>
      <c r="G55" s="84">
        <f>Indicators!G55</f>
        <v>45</v>
      </c>
      <c r="H55" s="84">
        <f>Indicators!H55</f>
        <v>37</v>
      </c>
      <c r="I55" s="84">
        <f>Indicators!I55</f>
        <v>82</v>
      </c>
      <c r="J55" s="84">
        <f>Indicators!J55</f>
        <v>8</v>
      </c>
      <c r="K55" s="84">
        <f>Indicators!K55</f>
        <v>90</v>
      </c>
      <c r="L55" s="84">
        <f>Indicators!L55</f>
        <v>0</v>
      </c>
      <c r="M55" s="84">
        <f>Indicators!M55</f>
        <v>90</v>
      </c>
      <c r="N55" s="85">
        <f>Indicators!N55</f>
        <v>0.8571428571428571</v>
      </c>
      <c r="O55" s="136"/>
      <c r="P55" s="137"/>
    </row>
    <row r="56" spans="1:16" ht="15.75" thickBot="1" x14ac:dyDescent="0.3">
      <c r="A56" s="123"/>
      <c r="B56" s="126" t="s">
        <v>257</v>
      </c>
      <c r="C56" s="127" t="s">
        <v>306</v>
      </c>
      <c r="D56" s="122"/>
      <c r="E56" s="81" t="s">
        <v>281</v>
      </c>
      <c r="F56" s="84">
        <f>Indicators!F56</f>
        <v>10</v>
      </c>
      <c r="G56" s="84">
        <f>Indicators!G56</f>
        <v>3</v>
      </c>
      <c r="H56" s="84">
        <f>Indicators!H56</f>
        <v>2</v>
      </c>
      <c r="I56" s="84">
        <f>Indicators!I56</f>
        <v>5</v>
      </c>
      <c r="J56" s="84">
        <f>Indicators!J56</f>
        <v>3</v>
      </c>
      <c r="K56" s="84">
        <f>Indicators!K56</f>
        <v>8</v>
      </c>
      <c r="L56" s="84">
        <f>Indicators!L56</f>
        <v>0</v>
      </c>
      <c r="M56" s="84">
        <f>Indicators!M56</f>
        <v>8</v>
      </c>
      <c r="N56" s="85">
        <f>Indicators!N56</f>
        <v>0.8</v>
      </c>
      <c r="O56" s="136"/>
      <c r="P56" s="137" t="str">
        <f>IF(ISBLANK(Indicators!O56),"",Indicators!O56)</f>
        <v/>
      </c>
    </row>
    <row r="57" spans="1:16" ht="15.75" thickBot="1" x14ac:dyDescent="0.3">
      <c r="A57" s="123"/>
      <c r="B57" s="126"/>
      <c r="C57" s="127"/>
      <c r="D57" s="122"/>
      <c r="E57" s="81" t="s">
        <v>286</v>
      </c>
      <c r="F57" s="84">
        <f>Indicators!F57</f>
        <v>8</v>
      </c>
      <c r="G57" s="84">
        <f>Indicators!G57</f>
        <v>0</v>
      </c>
      <c r="H57" s="84">
        <f>Indicators!H57</f>
        <v>0</v>
      </c>
      <c r="I57" s="84">
        <f>Indicators!I57</f>
        <v>0</v>
      </c>
      <c r="J57" s="84">
        <f>Indicators!J57</f>
        <v>0</v>
      </c>
      <c r="K57" s="84">
        <f>Indicators!K57</f>
        <v>0</v>
      </c>
      <c r="L57" s="84">
        <f>Indicators!L57</f>
        <v>0</v>
      </c>
      <c r="M57" s="84">
        <f>Indicators!M57</f>
        <v>0</v>
      </c>
      <c r="N57" s="85">
        <f>Indicators!N57</f>
        <v>0</v>
      </c>
      <c r="O57" s="136"/>
      <c r="P57" s="137"/>
    </row>
    <row r="58" spans="1:16" ht="15.75" thickBot="1" x14ac:dyDescent="0.3">
      <c r="A58" s="123"/>
      <c r="B58" s="126"/>
      <c r="C58" s="127"/>
      <c r="D58" s="122"/>
      <c r="E58" s="81" t="s">
        <v>282</v>
      </c>
      <c r="F58" s="84">
        <f>Indicators!F58</f>
        <v>15</v>
      </c>
      <c r="G58" s="84">
        <f>Indicators!G58</f>
        <v>0</v>
      </c>
      <c r="H58" s="84">
        <f>Indicators!H58</f>
        <v>12</v>
      </c>
      <c r="I58" s="84">
        <f>Indicators!I58</f>
        <v>12</v>
      </c>
      <c r="J58" s="84">
        <f>Indicators!J58</f>
        <v>0</v>
      </c>
      <c r="K58" s="84">
        <f>Indicators!K58</f>
        <v>12</v>
      </c>
      <c r="L58" s="84">
        <f>Indicators!L58</f>
        <v>0</v>
      </c>
      <c r="M58" s="84">
        <f>Indicators!M58</f>
        <v>12</v>
      </c>
      <c r="N58" s="85">
        <f>Indicators!N58</f>
        <v>0.8</v>
      </c>
      <c r="O58" s="136"/>
      <c r="P58" s="137"/>
    </row>
    <row r="59" spans="1:16" ht="26.25" thickBot="1" x14ac:dyDescent="0.3">
      <c r="A59" s="123"/>
      <c r="B59" s="126"/>
      <c r="C59" s="127"/>
      <c r="D59" s="122"/>
      <c r="E59" s="81" t="s">
        <v>283</v>
      </c>
      <c r="F59" s="84">
        <f>Indicators!F59</f>
        <v>1</v>
      </c>
      <c r="G59" s="84">
        <f>Indicators!G59</f>
        <v>0</v>
      </c>
      <c r="H59" s="84">
        <f>Indicators!H59</f>
        <v>0</v>
      </c>
      <c r="I59" s="84">
        <f>Indicators!I59</f>
        <v>0</v>
      </c>
      <c r="J59" s="84">
        <f>Indicators!J59</f>
        <v>0</v>
      </c>
      <c r="K59" s="84">
        <f>Indicators!K59</f>
        <v>0</v>
      </c>
      <c r="L59" s="84">
        <f>Indicators!L59</f>
        <v>0</v>
      </c>
      <c r="M59" s="84">
        <f>Indicators!M59</f>
        <v>0</v>
      </c>
      <c r="N59" s="85">
        <f>Indicators!N59</f>
        <v>0</v>
      </c>
      <c r="O59" s="136"/>
      <c r="P59" s="137"/>
    </row>
    <row r="60" spans="1:16" ht="51.75" thickBot="1" x14ac:dyDescent="0.3">
      <c r="A60" s="123"/>
      <c r="B60" s="126"/>
      <c r="C60" s="127"/>
      <c r="D60" s="122"/>
      <c r="E60" s="81" t="s">
        <v>284</v>
      </c>
      <c r="F60" s="84">
        <f>Indicators!F60</f>
        <v>4</v>
      </c>
      <c r="G60" s="84">
        <f>Indicators!G60</f>
        <v>0</v>
      </c>
      <c r="H60" s="84">
        <f>Indicators!H60</f>
        <v>2</v>
      </c>
      <c r="I60" s="84">
        <f>Indicators!I60</f>
        <v>2</v>
      </c>
      <c r="J60" s="84">
        <f>Indicators!J60</f>
        <v>0</v>
      </c>
      <c r="K60" s="84">
        <f>Indicators!K60</f>
        <v>2</v>
      </c>
      <c r="L60" s="84">
        <f>Indicators!L60</f>
        <v>0</v>
      </c>
      <c r="M60" s="84">
        <f>Indicators!M60</f>
        <v>2</v>
      </c>
      <c r="N60" s="85">
        <f>Indicators!N60</f>
        <v>0.5</v>
      </c>
      <c r="O60" s="136"/>
      <c r="P60" s="137"/>
    </row>
    <row r="61" spans="1:16" ht="15.75" thickBot="1" x14ac:dyDescent="0.3">
      <c r="A61" s="123"/>
      <c r="B61" s="126"/>
      <c r="C61" s="127"/>
      <c r="D61" s="122"/>
      <c r="E61" s="110" t="s">
        <v>7</v>
      </c>
      <c r="F61" s="84">
        <f>Indicators!F61</f>
        <v>38</v>
      </c>
      <c r="G61" s="84">
        <f>Indicators!G61</f>
        <v>3</v>
      </c>
      <c r="H61" s="84">
        <f>Indicators!H61</f>
        <v>16</v>
      </c>
      <c r="I61" s="84">
        <f>Indicators!I61</f>
        <v>19</v>
      </c>
      <c r="J61" s="84">
        <f>Indicators!J61</f>
        <v>3</v>
      </c>
      <c r="K61" s="84">
        <f>Indicators!K61</f>
        <v>22</v>
      </c>
      <c r="L61" s="84">
        <f>Indicators!L61</f>
        <v>0</v>
      </c>
      <c r="M61" s="84">
        <f>Indicators!M61</f>
        <v>22</v>
      </c>
      <c r="N61" s="85">
        <f>Indicators!N61</f>
        <v>0.57894736842105265</v>
      </c>
      <c r="O61" s="136"/>
      <c r="P61" s="137"/>
    </row>
    <row r="62" spans="1:16" ht="26.25" customHeight="1" thickBot="1" x14ac:dyDescent="0.3">
      <c r="A62" s="123"/>
      <c r="B62" s="126" t="s">
        <v>259</v>
      </c>
      <c r="C62" s="124" t="s">
        <v>307</v>
      </c>
      <c r="D62" s="122"/>
      <c r="E62" s="81" t="s">
        <v>285</v>
      </c>
      <c r="F62" s="84">
        <f>Indicators!F62</f>
        <v>1500</v>
      </c>
      <c r="G62" s="84">
        <f>Indicators!G62</f>
        <v>30</v>
      </c>
      <c r="H62" s="84">
        <f>Indicators!H62</f>
        <v>71</v>
      </c>
      <c r="I62" s="84">
        <f>Indicators!I62</f>
        <v>101</v>
      </c>
      <c r="J62" s="84">
        <f>Indicators!J62</f>
        <v>0</v>
      </c>
      <c r="K62" s="84">
        <f>Indicators!K62</f>
        <v>101</v>
      </c>
      <c r="L62" s="84">
        <f>Indicators!L62</f>
        <v>0</v>
      </c>
      <c r="M62" s="84">
        <f>Indicators!M62</f>
        <v>101</v>
      </c>
      <c r="N62" s="85">
        <f>Indicators!N62</f>
        <v>6.7333333333333328E-2</v>
      </c>
      <c r="O62" s="61"/>
      <c r="P62" s="89" t="str">
        <f>IF(ISBLANK(Indicators!O62),"",Indicators!O62)</f>
        <v>30 producers applied in Q1 &amp; 71 news in Q2</v>
      </c>
    </row>
    <row r="63" spans="1:16" ht="26.25" customHeight="1" thickBot="1" x14ac:dyDescent="0.3">
      <c r="A63" s="123"/>
      <c r="B63" s="126"/>
      <c r="C63" s="124"/>
      <c r="D63" s="122"/>
      <c r="E63" s="81" t="s">
        <v>294</v>
      </c>
      <c r="F63" s="84">
        <f>Indicators!F63</f>
        <v>192</v>
      </c>
      <c r="G63" s="84">
        <f>Indicators!G63</f>
        <v>192</v>
      </c>
      <c r="H63" s="84">
        <f>Indicators!H63</f>
        <v>192</v>
      </c>
      <c r="I63" s="84">
        <f>Indicators!I63</f>
        <v>192</v>
      </c>
      <c r="J63" s="84">
        <f>Indicators!J63</f>
        <v>192</v>
      </c>
      <c r="K63" s="84">
        <f>Indicators!K63</f>
        <v>192</v>
      </c>
      <c r="L63" s="84">
        <f>Indicators!L63</f>
        <v>192</v>
      </c>
      <c r="M63" s="84">
        <f>Indicators!M63</f>
        <v>192</v>
      </c>
      <c r="N63" s="85">
        <f>Indicators!N63</f>
        <v>1</v>
      </c>
      <c r="O63" s="61"/>
      <c r="P63" s="89" t="str">
        <f>IF(ISBLANK(Indicators!O63),"",Indicators!O63)</f>
        <v>More farmers will apply technologies in the rainy season</v>
      </c>
    </row>
    <row r="64" spans="1:16" ht="17.25" hidden="1" customHeight="1" thickBot="1" x14ac:dyDescent="0.3">
      <c r="A64" s="123"/>
      <c r="B64" s="126"/>
      <c r="C64" s="124"/>
      <c r="D64" s="122"/>
      <c r="E64" s="10" t="s">
        <v>7</v>
      </c>
      <c r="F64" s="84">
        <f>Indicators!F64</f>
        <v>1692</v>
      </c>
      <c r="G64" s="84">
        <f>Indicators!G64</f>
        <v>0</v>
      </c>
      <c r="H64" s="84">
        <f>Indicators!H64</f>
        <v>0</v>
      </c>
      <c r="I64" s="84">
        <f>Indicators!I64</f>
        <v>293</v>
      </c>
      <c r="J64" s="84">
        <f>Indicators!J64</f>
        <v>0</v>
      </c>
      <c r="K64" s="84">
        <f>Indicators!K64</f>
        <v>293</v>
      </c>
      <c r="L64" s="84">
        <f>Indicators!L64</f>
        <v>0</v>
      </c>
      <c r="M64" s="84">
        <f>Indicators!M64</f>
        <v>293</v>
      </c>
      <c r="N64" s="85">
        <f>Indicators!N64</f>
        <v>0.17316784869976359</v>
      </c>
      <c r="O64" s="61"/>
      <c r="P64" s="89" t="str">
        <f>IF(ISBLANK(Indicators!O64),"",Indicators!O64)</f>
        <v/>
      </c>
    </row>
    <row r="65" spans="1:16" ht="15.75" thickBot="1" x14ac:dyDescent="0.3">
      <c r="A65" s="123"/>
      <c r="B65" s="126" t="s">
        <v>262</v>
      </c>
      <c r="C65" s="124" t="s">
        <v>308</v>
      </c>
      <c r="D65" s="124"/>
      <c r="E65" s="107" t="s">
        <v>289</v>
      </c>
      <c r="F65" s="84">
        <f>Indicators!F65</f>
        <v>11</v>
      </c>
      <c r="G65" s="84">
        <f>Indicators!G65</f>
        <v>5</v>
      </c>
      <c r="H65" s="84">
        <f>Indicators!H65</f>
        <v>0</v>
      </c>
      <c r="I65" s="84">
        <f>Indicators!I65</f>
        <v>5</v>
      </c>
      <c r="J65" s="84">
        <f>Indicators!J65</f>
        <v>1</v>
      </c>
      <c r="K65" s="84">
        <f>Indicators!K65</f>
        <v>6</v>
      </c>
      <c r="L65" s="84">
        <f>Indicators!L65</f>
        <v>0</v>
      </c>
      <c r="M65" s="84">
        <f>Indicators!M65</f>
        <v>6</v>
      </c>
      <c r="N65" s="85">
        <f>Indicators!N65</f>
        <v>0.54545454545454541</v>
      </c>
      <c r="O65" s="136"/>
      <c r="P65" s="137" t="str">
        <f>IF(ISBLANK(Indicators!O65),"",Indicators!O65)</f>
        <v/>
      </c>
    </row>
    <row r="66" spans="1:16" ht="26.25" thickBot="1" x14ac:dyDescent="0.3">
      <c r="A66" s="123"/>
      <c r="B66" s="126"/>
      <c r="C66" s="124"/>
      <c r="D66" s="124"/>
      <c r="E66" s="107" t="s">
        <v>290</v>
      </c>
      <c r="F66" s="84">
        <f>Indicators!F66</f>
        <v>15</v>
      </c>
      <c r="G66" s="84">
        <f>Indicators!G66</f>
        <v>6</v>
      </c>
      <c r="H66" s="84">
        <f>Indicators!H66</f>
        <v>0</v>
      </c>
      <c r="I66" s="84">
        <f>Indicators!I66</f>
        <v>6</v>
      </c>
      <c r="J66" s="84">
        <f>Indicators!J66</f>
        <v>3</v>
      </c>
      <c r="K66" s="84">
        <f>Indicators!K66</f>
        <v>9</v>
      </c>
      <c r="L66" s="84">
        <f>Indicators!L66</f>
        <v>0</v>
      </c>
      <c r="M66" s="84">
        <f>Indicators!M66</f>
        <v>9</v>
      </c>
      <c r="N66" s="85">
        <f>Indicators!N66</f>
        <v>0.6</v>
      </c>
      <c r="O66" s="136"/>
      <c r="P66" s="137"/>
    </row>
    <row r="67" spans="1:16" ht="26.25" thickBot="1" x14ac:dyDescent="0.3">
      <c r="A67" s="123"/>
      <c r="B67" s="126"/>
      <c r="C67" s="124"/>
      <c r="D67" s="124"/>
      <c r="E67" s="107" t="s">
        <v>291</v>
      </c>
      <c r="F67" s="84">
        <f>Indicators!F67</f>
        <v>2</v>
      </c>
      <c r="G67" s="84">
        <f>Indicators!G67</f>
        <v>0</v>
      </c>
      <c r="H67" s="84">
        <f>Indicators!H67</f>
        <v>0</v>
      </c>
      <c r="I67" s="84">
        <f>Indicators!I67</f>
        <v>0</v>
      </c>
      <c r="J67" s="84">
        <f>Indicators!J67</f>
        <v>0</v>
      </c>
      <c r="K67" s="84">
        <f>Indicators!K67</f>
        <v>0</v>
      </c>
      <c r="L67" s="84">
        <f>Indicators!L67</f>
        <v>0</v>
      </c>
      <c r="M67" s="84">
        <f>Indicators!M67</f>
        <v>0</v>
      </c>
      <c r="N67" s="85">
        <f>Indicators!N67</f>
        <v>0</v>
      </c>
      <c r="O67" s="136"/>
      <c r="P67" s="137"/>
    </row>
    <row r="68" spans="1:16" ht="26.25" thickBot="1" x14ac:dyDescent="0.3">
      <c r="A68" s="123"/>
      <c r="B68" s="126"/>
      <c r="C68" s="124"/>
      <c r="D68" s="124"/>
      <c r="E68" s="107" t="s">
        <v>292</v>
      </c>
      <c r="F68" s="84">
        <f>Indicators!F68</f>
        <v>65</v>
      </c>
      <c r="G68" s="84">
        <f>Indicators!G68</f>
        <v>0</v>
      </c>
      <c r="H68" s="84">
        <f>Indicators!H68</f>
        <v>0</v>
      </c>
      <c r="I68" s="84">
        <f>Indicators!I68</f>
        <v>0</v>
      </c>
      <c r="J68" s="84">
        <f>Indicators!J68</f>
        <v>0</v>
      </c>
      <c r="K68" s="84">
        <f>Indicators!K68</f>
        <v>0</v>
      </c>
      <c r="L68" s="84">
        <f>Indicators!L68</f>
        <v>0</v>
      </c>
      <c r="M68" s="84">
        <f>Indicators!M68</f>
        <v>0</v>
      </c>
      <c r="N68" s="85">
        <f>Indicators!N68</f>
        <v>0</v>
      </c>
      <c r="O68" s="136"/>
      <c r="P68" s="137"/>
    </row>
    <row r="69" spans="1:16" ht="39" thickBot="1" x14ac:dyDescent="0.3">
      <c r="A69" s="123"/>
      <c r="B69" s="126"/>
      <c r="C69" s="124"/>
      <c r="D69" s="124"/>
      <c r="E69" s="107" t="s">
        <v>295</v>
      </c>
      <c r="F69" s="84">
        <f>Indicators!F69</f>
        <v>4</v>
      </c>
      <c r="G69" s="84">
        <f>Indicators!G69</f>
        <v>0</v>
      </c>
      <c r="H69" s="84">
        <f>Indicators!H69</f>
        <v>0</v>
      </c>
      <c r="I69" s="84">
        <f>Indicators!I69</f>
        <v>0</v>
      </c>
      <c r="J69" s="84">
        <f>Indicators!J69</f>
        <v>0</v>
      </c>
      <c r="K69" s="84">
        <f>Indicators!K69</f>
        <v>0</v>
      </c>
      <c r="L69" s="84">
        <f>Indicators!L69</f>
        <v>0</v>
      </c>
      <c r="M69" s="84">
        <f>Indicators!M69</f>
        <v>0</v>
      </c>
      <c r="N69" s="85">
        <f>Indicators!N69</f>
        <v>0</v>
      </c>
      <c r="O69" s="136"/>
      <c r="P69" s="137"/>
    </row>
    <row r="70" spans="1:16" ht="39" thickBot="1" x14ac:dyDescent="0.3">
      <c r="A70" s="123"/>
      <c r="B70" s="126"/>
      <c r="C70" s="124"/>
      <c r="D70" s="124"/>
      <c r="E70" s="107" t="s">
        <v>293</v>
      </c>
      <c r="F70" s="84">
        <f>Indicators!F70</f>
        <v>30</v>
      </c>
      <c r="G70" s="84">
        <f>Indicators!G70</f>
        <v>0</v>
      </c>
      <c r="H70" s="84">
        <f>Indicators!H70</f>
        <v>0</v>
      </c>
      <c r="I70" s="84">
        <f>Indicators!I70</f>
        <v>0</v>
      </c>
      <c r="J70" s="84">
        <f>Indicators!J70</f>
        <v>0</v>
      </c>
      <c r="K70" s="84">
        <f>Indicators!K70</f>
        <v>0</v>
      </c>
      <c r="L70" s="84">
        <f>Indicators!L70</f>
        <v>0</v>
      </c>
      <c r="M70" s="84">
        <f>Indicators!M70</f>
        <v>0</v>
      </c>
      <c r="N70" s="85">
        <f>Indicators!N70</f>
        <v>0</v>
      </c>
      <c r="O70" s="136"/>
      <c r="P70" s="137"/>
    </row>
    <row r="71" spans="1:16" ht="15.75" thickBot="1" x14ac:dyDescent="0.3">
      <c r="A71" s="123"/>
      <c r="B71" s="126"/>
      <c r="C71" s="124"/>
      <c r="D71" s="124"/>
      <c r="E71" s="14" t="s">
        <v>7</v>
      </c>
      <c r="F71" s="84">
        <f>Indicators!F71</f>
        <v>127</v>
      </c>
      <c r="G71" s="84">
        <f>Indicators!G71</f>
        <v>11</v>
      </c>
      <c r="H71" s="84">
        <f>Indicators!H71</f>
        <v>0</v>
      </c>
      <c r="I71" s="84">
        <f>Indicators!I71</f>
        <v>11</v>
      </c>
      <c r="J71" s="84">
        <f>Indicators!J71</f>
        <v>4</v>
      </c>
      <c r="K71" s="84">
        <f>Indicators!K71</f>
        <v>15</v>
      </c>
      <c r="L71" s="84">
        <f>Indicators!L71</f>
        <v>0</v>
      </c>
      <c r="M71" s="84">
        <f>Indicators!M71</f>
        <v>15</v>
      </c>
      <c r="N71" s="85">
        <f>Indicators!N71</f>
        <v>0.11811023622047244</v>
      </c>
      <c r="O71" s="136"/>
      <c r="P71" s="137"/>
    </row>
    <row r="72" spans="1:16" ht="15.75" thickBot="1" x14ac:dyDescent="0.3">
      <c r="A72" s="123"/>
      <c r="B72" s="126"/>
      <c r="C72" s="124"/>
      <c r="D72" s="124"/>
      <c r="E72" s="107" t="s">
        <v>285</v>
      </c>
      <c r="F72" s="84">
        <f>Indicators!F72</f>
        <v>84</v>
      </c>
      <c r="G72" s="84">
        <f>Indicators!G72</f>
        <v>11</v>
      </c>
      <c r="H72" s="84">
        <f>Indicators!H72</f>
        <v>0</v>
      </c>
      <c r="I72" s="84">
        <f>Indicators!I72</f>
        <v>11</v>
      </c>
      <c r="J72" s="84">
        <f>Indicators!J72</f>
        <v>4</v>
      </c>
      <c r="K72" s="84">
        <f>Indicators!K72</f>
        <v>15</v>
      </c>
      <c r="L72" s="84">
        <f>Indicators!L72</f>
        <v>0</v>
      </c>
      <c r="M72" s="84">
        <f>Indicators!M72</f>
        <v>15</v>
      </c>
      <c r="N72" s="85">
        <f>Indicators!N72</f>
        <v>0.17857142857142858</v>
      </c>
      <c r="O72" s="136"/>
      <c r="P72" s="137"/>
    </row>
    <row r="73" spans="1:16" ht="15.75" thickBot="1" x14ac:dyDescent="0.3">
      <c r="A73" s="123"/>
      <c r="B73" s="126"/>
      <c r="C73" s="124"/>
      <c r="D73" s="124"/>
      <c r="E73" s="107" t="s">
        <v>294</v>
      </c>
      <c r="F73" s="84">
        <f>Indicators!F73</f>
        <v>43</v>
      </c>
      <c r="G73" s="84">
        <f>Indicators!G73</f>
        <v>0</v>
      </c>
      <c r="H73" s="84">
        <f>Indicators!H73</f>
        <v>0</v>
      </c>
      <c r="I73" s="84">
        <f>Indicators!I73</f>
        <v>0</v>
      </c>
      <c r="J73" s="84">
        <f>Indicators!J73</f>
        <v>0</v>
      </c>
      <c r="K73" s="84">
        <f>Indicators!K73</f>
        <v>0</v>
      </c>
      <c r="L73" s="84">
        <f>Indicators!L73</f>
        <v>0</v>
      </c>
      <c r="M73" s="84">
        <f>Indicators!M73</f>
        <v>0</v>
      </c>
      <c r="N73" s="85">
        <f>Indicators!N73</f>
        <v>0</v>
      </c>
      <c r="O73" s="136"/>
      <c r="P73" s="137"/>
    </row>
    <row r="74" spans="1:16" ht="15.75" hidden="1" customHeight="1" thickBot="1" x14ac:dyDescent="0.3">
      <c r="A74" s="123"/>
      <c r="B74" s="126"/>
      <c r="C74" s="124"/>
      <c r="D74" s="124"/>
      <c r="E74" s="14" t="s">
        <v>7</v>
      </c>
      <c r="F74" s="84">
        <f>Indicators!F74</f>
        <v>127</v>
      </c>
      <c r="G74" s="84">
        <f>Indicators!G74</f>
        <v>0</v>
      </c>
      <c r="H74" s="84">
        <f>Indicators!H74</f>
        <v>0</v>
      </c>
      <c r="I74" s="84">
        <f>Indicators!I74</f>
        <v>11</v>
      </c>
      <c r="J74" s="84">
        <f>Indicators!J74</f>
        <v>0</v>
      </c>
      <c r="K74" s="84">
        <f>Indicators!K74</f>
        <v>15</v>
      </c>
      <c r="L74" s="84">
        <f>Indicators!L74</f>
        <v>0</v>
      </c>
      <c r="M74" s="84">
        <f>Indicators!M74</f>
        <v>15</v>
      </c>
      <c r="N74" s="85">
        <f>Indicators!N74</f>
        <v>0.11811023622047244</v>
      </c>
      <c r="O74" s="61"/>
      <c r="P74" s="89" t="str">
        <f>IF(ISBLANK(Indicators!O74),"",Indicators!O74)</f>
        <v/>
      </c>
    </row>
    <row r="75" spans="1:16" ht="15.75" thickBot="1" x14ac:dyDescent="0.3">
      <c r="A75" s="123"/>
      <c r="B75" s="126" t="s">
        <v>263</v>
      </c>
      <c r="C75" s="124" t="s">
        <v>309</v>
      </c>
      <c r="D75" s="124"/>
      <c r="E75" s="107" t="s">
        <v>289</v>
      </c>
      <c r="F75" s="84">
        <f>Indicators!F75</f>
        <v>12</v>
      </c>
      <c r="G75" s="84">
        <f>Indicators!G75</f>
        <v>5</v>
      </c>
      <c r="H75" s="84">
        <f>Indicators!H75</f>
        <v>0</v>
      </c>
      <c r="I75" s="84">
        <f>Indicators!I75</f>
        <v>5</v>
      </c>
      <c r="J75" s="84">
        <f>Indicators!J75</f>
        <v>3</v>
      </c>
      <c r="K75" s="84">
        <f>Indicators!K75</f>
        <v>8</v>
      </c>
      <c r="L75" s="84">
        <f>Indicators!L75</f>
        <v>0</v>
      </c>
      <c r="M75" s="84">
        <f>Indicators!M75</f>
        <v>8</v>
      </c>
      <c r="N75" s="85">
        <f>Indicators!N75</f>
        <v>0.66666666666666663</v>
      </c>
      <c r="O75" s="136"/>
      <c r="P75" s="137" t="str">
        <f>IF(ISBLANK(Indicators!O75),"",Indicators!O75)</f>
        <v/>
      </c>
    </row>
    <row r="76" spans="1:16" ht="26.25" thickBot="1" x14ac:dyDescent="0.3">
      <c r="A76" s="123"/>
      <c r="B76" s="126"/>
      <c r="C76" s="124"/>
      <c r="D76" s="124"/>
      <c r="E76" s="107" t="s">
        <v>290</v>
      </c>
      <c r="F76" s="84">
        <f>Indicators!F76</f>
        <v>15</v>
      </c>
      <c r="G76" s="84">
        <f>Indicators!G76</f>
        <v>6</v>
      </c>
      <c r="H76" s="84">
        <f>Indicators!H76</f>
        <v>0</v>
      </c>
      <c r="I76" s="84">
        <f>Indicators!I76</f>
        <v>6</v>
      </c>
      <c r="J76" s="84">
        <f>Indicators!J76</f>
        <v>3</v>
      </c>
      <c r="K76" s="84">
        <f>Indicators!K76</f>
        <v>9</v>
      </c>
      <c r="L76" s="84">
        <f>Indicators!L76</f>
        <v>0</v>
      </c>
      <c r="M76" s="84">
        <f>Indicators!M76</f>
        <v>9</v>
      </c>
      <c r="N76" s="85">
        <f>Indicators!N76</f>
        <v>0.6</v>
      </c>
      <c r="O76" s="136"/>
      <c r="P76" s="137"/>
    </row>
    <row r="77" spans="1:16" ht="26.25" thickBot="1" x14ac:dyDescent="0.3">
      <c r="A77" s="123"/>
      <c r="B77" s="126"/>
      <c r="C77" s="124"/>
      <c r="D77" s="124"/>
      <c r="E77" s="107" t="s">
        <v>291</v>
      </c>
      <c r="F77" s="84">
        <f>Indicators!F77</f>
        <v>2</v>
      </c>
      <c r="G77" s="84">
        <f>Indicators!G77</f>
        <v>0</v>
      </c>
      <c r="H77" s="84">
        <f>Indicators!H77</f>
        <v>0</v>
      </c>
      <c r="I77" s="84">
        <f>Indicators!I77</f>
        <v>0</v>
      </c>
      <c r="J77" s="84">
        <f>Indicators!J77</f>
        <v>0</v>
      </c>
      <c r="K77" s="84">
        <f>Indicators!K77</f>
        <v>0</v>
      </c>
      <c r="L77" s="84">
        <f>Indicators!L77</f>
        <v>0</v>
      </c>
      <c r="M77" s="84">
        <f>Indicators!M77</f>
        <v>0</v>
      </c>
      <c r="N77" s="85">
        <f>Indicators!N77</f>
        <v>0</v>
      </c>
      <c r="O77" s="136"/>
      <c r="P77" s="137"/>
    </row>
    <row r="78" spans="1:16" ht="26.25" thickBot="1" x14ac:dyDescent="0.3">
      <c r="A78" s="123"/>
      <c r="B78" s="126"/>
      <c r="C78" s="124"/>
      <c r="D78" s="124"/>
      <c r="E78" s="107" t="s">
        <v>292</v>
      </c>
      <c r="F78" s="84">
        <f>Indicators!F78</f>
        <v>65</v>
      </c>
      <c r="G78" s="84">
        <f>Indicators!G78</f>
        <v>0</v>
      </c>
      <c r="H78" s="84">
        <f>Indicators!H78</f>
        <v>0</v>
      </c>
      <c r="I78" s="84">
        <f>Indicators!I78</f>
        <v>0</v>
      </c>
      <c r="J78" s="84">
        <f>Indicators!J78</f>
        <v>0</v>
      </c>
      <c r="K78" s="84">
        <f>Indicators!K78</f>
        <v>0</v>
      </c>
      <c r="L78" s="84">
        <f>Indicators!L78</f>
        <v>0</v>
      </c>
      <c r="M78" s="84">
        <f>Indicators!M78</f>
        <v>0</v>
      </c>
      <c r="N78" s="85">
        <f>Indicators!N78</f>
        <v>0</v>
      </c>
      <c r="O78" s="136"/>
      <c r="P78" s="137"/>
    </row>
    <row r="79" spans="1:16" ht="39" thickBot="1" x14ac:dyDescent="0.3">
      <c r="A79" s="123"/>
      <c r="B79" s="126"/>
      <c r="C79" s="124"/>
      <c r="D79" s="124"/>
      <c r="E79" s="107" t="s">
        <v>295</v>
      </c>
      <c r="F79" s="84">
        <f>Indicators!F79</f>
        <v>5</v>
      </c>
      <c r="G79" s="84">
        <f>Indicators!G79</f>
        <v>0</v>
      </c>
      <c r="H79" s="84">
        <f>Indicators!H79</f>
        <v>0</v>
      </c>
      <c r="I79" s="84">
        <f>Indicators!I79</f>
        <v>0</v>
      </c>
      <c r="J79" s="84">
        <f>Indicators!J79</f>
        <v>0</v>
      </c>
      <c r="K79" s="84">
        <f>Indicators!K79</f>
        <v>0</v>
      </c>
      <c r="L79" s="84">
        <f>Indicators!L79</f>
        <v>0</v>
      </c>
      <c r="M79" s="84">
        <f>Indicators!M79</f>
        <v>0</v>
      </c>
      <c r="N79" s="85">
        <f>Indicators!N79</f>
        <v>0</v>
      </c>
      <c r="O79" s="136"/>
      <c r="P79" s="137"/>
    </row>
    <row r="80" spans="1:16" ht="39" thickBot="1" x14ac:dyDescent="0.3">
      <c r="A80" s="123"/>
      <c r="B80" s="126"/>
      <c r="C80" s="124"/>
      <c r="D80" s="124"/>
      <c r="E80" s="107" t="s">
        <v>293</v>
      </c>
      <c r="F80" s="84">
        <f>Indicators!F80</f>
        <v>35</v>
      </c>
      <c r="G80" s="84">
        <f>Indicators!G80</f>
        <v>0</v>
      </c>
      <c r="H80" s="84">
        <f>Indicators!H80</f>
        <v>0</v>
      </c>
      <c r="I80" s="84">
        <f>Indicators!I80</f>
        <v>0</v>
      </c>
      <c r="J80" s="84">
        <f>Indicators!J80</f>
        <v>0</v>
      </c>
      <c r="K80" s="84">
        <f>Indicators!K80</f>
        <v>0</v>
      </c>
      <c r="L80" s="84">
        <f>Indicators!L80</f>
        <v>0</v>
      </c>
      <c r="M80" s="84">
        <f>Indicators!M80</f>
        <v>0</v>
      </c>
      <c r="N80" s="85">
        <f>Indicators!N80</f>
        <v>0</v>
      </c>
      <c r="O80" s="136"/>
      <c r="P80" s="137"/>
    </row>
    <row r="81" spans="1:16" ht="15.75" thickBot="1" x14ac:dyDescent="0.3">
      <c r="A81" s="123"/>
      <c r="B81" s="126"/>
      <c r="C81" s="124"/>
      <c r="D81" s="124"/>
      <c r="E81" s="4" t="s">
        <v>7</v>
      </c>
      <c r="F81" s="84">
        <f>Indicators!F81</f>
        <v>134</v>
      </c>
      <c r="G81" s="84">
        <f>Indicators!G81</f>
        <v>11</v>
      </c>
      <c r="H81" s="84">
        <f>Indicators!H81</f>
        <v>0</v>
      </c>
      <c r="I81" s="84">
        <f>Indicators!I81</f>
        <v>11</v>
      </c>
      <c r="J81" s="84">
        <f>Indicators!J81</f>
        <v>6</v>
      </c>
      <c r="K81" s="84">
        <f>Indicators!K81</f>
        <v>17</v>
      </c>
      <c r="L81" s="84">
        <f>Indicators!L81</f>
        <v>0</v>
      </c>
      <c r="M81" s="84">
        <f>Indicators!M81</f>
        <v>17</v>
      </c>
      <c r="N81" s="85">
        <f>Indicators!N81</f>
        <v>0.12686567164179105</v>
      </c>
      <c r="O81" s="136"/>
      <c r="P81" s="137"/>
    </row>
    <row r="82" spans="1:16" ht="15.75" thickBot="1" x14ac:dyDescent="0.3">
      <c r="A82" s="123"/>
      <c r="B82" s="126"/>
      <c r="C82" s="124"/>
      <c r="D82" s="124"/>
      <c r="E82" s="107" t="s">
        <v>285</v>
      </c>
      <c r="F82" s="84">
        <f>Indicators!F82</f>
        <v>84</v>
      </c>
      <c r="G82" s="84">
        <f>Indicators!G82</f>
        <v>11</v>
      </c>
      <c r="H82" s="84">
        <f>Indicators!H82</f>
        <v>0</v>
      </c>
      <c r="I82" s="84">
        <f>Indicators!I82</f>
        <v>11</v>
      </c>
      <c r="J82" s="84">
        <f>Indicators!J82</f>
        <v>6</v>
      </c>
      <c r="K82" s="84">
        <f>Indicators!K82</f>
        <v>17</v>
      </c>
      <c r="L82" s="84">
        <f>Indicators!L82</f>
        <v>0</v>
      </c>
      <c r="M82" s="84">
        <f>Indicators!M82</f>
        <v>17</v>
      </c>
      <c r="N82" s="85">
        <f>Indicators!N82</f>
        <v>0.20238095238095238</v>
      </c>
      <c r="O82" s="136"/>
      <c r="P82" s="137"/>
    </row>
    <row r="83" spans="1:16" ht="15.75" thickBot="1" x14ac:dyDescent="0.3">
      <c r="A83" s="123"/>
      <c r="B83" s="126"/>
      <c r="C83" s="124"/>
      <c r="D83" s="124"/>
      <c r="E83" s="107" t="s">
        <v>294</v>
      </c>
      <c r="F83" s="84">
        <f>Indicators!F83</f>
        <v>50</v>
      </c>
      <c r="G83" s="84">
        <f>Indicators!G83</f>
        <v>0</v>
      </c>
      <c r="H83" s="84">
        <f>Indicators!H83</f>
        <v>0</v>
      </c>
      <c r="I83" s="84">
        <f>Indicators!I83</f>
        <v>0</v>
      </c>
      <c r="J83" s="84">
        <f>Indicators!J83</f>
        <v>0</v>
      </c>
      <c r="K83" s="84">
        <f>Indicators!K83</f>
        <v>0</v>
      </c>
      <c r="L83" s="84">
        <f>Indicators!L83</f>
        <v>0</v>
      </c>
      <c r="M83" s="84">
        <f>Indicators!M83</f>
        <v>0</v>
      </c>
      <c r="N83" s="85">
        <f>Indicators!N83</f>
        <v>0</v>
      </c>
      <c r="O83" s="136"/>
      <c r="P83" s="137"/>
    </row>
    <row r="84" spans="1:16" ht="15.75" hidden="1" customHeight="1" thickBot="1" x14ac:dyDescent="0.3">
      <c r="A84" s="123"/>
      <c r="B84" s="126"/>
      <c r="C84" s="124"/>
      <c r="D84" s="124"/>
      <c r="E84" s="4" t="s">
        <v>7</v>
      </c>
      <c r="F84" s="84">
        <f>Indicators!F84</f>
        <v>134</v>
      </c>
      <c r="G84" s="84">
        <f>Indicators!G84</f>
        <v>0</v>
      </c>
      <c r="H84" s="84">
        <f>Indicators!H84</f>
        <v>0</v>
      </c>
      <c r="I84" s="84">
        <f>Indicators!I84</f>
        <v>11</v>
      </c>
      <c r="J84" s="84">
        <f>Indicators!J84</f>
        <v>0</v>
      </c>
      <c r="K84" s="84">
        <f>Indicators!K84</f>
        <v>11</v>
      </c>
      <c r="L84" s="84">
        <f>Indicators!L84</f>
        <v>0</v>
      </c>
      <c r="M84" s="84">
        <f>Indicators!M84</f>
        <v>11</v>
      </c>
      <c r="N84" s="85">
        <f>Indicators!N84</f>
        <v>8.2089552238805971E-2</v>
      </c>
      <c r="O84" s="61"/>
      <c r="P84" s="89" t="str">
        <f>IF(ISBLANK(Indicators!O84),"",Indicators!O84)</f>
        <v/>
      </c>
    </row>
    <row r="85" spans="1:16" ht="15.75" customHeight="1" thickBot="1" x14ac:dyDescent="0.3">
      <c r="A85" s="123" t="s">
        <v>270</v>
      </c>
      <c r="B85" s="124" t="s">
        <v>261</v>
      </c>
      <c r="C85" s="124" t="s">
        <v>310</v>
      </c>
      <c r="D85" s="124" t="s">
        <v>287</v>
      </c>
      <c r="E85" s="81" t="s">
        <v>288</v>
      </c>
      <c r="F85" s="84">
        <f>Indicators!F85</f>
        <v>400</v>
      </c>
      <c r="G85" s="84">
        <f>Indicators!G85</f>
        <v>122</v>
      </c>
      <c r="H85" s="84">
        <f>Indicators!H85</f>
        <v>319</v>
      </c>
      <c r="I85" s="84">
        <f>Indicators!I85</f>
        <v>441</v>
      </c>
      <c r="J85" s="84">
        <f>Indicators!J85</f>
        <v>0</v>
      </c>
      <c r="K85" s="84">
        <f>Indicators!K85</f>
        <v>441</v>
      </c>
      <c r="L85" s="84">
        <f>Indicators!L85</f>
        <v>0</v>
      </c>
      <c r="M85" s="84">
        <f>Indicators!M85</f>
        <v>441</v>
      </c>
      <c r="N85" s="85">
        <f>Indicators!N85</f>
        <v>1.1025</v>
      </c>
      <c r="O85" s="139"/>
      <c r="P85" s="137" t="str">
        <f>IF(ISBLANK(Indicators!O85),"",Indicators!O85)</f>
        <v>122 producers were trained in Q1 and  319 in Q2 (31 Fanaye, 22 de Gaya and 14 de Bokidiawé, 252 producers trained in silage, engineering, technology, etc at Santamba)</v>
      </c>
    </row>
    <row r="86" spans="1:16" ht="15.75" thickBot="1" x14ac:dyDescent="0.3">
      <c r="A86" s="123"/>
      <c r="B86" s="124"/>
      <c r="C86" s="124"/>
      <c r="D86" s="124"/>
      <c r="E86" s="81" t="s">
        <v>296</v>
      </c>
      <c r="F86" s="84">
        <f>Indicators!F86</f>
        <v>580</v>
      </c>
      <c r="G86" s="84">
        <f>Indicators!G86</f>
        <v>0</v>
      </c>
      <c r="H86" s="84">
        <f>Indicators!H86</f>
        <v>0</v>
      </c>
      <c r="I86" s="84">
        <f>Indicators!I86</f>
        <v>0</v>
      </c>
      <c r="J86" s="84">
        <f>Indicators!J86</f>
        <v>0</v>
      </c>
      <c r="K86" s="84">
        <f>Indicators!K86</f>
        <v>0</v>
      </c>
      <c r="L86" s="84">
        <f>Indicators!L86</f>
        <v>0</v>
      </c>
      <c r="M86" s="84">
        <f>Indicators!M86</f>
        <v>0</v>
      </c>
      <c r="N86" s="85">
        <f>Indicators!N86</f>
        <v>0</v>
      </c>
      <c r="O86" s="139"/>
      <c r="P86" s="137"/>
    </row>
    <row r="87" spans="1:16" ht="15.75" thickBot="1" x14ac:dyDescent="0.3">
      <c r="A87" s="123"/>
      <c r="B87" s="124"/>
      <c r="C87" s="124"/>
      <c r="D87" s="124" t="s">
        <v>297</v>
      </c>
      <c r="E87" s="81" t="s">
        <v>288</v>
      </c>
      <c r="F87" s="84">
        <f>Indicators!F87</f>
        <v>0</v>
      </c>
      <c r="G87" s="84">
        <f>Indicators!G87</f>
        <v>0</v>
      </c>
      <c r="H87" s="84">
        <f>Indicators!H87</f>
        <v>0</v>
      </c>
      <c r="I87" s="84">
        <f>Indicators!I87</f>
        <v>0</v>
      </c>
      <c r="J87" s="84">
        <f>Indicators!J87</f>
        <v>0</v>
      </c>
      <c r="K87" s="84">
        <f>Indicators!K87</f>
        <v>0</v>
      </c>
      <c r="L87" s="84">
        <f>Indicators!L87</f>
        <v>0</v>
      </c>
      <c r="M87" s="84">
        <f>Indicators!M87</f>
        <v>0</v>
      </c>
      <c r="N87" s="85">
        <f>Indicators!N87</f>
        <v>0</v>
      </c>
      <c r="O87" s="139"/>
      <c r="P87" s="137"/>
    </row>
    <row r="88" spans="1:16" ht="15.75" thickBot="1" x14ac:dyDescent="0.3">
      <c r="A88" s="123"/>
      <c r="B88" s="124"/>
      <c r="C88" s="124"/>
      <c r="D88" s="124"/>
      <c r="E88" s="81" t="s">
        <v>296</v>
      </c>
      <c r="F88" s="84">
        <f>Indicators!F88</f>
        <v>0</v>
      </c>
      <c r="G88" s="84">
        <f>Indicators!G88</f>
        <v>0</v>
      </c>
      <c r="H88" s="84">
        <f>Indicators!H88</f>
        <v>0</v>
      </c>
      <c r="I88" s="84">
        <f>Indicators!I88</f>
        <v>0</v>
      </c>
      <c r="J88" s="84">
        <f>Indicators!J88</f>
        <v>0</v>
      </c>
      <c r="K88" s="84">
        <f>Indicators!K88</f>
        <v>0</v>
      </c>
      <c r="L88" s="84">
        <f>Indicators!L88</f>
        <v>0</v>
      </c>
      <c r="M88" s="84">
        <f>Indicators!M88</f>
        <v>0</v>
      </c>
      <c r="N88" s="85">
        <f>Indicators!N88</f>
        <v>0</v>
      </c>
      <c r="O88" s="139"/>
      <c r="P88" s="137"/>
    </row>
    <row r="89" spans="1:16" ht="15.75" thickBot="1" x14ac:dyDescent="0.3">
      <c r="A89" s="123"/>
      <c r="B89" s="124"/>
      <c r="C89" s="124"/>
      <c r="D89" s="124" t="s">
        <v>298</v>
      </c>
      <c r="E89" s="81" t="s">
        <v>288</v>
      </c>
      <c r="F89" s="84">
        <f>Indicators!F89</f>
        <v>12</v>
      </c>
      <c r="G89" s="84">
        <f>Indicators!G89</f>
        <v>0</v>
      </c>
      <c r="H89" s="84">
        <f>Indicators!H89</f>
        <v>0</v>
      </c>
      <c r="I89" s="84">
        <f>Indicators!I89</f>
        <v>0</v>
      </c>
      <c r="J89" s="84">
        <f>Indicators!J89</f>
        <v>0</v>
      </c>
      <c r="K89" s="84">
        <f>Indicators!K89</f>
        <v>0</v>
      </c>
      <c r="L89" s="84">
        <f>Indicators!L89</f>
        <v>0</v>
      </c>
      <c r="M89" s="84">
        <f>Indicators!M89</f>
        <v>0</v>
      </c>
      <c r="N89" s="85">
        <f>Indicators!N89</f>
        <v>0</v>
      </c>
      <c r="O89" s="139"/>
      <c r="P89" s="137"/>
    </row>
    <row r="90" spans="1:16" ht="15.75" thickBot="1" x14ac:dyDescent="0.3">
      <c r="A90" s="123"/>
      <c r="B90" s="124"/>
      <c r="C90" s="124"/>
      <c r="D90" s="124"/>
      <c r="E90" s="81" t="s">
        <v>296</v>
      </c>
      <c r="F90" s="84">
        <f>Indicators!F90</f>
        <v>8</v>
      </c>
      <c r="G90" s="84">
        <f>Indicators!G90</f>
        <v>0</v>
      </c>
      <c r="H90" s="84">
        <f>Indicators!H90</f>
        <v>0</v>
      </c>
      <c r="I90" s="84">
        <f>Indicators!I90</f>
        <v>0</v>
      </c>
      <c r="J90" s="84">
        <f>Indicators!J90</f>
        <v>0</v>
      </c>
      <c r="K90" s="84">
        <f>Indicators!K90</f>
        <v>0</v>
      </c>
      <c r="L90" s="84">
        <f>Indicators!L90</f>
        <v>0</v>
      </c>
      <c r="M90" s="84">
        <f>Indicators!M90</f>
        <v>0</v>
      </c>
      <c r="N90" s="85">
        <f>Indicators!N90</f>
        <v>0</v>
      </c>
      <c r="O90" s="139"/>
      <c r="P90" s="137"/>
    </row>
    <row r="91" spans="1:16" ht="15.75" thickBot="1" x14ac:dyDescent="0.3">
      <c r="A91" s="123"/>
      <c r="B91" s="124"/>
      <c r="C91" s="124"/>
      <c r="D91" s="124" t="s">
        <v>299</v>
      </c>
      <c r="E91" s="81" t="s">
        <v>288</v>
      </c>
      <c r="F91" s="84">
        <f>Indicators!F91</f>
        <v>0</v>
      </c>
      <c r="G91" s="84">
        <f>Indicators!G91</f>
        <v>0</v>
      </c>
      <c r="H91" s="84">
        <f>Indicators!H91</f>
        <v>0</v>
      </c>
      <c r="I91" s="84">
        <f>Indicators!I91</f>
        <v>0</v>
      </c>
      <c r="J91" s="84">
        <f>Indicators!J91</f>
        <v>0</v>
      </c>
      <c r="K91" s="84">
        <f>Indicators!K91</f>
        <v>0</v>
      </c>
      <c r="L91" s="84">
        <f>Indicators!L91</f>
        <v>0</v>
      </c>
      <c r="M91" s="84">
        <f>Indicators!M91</f>
        <v>0</v>
      </c>
      <c r="N91" s="85">
        <f>Indicators!N91</f>
        <v>0</v>
      </c>
      <c r="O91" s="139"/>
      <c r="P91" s="137"/>
    </row>
    <row r="92" spans="1:16" ht="15.75" thickBot="1" x14ac:dyDescent="0.3">
      <c r="A92" s="123"/>
      <c r="B92" s="124"/>
      <c r="C92" s="124"/>
      <c r="D92" s="124"/>
      <c r="E92" s="81" t="s">
        <v>296</v>
      </c>
      <c r="F92" s="84">
        <f>Indicators!F92</f>
        <v>0</v>
      </c>
      <c r="G92" s="84">
        <f>Indicators!G92</f>
        <v>0</v>
      </c>
      <c r="H92" s="84">
        <f>Indicators!H92</f>
        <v>0</v>
      </c>
      <c r="I92" s="84">
        <f>Indicators!I92</f>
        <v>0</v>
      </c>
      <c r="J92" s="84">
        <f>Indicators!J92</f>
        <v>0</v>
      </c>
      <c r="K92" s="84">
        <f>Indicators!K92</f>
        <v>0</v>
      </c>
      <c r="L92" s="84">
        <f>Indicators!L92</f>
        <v>0</v>
      </c>
      <c r="M92" s="84">
        <f>Indicators!M92</f>
        <v>0</v>
      </c>
      <c r="N92" s="85">
        <f>Indicators!N92</f>
        <v>0</v>
      </c>
      <c r="O92" s="139"/>
      <c r="P92" s="137"/>
    </row>
    <row r="93" spans="1:16" ht="15.75" thickBot="1" x14ac:dyDescent="0.3">
      <c r="A93" s="123"/>
      <c r="B93" s="124"/>
      <c r="C93" s="124"/>
      <c r="D93" s="4" t="s">
        <v>7</v>
      </c>
      <c r="E93" s="81"/>
      <c r="F93" s="84">
        <f>Indicators!F93</f>
        <v>1000</v>
      </c>
      <c r="G93" s="84">
        <f>Indicators!G93</f>
        <v>122</v>
      </c>
      <c r="H93" s="84">
        <f>Indicators!H93</f>
        <v>319</v>
      </c>
      <c r="I93" s="84">
        <f>Indicators!I93</f>
        <v>441</v>
      </c>
      <c r="J93" s="84">
        <f>Indicators!J93</f>
        <v>0</v>
      </c>
      <c r="K93" s="84">
        <f>Indicators!K93</f>
        <v>441</v>
      </c>
      <c r="L93" s="84">
        <f>Indicators!L93</f>
        <v>0</v>
      </c>
      <c r="M93" s="84">
        <f>Indicators!M93</f>
        <v>441</v>
      </c>
      <c r="N93" s="85">
        <f>Indicators!N93</f>
        <v>0.441</v>
      </c>
      <c r="O93" s="139"/>
      <c r="P93" s="137"/>
    </row>
    <row r="94" spans="1:16" ht="51.75" thickBot="1" x14ac:dyDescent="0.3">
      <c r="A94" s="123"/>
      <c r="B94" s="5" t="s">
        <v>264</v>
      </c>
      <c r="C94" s="107" t="s">
        <v>79</v>
      </c>
      <c r="D94" s="77"/>
      <c r="E94" s="81"/>
      <c r="F94" s="84">
        <f>Indicators!F94</f>
        <v>12</v>
      </c>
      <c r="G94" s="84">
        <f>Indicators!G94</f>
        <v>2</v>
      </c>
      <c r="H94" s="84">
        <f>Indicators!H94</f>
        <v>1</v>
      </c>
      <c r="I94" s="84">
        <f>Indicators!I94</f>
        <v>3</v>
      </c>
      <c r="J94" s="84">
        <f>Indicators!J94</f>
        <v>1</v>
      </c>
      <c r="K94" s="84">
        <f>Indicators!K94</f>
        <v>4</v>
      </c>
      <c r="L94" s="84">
        <f>Indicators!L94</f>
        <v>0</v>
      </c>
      <c r="M94" s="84">
        <f>Indicators!M94</f>
        <v>4</v>
      </c>
      <c r="N94" s="85">
        <f>Indicators!N94</f>
        <v>0.33333333333333331</v>
      </c>
      <c r="O94" s="61"/>
      <c r="P94" s="89" t="str">
        <f>IF(ISBLANK(Indicators!O94),"",Indicators!O94)</f>
        <v>Q2 MOU signed between CONGAD and UGB.
In Q1, two MOUs were signed: ITA/ANCAR and ENSA/ANCAR</v>
      </c>
    </row>
    <row r="95" spans="1:16" ht="51.75" thickBot="1" x14ac:dyDescent="0.3">
      <c r="A95" s="123" t="s">
        <v>269</v>
      </c>
      <c r="B95" s="77" t="s">
        <v>265</v>
      </c>
      <c r="C95" s="81" t="s">
        <v>300</v>
      </c>
      <c r="D95" s="77"/>
      <c r="E95" s="81"/>
      <c r="F95" s="84">
        <f>Indicators!F95</f>
        <v>30</v>
      </c>
      <c r="G95" s="84">
        <f>Indicators!G95</f>
        <v>0</v>
      </c>
      <c r="H95" s="84">
        <f>Indicators!H95</f>
        <v>0</v>
      </c>
      <c r="I95" s="84">
        <f>Indicators!I95</f>
        <v>0</v>
      </c>
      <c r="J95" s="84">
        <f>Indicators!J95</f>
        <v>0</v>
      </c>
      <c r="K95" s="84">
        <f>Indicators!K95</f>
        <v>0</v>
      </c>
      <c r="L95" s="84">
        <f>Indicators!L95</f>
        <v>0</v>
      </c>
      <c r="M95" s="84">
        <f>Indicators!M95</f>
        <v>0</v>
      </c>
      <c r="N95" s="85">
        <f>Indicators!N95</f>
        <v>0</v>
      </c>
      <c r="O95" s="61"/>
      <c r="P95" s="89" t="str">
        <f>IF(ISBLANK(Indicators!O95),"",Indicators!O95)</f>
        <v/>
      </c>
    </row>
    <row r="96" spans="1:16" ht="51.75" thickBot="1" x14ac:dyDescent="0.3">
      <c r="A96" s="123"/>
      <c r="B96" s="77" t="s">
        <v>266</v>
      </c>
      <c r="C96" s="81" t="s">
        <v>300</v>
      </c>
      <c r="D96" s="77"/>
      <c r="E96" s="81"/>
      <c r="F96" s="84">
        <f>Indicators!F96</f>
        <v>3</v>
      </c>
      <c r="G96" s="84">
        <f>Indicators!G96</f>
        <v>0</v>
      </c>
      <c r="H96" s="84">
        <f>Indicators!H96</f>
        <v>0</v>
      </c>
      <c r="I96" s="84">
        <f>Indicators!I96</f>
        <v>0</v>
      </c>
      <c r="J96" s="84">
        <f>Indicators!J96</f>
        <v>0</v>
      </c>
      <c r="K96" s="84">
        <f>Indicators!K96</f>
        <v>0</v>
      </c>
      <c r="L96" s="84">
        <f>Indicators!L96</f>
        <v>0</v>
      </c>
      <c r="M96" s="84">
        <f>Indicators!M96</f>
        <v>0</v>
      </c>
      <c r="N96" s="85">
        <f>Indicators!N96</f>
        <v>0</v>
      </c>
      <c r="O96" s="61"/>
      <c r="P96" s="89" t="str">
        <f>IF(ISBLANK(Indicators!O96),"",Indicators!O96)</f>
        <v/>
      </c>
    </row>
    <row r="97" spans="1:16" ht="79.5" thickBot="1" x14ac:dyDescent="0.3">
      <c r="A97" s="111" t="s">
        <v>268</v>
      </c>
      <c r="B97" s="77" t="s">
        <v>267</v>
      </c>
      <c r="C97" s="81" t="s">
        <v>300</v>
      </c>
      <c r="D97" s="77"/>
      <c r="E97" s="81"/>
      <c r="F97" s="84">
        <f>Indicators!F97</f>
        <v>6</v>
      </c>
      <c r="G97" s="84">
        <f>Indicators!G97</f>
        <v>0</v>
      </c>
      <c r="H97" s="84">
        <f>Indicators!H97</f>
        <v>0</v>
      </c>
      <c r="I97" s="84">
        <f>Indicators!I97</f>
        <v>0</v>
      </c>
      <c r="J97" s="84">
        <f>Indicators!J97</f>
        <v>0</v>
      </c>
      <c r="K97" s="84">
        <f>Indicators!K97</f>
        <v>0</v>
      </c>
      <c r="L97" s="84">
        <f>Indicators!L97</f>
        <v>0</v>
      </c>
      <c r="M97" s="84">
        <f>Indicators!M97</f>
        <v>0</v>
      </c>
      <c r="N97" s="85">
        <f>Indicators!N97</f>
        <v>0</v>
      </c>
      <c r="O97" s="61"/>
      <c r="P97" s="89" t="str">
        <f>IF(ISBLANK(Indicators!O97),"",Indicators!O97)</f>
        <v/>
      </c>
    </row>
  </sheetData>
  <sheetProtection algorithmName="SHA-512" hashValue="g6dzMzqvlq5KDga3Ec2UY6Xo2BtLt2C1TkEQoL+4RbFh1+K3IQ3yehgFxRyf/eNDPjhqZAFGJG1kODp6SVt/Rw==" saltValue="UOJ6owDHVJ0xmXtZYopoVg==" spinCount="100000" sheet="1" objects="1" scenarios="1"/>
  <mergeCells count="79">
    <mergeCell ref="D50:D55"/>
    <mergeCell ref="D44:D49"/>
    <mergeCell ref="B75:B84"/>
    <mergeCell ref="C75:C84"/>
    <mergeCell ref="D75:D84"/>
    <mergeCell ref="B62:B64"/>
    <mergeCell ref="C62:C64"/>
    <mergeCell ref="D62:D64"/>
    <mergeCell ref="B65:B74"/>
    <mergeCell ref="C65:C74"/>
    <mergeCell ref="D65:D74"/>
    <mergeCell ref="A95:A96"/>
    <mergeCell ref="A85:A94"/>
    <mergeCell ref="B85:B93"/>
    <mergeCell ref="C85:C93"/>
    <mergeCell ref="D85:D86"/>
    <mergeCell ref="D87:D88"/>
    <mergeCell ref="D89:D90"/>
    <mergeCell ref="D91:D92"/>
    <mergeCell ref="C27:C39"/>
    <mergeCell ref="D27:D39"/>
    <mergeCell ref="A40:A43"/>
    <mergeCell ref="A44:A84"/>
    <mergeCell ref="B44:B49"/>
    <mergeCell ref="C44:C49"/>
    <mergeCell ref="B50:B55"/>
    <mergeCell ref="C50:C55"/>
    <mergeCell ref="A10:A39"/>
    <mergeCell ref="B10:B16"/>
    <mergeCell ref="C10:C16"/>
    <mergeCell ref="D16:E16"/>
    <mergeCell ref="B27:B39"/>
    <mergeCell ref="B56:B61"/>
    <mergeCell ref="C56:C61"/>
    <mergeCell ref="D56:D61"/>
    <mergeCell ref="D20:D22"/>
    <mergeCell ref="D23:E23"/>
    <mergeCell ref="B24:B26"/>
    <mergeCell ref="C24:C26"/>
    <mergeCell ref="D24:D26"/>
    <mergeCell ref="B17:B23"/>
    <mergeCell ref="C17:C23"/>
    <mergeCell ref="D17:D19"/>
    <mergeCell ref="D1:E1"/>
    <mergeCell ref="A2:A9"/>
    <mergeCell ref="B4:B6"/>
    <mergeCell ref="C4:C6"/>
    <mergeCell ref="D4:D6"/>
    <mergeCell ref="B7:B9"/>
    <mergeCell ref="C7:C9"/>
    <mergeCell ref="D7:D9"/>
    <mergeCell ref="O56:O61"/>
    <mergeCell ref="P65:P73"/>
    <mergeCell ref="P75:P83"/>
    <mergeCell ref="O75:O83"/>
    <mergeCell ref="P85:P93"/>
    <mergeCell ref="O85:O93"/>
    <mergeCell ref="P4:P6"/>
    <mergeCell ref="O4:O6"/>
    <mergeCell ref="O65:O73"/>
    <mergeCell ref="P7:P9"/>
    <mergeCell ref="O7:O9"/>
    <mergeCell ref="P17:P23"/>
    <mergeCell ref="O17:O23"/>
    <mergeCell ref="P24:P26"/>
    <mergeCell ref="O24:O26"/>
    <mergeCell ref="P27:P39"/>
    <mergeCell ref="O27:O39"/>
    <mergeCell ref="P44:P49"/>
    <mergeCell ref="O44:O49"/>
    <mergeCell ref="P50:P55"/>
    <mergeCell ref="O50:O55"/>
    <mergeCell ref="P56:P61"/>
    <mergeCell ref="D13:D15"/>
    <mergeCell ref="D10:D12"/>
    <mergeCell ref="O13:O15"/>
    <mergeCell ref="P13:P15"/>
    <mergeCell ref="P10:P12"/>
    <mergeCell ref="O10:O12"/>
  </mergeCell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
  <sheetViews>
    <sheetView tabSelected="1" topLeftCell="A2" zoomScaleNormal="100" workbookViewId="0">
      <pane ySplit="1" topLeftCell="A3" activePane="bottomLeft" state="frozen"/>
      <selection activeCell="J2" sqref="J2"/>
      <selection pane="bottomLeft" activeCell="C9" sqref="C9"/>
    </sheetView>
  </sheetViews>
  <sheetFormatPr defaultColWidth="9.140625" defaultRowHeight="15" x14ac:dyDescent="0.25"/>
  <cols>
    <col min="1" max="1" width="19.28515625" style="48" bestFit="1" customWidth="1"/>
    <col min="2" max="2" width="8.5703125" style="48" customWidth="1"/>
    <col min="3" max="3" width="9.42578125" style="48" customWidth="1"/>
    <col min="4" max="4" width="13.28515625" style="49" customWidth="1"/>
    <col min="5" max="5" width="11.7109375" style="49" customWidth="1"/>
    <col min="6" max="6" width="10.5703125" style="52" customWidth="1"/>
    <col min="7" max="7" width="12.85546875" style="48" customWidth="1"/>
    <col min="8" max="8" width="35.140625" style="48" customWidth="1"/>
    <col min="9" max="9" width="10.85546875" style="66" customWidth="1"/>
    <col min="10" max="10" width="8" style="52" customWidth="1"/>
    <col min="11" max="11" width="37.5703125" style="46" customWidth="1"/>
    <col min="12" max="12" width="36.7109375" style="46" customWidth="1"/>
    <col min="13" max="13" width="19.28515625" style="48" bestFit="1" customWidth="1"/>
    <col min="14" max="14" width="21.140625" style="48" customWidth="1"/>
    <col min="15" max="15" width="14" style="60" customWidth="1"/>
    <col min="16" max="17" width="13.28515625" style="48" customWidth="1"/>
    <col min="18" max="18" width="16.28515625" style="48" customWidth="1"/>
    <col min="19" max="20" width="13.28515625" style="48" customWidth="1"/>
    <col min="21" max="21" width="16.28515625" style="48" customWidth="1"/>
    <col min="22" max="23" width="13.28515625" style="48" customWidth="1"/>
    <col min="24" max="24" width="16.28515625" style="48" customWidth="1"/>
  </cols>
  <sheetData>
    <row r="1" spans="1:24" s="15" customFormat="1" ht="15.75" hidden="1" thickBot="1" x14ac:dyDescent="0.3">
      <c r="A1" s="54"/>
      <c r="B1" s="54"/>
      <c r="C1" s="54"/>
      <c r="D1" s="55"/>
      <c r="E1" s="55"/>
      <c r="F1" s="50" t="str">
        <f>IF(ISBLANK(D1),"",IF(D1&lt;Quater1,"Error : Activity out of Fiscal Year",IF(D1&lt;Quater2,"Q1",IF(D1&lt;Quater3,"Q2",IF(D1&lt;Quater4,"Q3",IF(D1&lt;=FY_end,"Q4"," Error : Activity After current Fiscal Year Error "))))))</f>
        <v/>
      </c>
      <c r="G1" s="54"/>
      <c r="H1" s="54"/>
      <c r="I1" s="63"/>
      <c r="J1" s="50" t="str">
        <f>IF(NOT(ISBLANK(K1)), VLOOKUP(K1,Results_AC,2,FALSE),"")</f>
        <v/>
      </c>
      <c r="K1" s="54"/>
      <c r="L1" s="54"/>
      <c r="M1" s="54"/>
      <c r="N1" s="115"/>
      <c r="O1" s="58"/>
      <c r="P1" s="54"/>
      <c r="Q1" s="54"/>
      <c r="R1" s="67"/>
      <c r="S1" s="54"/>
      <c r="T1" s="54"/>
      <c r="U1" s="54"/>
      <c r="V1" s="54"/>
      <c r="W1" s="54"/>
      <c r="X1" s="54"/>
    </row>
    <row r="2" spans="1:24" s="56" customFormat="1" ht="15.75" thickBot="1" x14ac:dyDescent="0.3">
      <c r="A2" s="142" t="s">
        <v>118</v>
      </c>
      <c r="B2" s="142" t="s">
        <v>349</v>
      </c>
      <c r="C2" s="142" t="s">
        <v>120</v>
      </c>
      <c r="D2" s="142" t="s">
        <v>116</v>
      </c>
      <c r="E2" s="140" t="s">
        <v>358</v>
      </c>
      <c r="F2" s="142" t="s">
        <v>345</v>
      </c>
      <c r="G2" s="142" t="s">
        <v>184</v>
      </c>
      <c r="H2" s="142" t="s">
        <v>348</v>
      </c>
      <c r="I2" s="144" t="s">
        <v>241</v>
      </c>
      <c r="J2" s="143" t="s">
        <v>314</v>
      </c>
      <c r="K2" s="142" t="s">
        <v>318</v>
      </c>
      <c r="L2" s="142" t="s">
        <v>115</v>
      </c>
      <c r="M2" s="142" t="s">
        <v>243</v>
      </c>
      <c r="N2" s="142"/>
      <c r="O2" s="145" t="s">
        <v>183</v>
      </c>
      <c r="P2" s="142" t="s">
        <v>242</v>
      </c>
      <c r="Q2" s="142"/>
      <c r="R2" s="142"/>
      <c r="S2" s="142" t="s">
        <v>346</v>
      </c>
      <c r="T2" s="142"/>
      <c r="U2" s="142"/>
      <c r="V2" s="142" t="s">
        <v>347</v>
      </c>
      <c r="W2" s="142"/>
      <c r="X2" s="142"/>
    </row>
    <row r="3" spans="1:24" s="56" customFormat="1" ht="15.75" thickBot="1" x14ac:dyDescent="0.3">
      <c r="A3" s="142"/>
      <c r="B3" s="142"/>
      <c r="C3" s="142"/>
      <c r="D3" s="142"/>
      <c r="E3" s="141"/>
      <c r="F3" s="142"/>
      <c r="G3" s="142"/>
      <c r="H3" s="142"/>
      <c r="I3" s="144"/>
      <c r="J3" s="143"/>
      <c r="K3" s="142"/>
      <c r="L3" s="142"/>
      <c r="M3" s="57" t="s">
        <v>179</v>
      </c>
      <c r="N3" s="78" t="s">
        <v>180</v>
      </c>
      <c r="O3" s="141"/>
      <c r="P3" s="57" t="s">
        <v>181</v>
      </c>
      <c r="Q3" s="57" t="s">
        <v>244</v>
      </c>
      <c r="R3" s="57" t="s">
        <v>182</v>
      </c>
      <c r="S3" s="57" t="s">
        <v>181</v>
      </c>
      <c r="T3" s="57" t="s">
        <v>244</v>
      </c>
      <c r="U3" s="57" t="s">
        <v>182</v>
      </c>
      <c r="V3" s="57" t="s">
        <v>181</v>
      </c>
      <c r="W3" s="57" t="s">
        <v>244</v>
      </c>
      <c r="X3" s="57" t="s">
        <v>182</v>
      </c>
    </row>
    <row r="4" spans="1:24" s="56" customFormat="1" hidden="1" x14ac:dyDescent="0.25">
      <c r="A4" s="51" t="s">
        <v>315</v>
      </c>
      <c r="B4" s="51" t="s">
        <v>119</v>
      </c>
      <c r="C4" s="51" t="s">
        <v>120</v>
      </c>
      <c r="D4" s="51" t="s">
        <v>116</v>
      </c>
      <c r="E4" s="51" t="s">
        <v>357</v>
      </c>
      <c r="F4" s="51" t="s">
        <v>117</v>
      </c>
      <c r="G4" s="51" t="s">
        <v>181</v>
      </c>
      <c r="H4" s="51" t="s">
        <v>316</v>
      </c>
      <c r="I4" s="64" t="s">
        <v>317</v>
      </c>
      <c r="J4" s="53" t="s">
        <v>249</v>
      </c>
      <c r="K4" s="51" t="s">
        <v>318</v>
      </c>
      <c r="L4" s="51" t="s">
        <v>0</v>
      </c>
      <c r="M4" s="51" t="s">
        <v>319</v>
      </c>
      <c r="N4" s="53" t="s">
        <v>320</v>
      </c>
      <c r="O4" s="59" t="s">
        <v>183</v>
      </c>
      <c r="P4" s="51" t="s">
        <v>321</v>
      </c>
      <c r="Q4" s="51" t="s">
        <v>322</v>
      </c>
      <c r="R4" s="51" t="s">
        <v>323</v>
      </c>
      <c r="S4" s="51" t="s">
        <v>324</v>
      </c>
      <c r="T4" s="51" t="s">
        <v>325</v>
      </c>
      <c r="U4" s="51" t="s">
        <v>326</v>
      </c>
      <c r="V4" s="51" t="s">
        <v>327</v>
      </c>
      <c r="W4" s="51" t="s">
        <v>328</v>
      </c>
      <c r="X4" s="51" t="s">
        <v>329</v>
      </c>
    </row>
    <row r="5" spans="1:24" x14ac:dyDescent="0.25">
      <c r="A5" s="46"/>
      <c r="B5" s="46"/>
      <c r="C5" s="46"/>
      <c r="D5" s="47"/>
      <c r="E5" s="47"/>
      <c r="F5" s="50" t="str">
        <f>IF(ISBLANK(D5),"",IF(D5&lt;Quater1,"Error : Activity out of Fiscal Year",IF(D5&lt;Quater2,"Q1",IF(D5&lt;Quater3,"Q2",IF(D5&lt;Quater4,"Q3",IF(D5&lt;=FY_end,"Q4"," Error : Activity After current Fiscal Year Error "))))))</f>
        <v/>
      </c>
      <c r="G5" s="46"/>
      <c r="H5" s="46"/>
      <c r="I5" s="65"/>
      <c r="J5" s="50" t="str">
        <f>IF(NOT(ISBLANK(K5)), VLOOKUP(K5,Results_AC,2,FALSE),"")</f>
        <v/>
      </c>
      <c r="M5" s="46"/>
      <c r="O5" s="114"/>
      <c r="P5" s="46"/>
      <c r="Q5" s="46"/>
      <c r="R5" s="117"/>
      <c r="S5" s="46"/>
      <c r="T5" s="46"/>
      <c r="U5" s="118"/>
      <c r="V5" s="46"/>
      <c r="W5" s="46"/>
      <c r="X5" s="46"/>
    </row>
  </sheetData>
  <sheetProtection formatCells="0" formatColumns="0" formatRows="0" insertColumns="0" insertRows="0" insertHyperlinks="0" deleteColumns="0" deleteRows="0" sort="0" autoFilter="0" pivotTables="0"/>
  <mergeCells count="17">
    <mergeCell ref="M2:N2"/>
    <mergeCell ref="E2:E3"/>
    <mergeCell ref="A2:A3"/>
    <mergeCell ref="K2:K3"/>
    <mergeCell ref="J2:J3"/>
    <mergeCell ref="V2:X2"/>
    <mergeCell ref="B2:B3"/>
    <mergeCell ref="C2:C3"/>
    <mergeCell ref="D2:D3"/>
    <mergeCell ref="F2:F3"/>
    <mergeCell ref="I2:I3"/>
    <mergeCell ref="P2:R2"/>
    <mergeCell ref="S2:U2"/>
    <mergeCell ref="H2:H3"/>
    <mergeCell ref="L2:L3"/>
    <mergeCell ref="O2:O3"/>
    <mergeCell ref="G2:G3"/>
  </mergeCells>
  <conditionalFormatting sqref="F5:F1048576 J6:J1048576">
    <cfRule type="cellIs" priority="3" operator="lessThan">
      <formula>"""Q"""</formula>
    </cfRule>
  </conditionalFormatting>
  <conditionalFormatting sqref="F1 J1">
    <cfRule type="cellIs" priority="2" operator="lessThan">
      <formula>"""Q"""</formula>
    </cfRule>
  </conditionalFormatting>
  <conditionalFormatting sqref="J5">
    <cfRule type="cellIs" priority="1" operator="lessThan">
      <formula>"""Q"""</formula>
    </cfRule>
  </conditionalFormatting>
  <dataValidations count="11">
    <dataValidation type="list" allowBlank="1" showInputMessage="1" showErrorMessage="1" sqref="G1 G5">
      <formula1>Param_Activities</formula1>
    </dataValidation>
    <dataValidation allowBlank="1" showInputMessage="1" showErrorMessage="1" prompt="Select the Delivrable type" sqref="P2:P4 S2:S4 V2:V4"/>
    <dataValidation showInputMessage="1" showErrorMessage="1" sqref="A2:A4"/>
    <dataValidation type="list" showInputMessage="1" showErrorMessage="1" sqref="A1 A5:A1048576">
      <formula1>Param_Owners</formula1>
    </dataValidation>
    <dataValidation type="list" allowBlank="1" showInputMessage="1" showErrorMessage="1" sqref="B1 B5:B1048576">
      <formula1>Desag_AETRs</formula1>
    </dataValidation>
    <dataValidation type="list" allowBlank="1" showInputMessage="1" showErrorMessage="1" sqref="C1 C5:C1048576">
      <formula1>Param_Region</formula1>
    </dataValidation>
    <dataValidation type="list" allowBlank="1" showInputMessage="1" showErrorMessage="1" sqref="K1 K5:K1048576">
      <formula1>Results_A</formula1>
    </dataValidation>
    <dataValidation type="list" allowBlank="1" showInputMessage="1" showErrorMessage="1" prompt="Select the Delivrable type" sqref="V1 P1 S1 S5:S1048576 V5:V1048576 P5:P1048576">
      <formula1>Param_Delivrable</formula1>
    </dataValidation>
    <dataValidation type="list" allowBlank="1" showInputMessage="1" showErrorMessage="1" sqref="L1 L5:L1048576">
      <formula1>INDIRECT(HLOOKUP(K1,Results_AB,2,FALSE))</formula1>
    </dataValidation>
    <dataValidation type="list" allowBlank="1" showInputMessage="1" showErrorMessage="1" sqref="M1 M5:M1048576">
      <formula1>INDIRECT(VLOOKUP(L1,Indicator_AB,2,FALSE))</formula1>
    </dataValidation>
    <dataValidation type="list" allowBlank="1" showInputMessage="1" showErrorMessage="1" sqref="N1 N5:N1048576">
      <formula1>INDIRECT(VLOOKUP(M1,Desagregation_AB,2,FALSE))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85"/>
  <sheetViews>
    <sheetView topLeftCell="D56" zoomScaleNormal="100" workbookViewId="0">
      <selection activeCell="F59" sqref="F59"/>
    </sheetView>
  </sheetViews>
  <sheetFormatPr defaultColWidth="9.140625" defaultRowHeight="15" x14ac:dyDescent="0.25"/>
  <cols>
    <col min="1" max="1" width="20.7109375" customWidth="1"/>
    <col min="2" max="2" width="68.7109375" style="16" customWidth="1"/>
    <col min="3" max="3" width="73.85546875" style="17" customWidth="1"/>
    <col min="4" max="4" width="72" style="17" customWidth="1"/>
    <col min="5" max="5" width="74.7109375" style="17" customWidth="1"/>
    <col min="6" max="6" width="54.5703125" style="17" customWidth="1"/>
    <col min="7" max="7" width="70.140625" style="17" customWidth="1"/>
    <col min="8" max="8" width="70.28515625" style="17" customWidth="1"/>
    <col min="9" max="9" width="20.28515625" customWidth="1"/>
    <col min="10" max="10" width="18.28515625" customWidth="1"/>
    <col min="11" max="11" width="60.85546875" customWidth="1"/>
    <col min="12" max="12" width="14" customWidth="1"/>
  </cols>
  <sheetData>
    <row r="1" spans="1:13" x14ac:dyDescent="0.25">
      <c r="A1" s="16"/>
      <c r="C1" s="16"/>
      <c r="D1" s="16"/>
      <c r="E1" s="16"/>
      <c r="F1" s="16"/>
      <c r="G1" s="16"/>
      <c r="H1" s="16"/>
    </row>
    <row r="2" spans="1:13" ht="45" x14ac:dyDescent="0.25">
      <c r="B2" s="20" t="s">
        <v>121</v>
      </c>
      <c r="C2" s="20" t="s">
        <v>122</v>
      </c>
      <c r="D2" s="20" t="s">
        <v>123</v>
      </c>
      <c r="E2" s="20" t="s">
        <v>129</v>
      </c>
      <c r="F2" s="20" t="s">
        <v>124</v>
      </c>
      <c r="G2" s="20" t="s">
        <v>125</v>
      </c>
      <c r="H2" s="20" t="s">
        <v>126</v>
      </c>
      <c r="I2" s="16"/>
      <c r="J2" s="16"/>
      <c r="K2" s="20" t="s">
        <v>121</v>
      </c>
      <c r="L2" s="43" t="s">
        <v>245</v>
      </c>
      <c r="M2" s="16"/>
    </row>
    <row r="3" spans="1:13" ht="30" x14ac:dyDescent="0.25">
      <c r="B3" s="21" t="s">
        <v>233</v>
      </c>
      <c r="C3" s="21" t="s">
        <v>234</v>
      </c>
      <c r="D3" s="21" t="s">
        <v>235</v>
      </c>
      <c r="E3" s="21" t="s">
        <v>236</v>
      </c>
      <c r="F3" s="21" t="s">
        <v>237</v>
      </c>
      <c r="G3" s="21" t="s">
        <v>238</v>
      </c>
      <c r="H3" s="21" t="s">
        <v>239</v>
      </c>
      <c r="I3" s="16"/>
      <c r="J3" s="17"/>
      <c r="K3" s="20" t="s">
        <v>122</v>
      </c>
      <c r="L3" s="44" t="s">
        <v>245</v>
      </c>
      <c r="M3" s="16"/>
    </row>
    <row r="4" spans="1:13" ht="45" x14ac:dyDescent="0.25">
      <c r="B4" s="22" t="s">
        <v>25</v>
      </c>
      <c r="C4" s="22" t="s">
        <v>5</v>
      </c>
      <c r="D4" s="22" t="s">
        <v>92</v>
      </c>
      <c r="E4" s="22" t="s">
        <v>109</v>
      </c>
      <c r="F4" s="22" t="s">
        <v>93</v>
      </c>
      <c r="G4" s="22" t="s">
        <v>98</v>
      </c>
      <c r="H4" s="22" t="s">
        <v>100</v>
      </c>
      <c r="J4" s="17"/>
      <c r="K4" s="20" t="s">
        <v>123</v>
      </c>
      <c r="L4" s="44" t="s">
        <v>245</v>
      </c>
    </row>
    <row r="5" spans="1:13" ht="60" x14ac:dyDescent="0.25">
      <c r="B5" s="22" t="s">
        <v>26</v>
      </c>
      <c r="C5" s="22" t="s">
        <v>8</v>
      </c>
      <c r="D5" s="22" t="s">
        <v>89</v>
      </c>
      <c r="E5" s="22" t="s">
        <v>110</v>
      </c>
      <c r="F5" s="22" t="s">
        <v>97</v>
      </c>
      <c r="G5" s="22" t="s">
        <v>99</v>
      </c>
      <c r="H5" s="23"/>
      <c r="J5" s="17"/>
      <c r="K5" s="20" t="s">
        <v>129</v>
      </c>
      <c r="L5" s="44" t="s">
        <v>246</v>
      </c>
    </row>
    <row r="6" spans="1:13" ht="45" x14ac:dyDescent="0.25">
      <c r="B6" s="22" t="s">
        <v>101</v>
      </c>
      <c r="C6" s="22" t="s">
        <v>84</v>
      </c>
      <c r="D6" s="22" t="s">
        <v>88</v>
      </c>
      <c r="E6" s="22" t="s">
        <v>111</v>
      </c>
      <c r="F6" s="22"/>
      <c r="G6" s="23"/>
      <c r="H6" s="23"/>
      <c r="J6" s="17"/>
      <c r="K6" s="20" t="s">
        <v>124</v>
      </c>
      <c r="L6" s="44" t="s">
        <v>246</v>
      </c>
    </row>
    <row r="7" spans="1:13" ht="30" x14ac:dyDescent="0.25">
      <c r="B7" s="22" t="s">
        <v>102</v>
      </c>
      <c r="C7" s="22" t="s">
        <v>85</v>
      </c>
      <c r="D7" s="22" t="s">
        <v>87</v>
      </c>
      <c r="E7" s="22" t="s">
        <v>112</v>
      </c>
      <c r="F7" s="22"/>
      <c r="G7" s="23"/>
      <c r="H7" s="23"/>
      <c r="J7" s="17"/>
      <c r="K7" s="20" t="s">
        <v>125</v>
      </c>
      <c r="L7" s="44" t="s">
        <v>247</v>
      </c>
    </row>
    <row r="8" spans="1:13" ht="45" x14ac:dyDescent="0.25">
      <c r="B8" s="22"/>
      <c r="C8" s="22"/>
      <c r="D8" s="22"/>
      <c r="E8" s="22" t="s">
        <v>127</v>
      </c>
      <c r="F8" s="22"/>
      <c r="G8" s="23"/>
      <c r="H8" s="23"/>
      <c r="J8" s="17"/>
      <c r="K8" s="20" t="s">
        <v>126</v>
      </c>
      <c r="L8" s="44" t="s">
        <v>247</v>
      </c>
    </row>
    <row r="9" spans="1:13" ht="45" x14ac:dyDescent="0.25">
      <c r="B9" s="22"/>
      <c r="C9" s="23"/>
      <c r="D9" s="23"/>
      <c r="E9" s="22" t="s">
        <v>128</v>
      </c>
      <c r="F9" s="22"/>
      <c r="G9" s="23"/>
      <c r="H9" s="23"/>
    </row>
    <row r="13" spans="1:13" ht="30" x14ac:dyDescent="0.25">
      <c r="B13" s="24" t="s">
        <v>25</v>
      </c>
      <c r="C13" s="25" t="s">
        <v>199</v>
      </c>
      <c r="D13" s="26"/>
      <c r="E13" s="26"/>
      <c r="F13" s="26"/>
      <c r="G13" s="26"/>
      <c r="H13" s="18"/>
      <c r="I13" s="19"/>
      <c r="J13" s="19"/>
      <c r="K13" s="19"/>
      <c r="L13" s="19"/>
    </row>
    <row r="14" spans="1:13" ht="30" x14ac:dyDescent="0.25">
      <c r="B14" s="24" t="s">
        <v>26</v>
      </c>
      <c r="C14" s="25" t="s">
        <v>198</v>
      </c>
      <c r="D14" s="26"/>
      <c r="E14" s="26"/>
      <c r="F14" s="26"/>
      <c r="G14" s="26"/>
      <c r="H14" s="18"/>
      <c r="I14" s="19"/>
      <c r="J14" s="19"/>
      <c r="K14" s="19"/>
      <c r="L14" s="19"/>
    </row>
    <row r="15" spans="1:13" ht="30" x14ac:dyDescent="0.25">
      <c r="B15" s="24" t="s">
        <v>101</v>
      </c>
      <c r="C15" s="25" t="s">
        <v>201</v>
      </c>
      <c r="D15" s="26" t="s">
        <v>130</v>
      </c>
      <c r="E15" s="26"/>
      <c r="F15" s="26"/>
      <c r="G15" s="26"/>
      <c r="H15" s="18"/>
      <c r="I15" s="19"/>
      <c r="J15" s="19"/>
      <c r="K15" s="19"/>
      <c r="L15" s="19"/>
    </row>
    <row r="16" spans="1:13" ht="30" x14ac:dyDescent="0.25">
      <c r="B16" s="24" t="s">
        <v>102</v>
      </c>
      <c r="C16" s="25" t="s">
        <v>200</v>
      </c>
      <c r="D16" s="26" t="s">
        <v>130</v>
      </c>
      <c r="E16" s="26"/>
      <c r="F16" s="26"/>
      <c r="G16" s="26"/>
      <c r="H16" s="18"/>
      <c r="I16" s="19"/>
      <c r="J16" s="19"/>
      <c r="K16" s="19"/>
      <c r="L16" s="19"/>
    </row>
    <row r="17" spans="2:12" ht="60" x14ac:dyDescent="0.25">
      <c r="B17" s="24" t="s">
        <v>5</v>
      </c>
      <c r="C17" s="25" t="s">
        <v>202</v>
      </c>
      <c r="D17" s="26" t="s">
        <v>104</v>
      </c>
      <c r="E17" s="26" t="s">
        <v>103</v>
      </c>
      <c r="F17" s="26"/>
      <c r="G17" s="26"/>
      <c r="H17" s="18"/>
      <c r="I17" s="19"/>
      <c r="J17" s="19"/>
      <c r="K17" s="19"/>
      <c r="L17" s="19"/>
    </row>
    <row r="18" spans="2:12" ht="30" x14ac:dyDescent="0.25">
      <c r="B18" s="24" t="s">
        <v>8</v>
      </c>
      <c r="C18" s="25" t="s">
        <v>203</v>
      </c>
      <c r="D18" s="27" t="s">
        <v>82</v>
      </c>
      <c r="E18" s="27" t="s">
        <v>83</v>
      </c>
      <c r="F18" s="26"/>
      <c r="G18" s="26"/>
      <c r="H18" s="18"/>
      <c r="I18" s="19"/>
      <c r="J18" s="19"/>
      <c r="K18" s="19"/>
      <c r="L18" s="19"/>
    </row>
    <row r="19" spans="2:12" ht="30" x14ac:dyDescent="0.25">
      <c r="B19" s="24" t="s">
        <v>84</v>
      </c>
      <c r="C19" s="25" t="s">
        <v>205</v>
      </c>
      <c r="D19" s="26" t="s">
        <v>130</v>
      </c>
      <c r="E19" s="26"/>
      <c r="F19" s="26"/>
      <c r="G19" s="26"/>
      <c r="H19" s="18"/>
      <c r="I19" s="19"/>
      <c r="J19" s="19"/>
      <c r="K19" s="19"/>
      <c r="L19" s="19"/>
    </row>
    <row r="20" spans="2:12" ht="30" x14ac:dyDescent="0.25">
      <c r="B20" s="24" t="s">
        <v>85</v>
      </c>
      <c r="C20" s="25" t="s">
        <v>204</v>
      </c>
      <c r="D20" s="26" t="s">
        <v>131</v>
      </c>
      <c r="E20" s="26"/>
      <c r="F20" s="26"/>
      <c r="G20" s="26"/>
      <c r="H20" s="18"/>
      <c r="I20" s="19"/>
      <c r="J20" s="19"/>
      <c r="K20" s="19"/>
      <c r="L20" s="19"/>
    </row>
    <row r="21" spans="2:12" ht="30" x14ac:dyDescent="0.25">
      <c r="B21" s="24" t="s">
        <v>92</v>
      </c>
      <c r="C21" s="25" t="s">
        <v>206</v>
      </c>
      <c r="D21" s="26"/>
      <c r="E21" s="26"/>
      <c r="F21" s="26"/>
      <c r="G21" s="26"/>
      <c r="H21" s="18"/>
      <c r="I21" s="19"/>
      <c r="J21" s="19"/>
      <c r="K21" s="19"/>
      <c r="L21" s="19"/>
    </row>
    <row r="22" spans="2:12" ht="75" x14ac:dyDescent="0.25">
      <c r="B22" s="24" t="s">
        <v>89</v>
      </c>
      <c r="C22" s="25" t="s">
        <v>207</v>
      </c>
      <c r="D22" s="26"/>
      <c r="E22" s="26"/>
      <c r="F22" s="26"/>
      <c r="G22" s="26"/>
      <c r="H22" s="18"/>
      <c r="I22" s="19"/>
      <c r="J22" s="19"/>
      <c r="K22" s="19"/>
      <c r="L22" s="19"/>
    </row>
    <row r="23" spans="2:12" ht="30" x14ac:dyDescent="0.25">
      <c r="B23" s="24" t="s">
        <v>88</v>
      </c>
      <c r="C23" s="25" t="s">
        <v>208</v>
      </c>
      <c r="D23" s="26"/>
      <c r="E23" s="26"/>
      <c r="F23" s="26"/>
      <c r="G23" s="26"/>
      <c r="H23" s="18"/>
      <c r="I23" s="19"/>
      <c r="J23" s="19"/>
      <c r="K23" s="19"/>
      <c r="L23" s="19"/>
    </row>
    <row r="24" spans="2:12" ht="45" x14ac:dyDescent="0.25">
      <c r="B24" s="24" t="s">
        <v>87</v>
      </c>
      <c r="C24" s="25" t="s">
        <v>209</v>
      </c>
      <c r="D24" s="26"/>
      <c r="E24" s="26"/>
      <c r="F24" s="26"/>
      <c r="G24" s="26"/>
      <c r="H24" s="18"/>
      <c r="I24" s="19"/>
      <c r="J24" s="19"/>
      <c r="K24" s="19"/>
      <c r="L24" s="19"/>
    </row>
    <row r="25" spans="2:12" ht="45" x14ac:dyDescent="0.25">
      <c r="B25" s="24" t="s">
        <v>109</v>
      </c>
      <c r="C25" s="25" t="s">
        <v>210</v>
      </c>
      <c r="D25" s="26" t="s">
        <v>132</v>
      </c>
      <c r="E25" s="26"/>
      <c r="F25" s="26"/>
      <c r="G25" s="26"/>
      <c r="H25" s="18"/>
      <c r="I25" s="19"/>
      <c r="J25" s="19"/>
      <c r="K25" s="19"/>
      <c r="L25" s="19"/>
    </row>
    <row r="26" spans="2:12" ht="45" x14ac:dyDescent="0.25">
      <c r="B26" s="24" t="s">
        <v>110</v>
      </c>
      <c r="C26" s="25" t="s">
        <v>211</v>
      </c>
      <c r="D26" s="26" t="s">
        <v>132</v>
      </c>
      <c r="E26" s="26"/>
      <c r="F26" s="26"/>
      <c r="G26" s="26"/>
      <c r="H26" s="18"/>
      <c r="I26" s="19"/>
      <c r="J26" s="19"/>
      <c r="K26" s="19"/>
      <c r="L26" s="19"/>
    </row>
    <row r="27" spans="2:12" ht="45" x14ac:dyDescent="0.25">
      <c r="B27" s="24" t="s">
        <v>111</v>
      </c>
      <c r="C27" s="25" t="s">
        <v>212</v>
      </c>
      <c r="D27" s="26" t="s">
        <v>132</v>
      </c>
      <c r="E27" s="26"/>
      <c r="F27" s="26"/>
      <c r="G27" s="26"/>
      <c r="H27" s="18"/>
      <c r="I27" s="19"/>
      <c r="J27" s="19"/>
      <c r="K27" s="19"/>
      <c r="L27" s="19"/>
    </row>
    <row r="28" spans="2:12" ht="52.5" customHeight="1" x14ac:dyDescent="0.25">
      <c r="B28" s="24" t="s">
        <v>112</v>
      </c>
      <c r="C28" s="25" t="s">
        <v>213</v>
      </c>
      <c r="D28" s="26" t="s">
        <v>133</v>
      </c>
      <c r="E28" s="26"/>
      <c r="F28" s="26"/>
      <c r="G28" s="26"/>
      <c r="H28" s="18"/>
      <c r="I28" s="19"/>
      <c r="J28" s="19"/>
      <c r="K28" s="19"/>
      <c r="L28" s="19"/>
    </row>
    <row r="29" spans="2:12" ht="45" x14ac:dyDescent="0.25">
      <c r="B29" s="24" t="s">
        <v>127</v>
      </c>
      <c r="C29" s="25" t="s">
        <v>214</v>
      </c>
      <c r="D29" s="26" t="s">
        <v>134</v>
      </c>
      <c r="E29" s="26" t="s">
        <v>133</v>
      </c>
      <c r="F29" s="26"/>
      <c r="G29" s="26"/>
      <c r="H29" s="18"/>
      <c r="I29" s="19"/>
      <c r="J29" s="19"/>
      <c r="K29" s="19"/>
      <c r="L29" s="19"/>
    </row>
    <row r="30" spans="2:12" ht="45" x14ac:dyDescent="0.25">
      <c r="B30" s="24" t="s">
        <v>128</v>
      </c>
      <c r="C30" s="25" t="s">
        <v>215</v>
      </c>
      <c r="D30" s="26" t="s">
        <v>134</v>
      </c>
      <c r="E30" s="26" t="s">
        <v>133</v>
      </c>
      <c r="F30" s="26"/>
      <c r="G30" s="26"/>
      <c r="H30" s="18"/>
      <c r="I30" s="19"/>
      <c r="J30" s="19"/>
      <c r="K30" s="19"/>
      <c r="L30" s="19"/>
    </row>
    <row r="31" spans="2:12" ht="46.5" customHeight="1" x14ac:dyDescent="0.25">
      <c r="B31" s="24" t="s">
        <v>93</v>
      </c>
      <c r="C31" s="25" t="s">
        <v>216</v>
      </c>
      <c r="D31" s="26" t="s">
        <v>33</v>
      </c>
      <c r="E31" s="26" t="s">
        <v>94</v>
      </c>
      <c r="F31" s="26" t="s">
        <v>135</v>
      </c>
      <c r="G31" s="26" t="s">
        <v>35</v>
      </c>
      <c r="H31" s="18"/>
      <c r="I31" s="19"/>
      <c r="J31" s="19"/>
      <c r="K31" s="19"/>
      <c r="L31" s="19"/>
    </row>
    <row r="32" spans="2:12" ht="45" x14ac:dyDescent="0.25">
      <c r="B32" s="24" t="s">
        <v>97</v>
      </c>
      <c r="C32" s="25" t="s">
        <v>217</v>
      </c>
      <c r="D32" s="26"/>
      <c r="E32" s="26"/>
      <c r="F32" s="26"/>
      <c r="G32" s="26"/>
      <c r="H32" s="18"/>
      <c r="I32" s="19"/>
      <c r="J32" s="19"/>
      <c r="K32" s="19"/>
      <c r="L32" s="19"/>
    </row>
    <row r="33" spans="2:15" ht="30" x14ac:dyDescent="0.25">
      <c r="B33" s="24" t="s">
        <v>98</v>
      </c>
      <c r="C33" s="25" t="s">
        <v>218</v>
      </c>
      <c r="D33" s="26"/>
      <c r="E33" s="26"/>
      <c r="F33" s="26"/>
      <c r="G33" s="26"/>
      <c r="H33" s="18"/>
      <c r="I33" s="19"/>
      <c r="J33" s="19"/>
      <c r="K33" s="19"/>
      <c r="L33" s="19"/>
    </row>
    <row r="34" spans="2:15" ht="48" customHeight="1" x14ac:dyDescent="0.25">
      <c r="B34" s="24" t="s">
        <v>99</v>
      </c>
      <c r="C34" s="25" t="s">
        <v>219</v>
      </c>
      <c r="D34" s="26"/>
      <c r="E34" s="26"/>
      <c r="F34" s="26"/>
      <c r="G34" s="26"/>
      <c r="H34" s="18"/>
      <c r="I34" s="19"/>
      <c r="J34" s="19"/>
      <c r="K34" s="19"/>
      <c r="L34" s="19"/>
    </row>
    <row r="35" spans="2:15" ht="45" x14ac:dyDescent="0.25">
      <c r="B35" s="24" t="s">
        <v>100</v>
      </c>
      <c r="C35" s="25" t="s">
        <v>220</v>
      </c>
      <c r="D35" s="26"/>
      <c r="E35" s="26"/>
      <c r="F35" s="26"/>
      <c r="G35" s="26"/>
      <c r="H35" s="18"/>
      <c r="I35" s="19"/>
      <c r="J35" s="19"/>
      <c r="K35" s="19"/>
      <c r="L35" s="19"/>
    </row>
    <row r="40" spans="2:15" x14ac:dyDescent="0.25">
      <c r="B40" s="28" t="s">
        <v>130</v>
      </c>
      <c r="C40" s="29" t="s">
        <v>221</v>
      </c>
      <c r="D40" s="30" t="s">
        <v>9</v>
      </c>
      <c r="E40" s="30" t="s">
        <v>10</v>
      </c>
      <c r="F40" s="30"/>
      <c r="G40" s="30"/>
      <c r="H40" s="30"/>
      <c r="I40" s="31"/>
      <c r="J40" s="31"/>
      <c r="K40" s="31"/>
      <c r="L40" s="31"/>
      <c r="M40" s="31"/>
      <c r="N40" s="31"/>
      <c r="O40" s="31"/>
    </row>
    <row r="41" spans="2:15" x14ac:dyDescent="0.25">
      <c r="B41" s="28" t="s">
        <v>104</v>
      </c>
      <c r="C41" s="29" t="s">
        <v>222</v>
      </c>
      <c r="D41" s="30" t="s">
        <v>9</v>
      </c>
      <c r="E41" s="30" t="s">
        <v>10</v>
      </c>
      <c r="F41" s="30"/>
      <c r="G41" s="30"/>
      <c r="H41" s="30"/>
      <c r="I41" s="31"/>
      <c r="J41" s="31"/>
      <c r="K41" s="31"/>
      <c r="L41" s="31"/>
      <c r="M41" s="31"/>
      <c r="N41" s="31"/>
      <c r="O41" s="31"/>
    </row>
    <row r="42" spans="2:15" x14ac:dyDescent="0.25">
      <c r="B42" s="28" t="s">
        <v>103</v>
      </c>
      <c r="C42" s="29" t="s">
        <v>223</v>
      </c>
      <c r="D42" s="30" t="s">
        <v>9</v>
      </c>
      <c r="E42" s="30" t="s">
        <v>10</v>
      </c>
      <c r="F42" s="30"/>
      <c r="G42" s="30"/>
      <c r="H42" s="30"/>
      <c r="I42" s="31"/>
      <c r="J42" s="31"/>
      <c r="K42" s="31"/>
      <c r="L42" s="31"/>
      <c r="M42" s="31"/>
      <c r="N42" s="31"/>
      <c r="O42" s="31"/>
    </row>
    <row r="43" spans="2:15" ht="33" customHeight="1" x14ac:dyDescent="0.25">
      <c r="B43" s="32" t="s">
        <v>82</v>
      </c>
      <c r="C43" s="33" t="s">
        <v>224</v>
      </c>
      <c r="D43" s="30" t="s">
        <v>9</v>
      </c>
      <c r="E43" s="30" t="s">
        <v>10</v>
      </c>
      <c r="F43" s="30"/>
      <c r="G43" s="30"/>
      <c r="H43" s="30"/>
      <c r="I43" s="31"/>
      <c r="J43" s="31"/>
      <c r="K43" s="31"/>
      <c r="L43" s="31"/>
      <c r="M43" s="31"/>
      <c r="N43" s="31"/>
      <c r="O43" s="31"/>
    </row>
    <row r="44" spans="2:15" ht="30" x14ac:dyDescent="0.25">
      <c r="B44" s="32" t="s">
        <v>83</v>
      </c>
      <c r="C44" s="33" t="s">
        <v>225</v>
      </c>
      <c r="D44" s="30" t="s">
        <v>9</v>
      </c>
      <c r="E44" s="30" t="s">
        <v>10</v>
      </c>
      <c r="F44" s="30"/>
      <c r="G44" s="30"/>
      <c r="H44" s="30"/>
      <c r="I44" s="31"/>
      <c r="J44" s="31"/>
      <c r="K44" s="31"/>
      <c r="L44" s="31"/>
      <c r="M44" s="31"/>
      <c r="N44" s="31"/>
      <c r="O44" s="31"/>
    </row>
    <row r="45" spans="2:15" x14ac:dyDescent="0.25">
      <c r="B45" s="28" t="s">
        <v>131</v>
      </c>
      <c r="C45" s="29" t="s">
        <v>226</v>
      </c>
      <c r="D45" s="30" t="s">
        <v>12</v>
      </c>
      <c r="E45" s="30" t="s">
        <v>14</v>
      </c>
      <c r="F45" s="30" t="s">
        <v>23</v>
      </c>
      <c r="G45" s="30" t="s">
        <v>20</v>
      </c>
      <c r="H45" s="30" t="s">
        <v>15</v>
      </c>
      <c r="I45" s="30" t="s">
        <v>22</v>
      </c>
      <c r="J45" s="30" t="s">
        <v>21</v>
      </c>
      <c r="K45" s="30" t="s">
        <v>13</v>
      </c>
      <c r="L45" s="30" t="s">
        <v>16</v>
      </c>
      <c r="M45" s="30" t="s">
        <v>17</v>
      </c>
      <c r="N45" s="30" t="s">
        <v>18</v>
      </c>
      <c r="O45" s="30" t="s">
        <v>19</v>
      </c>
    </row>
    <row r="46" spans="2:15" ht="17.25" customHeight="1" x14ac:dyDescent="0.25">
      <c r="B46" s="28" t="s">
        <v>132</v>
      </c>
      <c r="C46" s="29" t="s">
        <v>227</v>
      </c>
      <c r="D46" s="30" t="s">
        <v>36</v>
      </c>
      <c r="E46" s="30" t="s">
        <v>37</v>
      </c>
      <c r="F46" s="30" t="s">
        <v>38</v>
      </c>
      <c r="G46" s="30" t="s">
        <v>39</v>
      </c>
      <c r="H46" s="34" t="s">
        <v>42</v>
      </c>
      <c r="I46" s="31"/>
      <c r="J46" s="31"/>
      <c r="K46" s="31"/>
      <c r="L46" s="31"/>
      <c r="M46" s="31"/>
      <c r="N46" s="31"/>
      <c r="O46" s="31"/>
    </row>
    <row r="47" spans="2:15" x14ac:dyDescent="0.25">
      <c r="B47" s="28" t="s">
        <v>133</v>
      </c>
      <c r="C47" s="29" t="s">
        <v>228</v>
      </c>
      <c r="D47" s="30" t="s">
        <v>44</v>
      </c>
      <c r="E47" s="30" t="s">
        <v>48</v>
      </c>
      <c r="F47" s="30"/>
      <c r="G47" s="30"/>
      <c r="H47" s="30"/>
      <c r="I47" s="31"/>
      <c r="J47" s="31"/>
      <c r="K47" s="31"/>
      <c r="L47" s="31"/>
      <c r="M47" s="31"/>
      <c r="N47" s="31"/>
      <c r="O47" s="31"/>
    </row>
    <row r="48" spans="2:15" x14ac:dyDescent="0.25">
      <c r="B48" s="28" t="s">
        <v>33</v>
      </c>
      <c r="C48" s="29" t="s">
        <v>354</v>
      </c>
      <c r="D48" s="30" t="s">
        <v>9</v>
      </c>
      <c r="E48" s="30" t="s">
        <v>10</v>
      </c>
      <c r="F48" s="30"/>
      <c r="G48" s="30"/>
      <c r="H48" s="30"/>
      <c r="I48" s="31"/>
      <c r="J48" s="31"/>
      <c r="K48" s="31"/>
      <c r="L48" s="31"/>
      <c r="M48" s="31"/>
      <c r="N48" s="31"/>
      <c r="O48" s="31"/>
    </row>
    <row r="49" spans="2:15" x14ac:dyDescent="0.25">
      <c r="B49" s="28" t="s">
        <v>94</v>
      </c>
      <c r="C49" s="29" t="s">
        <v>229</v>
      </c>
      <c r="D49" s="30" t="s">
        <v>9</v>
      </c>
      <c r="E49" s="30" t="s">
        <v>10</v>
      </c>
      <c r="F49" s="30"/>
      <c r="G49" s="30"/>
      <c r="H49" s="30"/>
      <c r="I49" s="31"/>
      <c r="J49" s="31"/>
      <c r="K49" s="31"/>
      <c r="L49" s="31"/>
      <c r="M49" s="31"/>
      <c r="N49" s="31"/>
      <c r="O49" s="31"/>
    </row>
    <row r="50" spans="2:15" x14ac:dyDescent="0.25">
      <c r="B50" s="28" t="s">
        <v>135</v>
      </c>
      <c r="C50" s="29" t="s">
        <v>230</v>
      </c>
      <c r="D50" s="30" t="s">
        <v>9</v>
      </c>
      <c r="E50" s="30" t="s">
        <v>10</v>
      </c>
      <c r="F50" s="30"/>
      <c r="G50" s="30"/>
      <c r="H50" s="30"/>
      <c r="I50" s="31"/>
      <c r="J50" s="31"/>
      <c r="K50" s="31"/>
      <c r="L50" s="31"/>
      <c r="M50" s="31"/>
      <c r="N50" s="31"/>
      <c r="O50" s="31"/>
    </row>
    <row r="51" spans="2:15" x14ac:dyDescent="0.25">
      <c r="B51" s="28" t="s">
        <v>35</v>
      </c>
      <c r="C51" s="29" t="s">
        <v>231</v>
      </c>
      <c r="D51" s="30" t="s">
        <v>9</v>
      </c>
      <c r="E51" s="30" t="s">
        <v>10</v>
      </c>
      <c r="F51" s="30"/>
      <c r="G51" s="30"/>
      <c r="H51" s="30"/>
      <c r="I51" s="31"/>
      <c r="J51" s="31"/>
      <c r="K51" s="31"/>
      <c r="L51" s="31"/>
      <c r="M51" s="31"/>
      <c r="N51" s="31"/>
      <c r="O51" s="31"/>
    </row>
    <row r="52" spans="2:15" ht="14.25" customHeight="1" x14ac:dyDescent="0.25">
      <c r="B52" s="28" t="s">
        <v>134</v>
      </c>
      <c r="C52" s="29" t="s">
        <v>232</v>
      </c>
      <c r="D52" s="30" t="s">
        <v>49</v>
      </c>
      <c r="E52" s="30" t="s">
        <v>50</v>
      </c>
      <c r="F52" s="30" t="s">
        <v>51</v>
      </c>
      <c r="G52" s="30" t="s">
        <v>52</v>
      </c>
      <c r="H52" s="30" t="s">
        <v>53</v>
      </c>
      <c r="I52" s="35" t="s">
        <v>57</v>
      </c>
      <c r="J52" s="31"/>
      <c r="K52" s="31"/>
      <c r="L52" s="31"/>
      <c r="M52" s="31"/>
      <c r="N52" s="31"/>
      <c r="O52" s="31"/>
    </row>
    <row r="55" spans="2:15" x14ac:dyDescent="0.25">
      <c r="B55" s="36" t="s">
        <v>196</v>
      </c>
      <c r="C55" s="36" t="s">
        <v>136</v>
      </c>
      <c r="D55" s="37" t="s">
        <v>149</v>
      </c>
      <c r="E55" s="37" t="s">
        <v>162</v>
      </c>
      <c r="F55" s="37" t="s">
        <v>163</v>
      </c>
      <c r="G55" s="37" t="s">
        <v>193</v>
      </c>
    </row>
    <row r="56" spans="2:15" x14ac:dyDescent="0.25">
      <c r="B56" s="38">
        <v>41548</v>
      </c>
      <c r="C56" s="39" t="s">
        <v>137</v>
      </c>
      <c r="D56" s="40" t="s">
        <v>177</v>
      </c>
      <c r="E56" s="40" t="s">
        <v>189</v>
      </c>
      <c r="F56" s="40" t="s">
        <v>172</v>
      </c>
      <c r="G56" s="39" t="s">
        <v>194</v>
      </c>
    </row>
    <row r="57" spans="2:15" x14ac:dyDescent="0.25">
      <c r="B57" s="38">
        <v>41640</v>
      </c>
      <c r="C57" s="39" t="s">
        <v>143</v>
      </c>
      <c r="D57" s="40" t="s">
        <v>150</v>
      </c>
      <c r="E57" s="40" t="s">
        <v>168</v>
      </c>
      <c r="F57" s="40" t="s">
        <v>178</v>
      </c>
      <c r="G57" s="39" t="s">
        <v>195</v>
      </c>
    </row>
    <row r="58" spans="2:15" x14ac:dyDescent="0.25">
      <c r="B58" s="38">
        <v>41730</v>
      </c>
      <c r="C58" s="39" t="s">
        <v>141</v>
      </c>
      <c r="D58" s="40" t="s">
        <v>151</v>
      </c>
      <c r="E58" s="40" t="s">
        <v>164</v>
      </c>
      <c r="F58" s="40" t="s">
        <v>359</v>
      </c>
      <c r="G58" s="39" t="s">
        <v>240</v>
      </c>
    </row>
    <row r="59" spans="2:15" x14ac:dyDescent="0.25">
      <c r="B59" s="38">
        <v>41821</v>
      </c>
      <c r="C59" s="39" t="s">
        <v>148</v>
      </c>
      <c r="D59" s="40" t="s">
        <v>355</v>
      </c>
      <c r="E59" s="40" t="s">
        <v>248</v>
      </c>
      <c r="F59" s="40" t="s">
        <v>169</v>
      </c>
      <c r="G59" s="40"/>
    </row>
    <row r="60" spans="2:15" x14ac:dyDescent="0.25">
      <c r="B60" s="41">
        <v>41912</v>
      </c>
      <c r="C60" s="39" t="s">
        <v>142</v>
      </c>
      <c r="D60" s="40" t="s">
        <v>185</v>
      </c>
      <c r="E60" s="40" t="s">
        <v>167</v>
      </c>
      <c r="F60" s="40" t="s">
        <v>171</v>
      </c>
      <c r="G60" s="40"/>
    </row>
    <row r="61" spans="2:15" x14ac:dyDescent="0.25">
      <c r="B61" s="42"/>
      <c r="C61" s="39" t="s">
        <v>146</v>
      </c>
      <c r="D61" s="40" t="s">
        <v>356</v>
      </c>
      <c r="E61" s="40" t="s">
        <v>166</v>
      </c>
      <c r="F61" s="40" t="s">
        <v>187</v>
      </c>
      <c r="G61" s="40"/>
    </row>
    <row r="62" spans="2:15" x14ac:dyDescent="0.25">
      <c r="B62" s="42"/>
      <c r="C62" s="39" t="s">
        <v>157</v>
      </c>
      <c r="D62" s="40" t="s">
        <v>153</v>
      </c>
      <c r="E62" s="40" t="s">
        <v>190</v>
      </c>
      <c r="F62" s="40" t="s">
        <v>191</v>
      </c>
      <c r="G62" s="40"/>
    </row>
    <row r="63" spans="2:15" x14ac:dyDescent="0.25">
      <c r="B63" s="42"/>
      <c r="C63" s="39" t="s">
        <v>140</v>
      </c>
      <c r="D63" s="40" t="s">
        <v>152</v>
      </c>
      <c r="E63" s="40" t="s">
        <v>165</v>
      </c>
      <c r="F63" s="40" t="s">
        <v>186</v>
      </c>
      <c r="G63" s="40"/>
    </row>
    <row r="64" spans="2:15" x14ac:dyDescent="0.25">
      <c r="B64" s="42"/>
      <c r="C64" s="39" t="s">
        <v>144</v>
      </c>
      <c r="D64" s="40" t="s">
        <v>154</v>
      </c>
      <c r="E64" s="42" t="s">
        <v>352</v>
      </c>
      <c r="F64" s="40" t="s">
        <v>170</v>
      </c>
      <c r="G64" s="40"/>
    </row>
    <row r="65" spans="2:8" x14ac:dyDescent="0.25">
      <c r="B65" s="42"/>
      <c r="C65" s="39" t="s">
        <v>188</v>
      </c>
      <c r="D65" s="40" t="s">
        <v>155</v>
      </c>
      <c r="E65" s="40"/>
      <c r="F65" s="40" t="s">
        <v>192</v>
      </c>
      <c r="G65" s="40"/>
      <c r="H65"/>
    </row>
    <row r="66" spans="2:8" x14ac:dyDescent="0.25">
      <c r="B66" s="42"/>
      <c r="C66" s="39" t="s">
        <v>139</v>
      </c>
      <c r="D66" s="40" t="s">
        <v>156</v>
      </c>
      <c r="E66" s="40"/>
      <c r="F66" s="40" t="s">
        <v>352</v>
      </c>
      <c r="G66" s="40"/>
      <c r="H66"/>
    </row>
    <row r="67" spans="2:8" x14ac:dyDescent="0.25">
      <c r="B67" s="42"/>
      <c r="C67" s="39" t="s">
        <v>145</v>
      </c>
      <c r="D67" s="40" t="s">
        <v>158</v>
      </c>
      <c r="E67" s="40"/>
      <c r="F67" s="40"/>
      <c r="G67" s="40"/>
      <c r="H67"/>
    </row>
    <row r="68" spans="2:8" x14ac:dyDescent="0.25">
      <c r="B68" s="42"/>
      <c r="C68" s="39" t="s">
        <v>138</v>
      </c>
      <c r="D68" s="40" t="s">
        <v>353</v>
      </c>
      <c r="E68" s="40"/>
      <c r="F68" s="40"/>
      <c r="G68" s="40"/>
      <c r="H68"/>
    </row>
    <row r="69" spans="2:8" x14ac:dyDescent="0.25">
      <c r="B69" s="42"/>
      <c r="C69" s="39" t="s">
        <v>147</v>
      </c>
      <c r="D69" s="40" t="s">
        <v>159</v>
      </c>
      <c r="E69" s="40"/>
      <c r="F69" s="40"/>
      <c r="G69" s="40"/>
      <c r="H69"/>
    </row>
    <row r="70" spans="2:8" x14ac:dyDescent="0.25">
      <c r="B70" s="42"/>
      <c r="C70" s="39"/>
      <c r="D70" s="40" t="s">
        <v>174</v>
      </c>
      <c r="E70" s="40"/>
      <c r="F70" s="40"/>
      <c r="G70" s="40"/>
      <c r="H70"/>
    </row>
    <row r="71" spans="2:8" x14ac:dyDescent="0.25">
      <c r="B71" s="42"/>
      <c r="C71" s="42"/>
      <c r="D71" s="40" t="s">
        <v>161</v>
      </c>
      <c r="E71" s="40"/>
      <c r="F71" s="40"/>
      <c r="G71" s="40"/>
      <c r="H71"/>
    </row>
    <row r="72" spans="2:8" x14ac:dyDescent="0.25">
      <c r="B72" s="42"/>
      <c r="C72" s="39"/>
      <c r="D72" s="40" t="s">
        <v>175</v>
      </c>
      <c r="E72" s="40"/>
      <c r="F72" s="40"/>
      <c r="G72" s="40"/>
      <c r="H72"/>
    </row>
    <row r="73" spans="2:8" x14ac:dyDescent="0.25">
      <c r="B73" s="42"/>
      <c r="C73" s="39"/>
      <c r="D73" s="40" t="s">
        <v>176</v>
      </c>
      <c r="E73" s="40"/>
      <c r="F73" s="40"/>
      <c r="G73" s="40"/>
      <c r="H73"/>
    </row>
    <row r="74" spans="2:8" x14ac:dyDescent="0.25">
      <c r="B74" s="42"/>
      <c r="C74" s="39"/>
      <c r="D74" s="40" t="s">
        <v>160</v>
      </c>
      <c r="E74" s="40"/>
      <c r="F74" s="40"/>
      <c r="G74" s="40"/>
      <c r="H74"/>
    </row>
    <row r="75" spans="2:8" x14ac:dyDescent="0.25">
      <c r="B75" s="42"/>
      <c r="C75" s="39"/>
      <c r="D75" s="40" t="s">
        <v>173</v>
      </c>
      <c r="E75" s="40"/>
      <c r="F75" s="40"/>
      <c r="G75" s="40"/>
      <c r="H75"/>
    </row>
    <row r="76" spans="2:8" x14ac:dyDescent="0.25">
      <c r="D76" s="40" t="s">
        <v>351</v>
      </c>
    </row>
    <row r="85" spans="2:2" x14ac:dyDescent="0.25">
      <c r="B85" s="16" t="s">
        <v>197</v>
      </c>
    </row>
  </sheetData>
  <dataConsolidate/>
  <dataValidations count="1">
    <dataValidation type="list" allowBlank="1" showInputMessage="1" showErrorMessage="1" sqref="B78">
      <formula1>Param_Activities</formula1>
    </dataValidation>
  </dataValidation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66</vt:i4>
      </vt:variant>
    </vt:vector>
  </HeadingPairs>
  <TitlesOfParts>
    <vt:vector size="70" baseType="lpstr">
      <vt:lpstr>Indicators</vt:lpstr>
      <vt:lpstr>Indicateurs</vt:lpstr>
      <vt:lpstr>Acitivities</vt:lpstr>
      <vt:lpstr>ParamSet</vt:lpstr>
      <vt:lpstr>Desag_AETRs</vt:lpstr>
      <vt:lpstr>Desag_civil_society</vt:lpstr>
      <vt:lpstr>Desag_Faculty_members</vt:lpstr>
      <vt:lpstr>Desag_Gender</vt:lpstr>
      <vt:lpstr>Desag_Gouvernment</vt:lpstr>
      <vt:lpstr>Desag_local_scolars</vt:lpstr>
      <vt:lpstr>Desag_Organization</vt:lpstr>
      <vt:lpstr>Desag_Private_sector</vt:lpstr>
      <vt:lpstr>Desag_Producers</vt:lpstr>
      <vt:lpstr>Desag_Status</vt:lpstr>
      <vt:lpstr>Desag_Students</vt:lpstr>
      <vt:lpstr>Desag_Technologies</vt:lpstr>
      <vt:lpstr>Desag_Us_scholars</vt:lpstr>
      <vt:lpstr>Desagregation_A</vt:lpstr>
      <vt:lpstr>Desagregation_AB</vt:lpstr>
      <vt:lpstr>FY_end</vt:lpstr>
      <vt:lpstr>Ind_111</vt:lpstr>
      <vt:lpstr>Ind_112</vt:lpstr>
      <vt:lpstr>Ind_113</vt:lpstr>
      <vt:lpstr>Ind_114</vt:lpstr>
      <vt:lpstr>Ind_121</vt:lpstr>
      <vt:lpstr>Ind_122</vt:lpstr>
      <vt:lpstr>Ind_123</vt:lpstr>
      <vt:lpstr>Ind_124</vt:lpstr>
      <vt:lpstr>Ind_131</vt:lpstr>
      <vt:lpstr>Ind_132</vt:lpstr>
      <vt:lpstr>Ind_133</vt:lpstr>
      <vt:lpstr>Ind_134</vt:lpstr>
      <vt:lpstr>Ind_211</vt:lpstr>
      <vt:lpstr>Ind_212</vt:lpstr>
      <vt:lpstr>Ind_213</vt:lpstr>
      <vt:lpstr>Ind_214</vt:lpstr>
      <vt:lpstr>Ind_215</vt:lpstr>
      <vt:lpstr>Ind_216</vt:lpstr>
      <vt:lpstr>Ind_221</vt:lpstr>
      <vt:lpstr>Ind_222</vt:lpstr>
      <vt:lpstr>Ind_311</vt:lpstr>
      <vt:lpstr>Ind_312</vt:lpstr>
      <vt:lpstr>Ind_321</vt:lpstr>
      <vt:lpstr>Indicator_A</vt:lpstr>
      <vt:lpstr>Indicator_AB</vt:lpstr>
      <vt:lpstr>Param_Activities</vt:lpstr>
      <vt:lpstr>Param_Component</vt:lpstr>
      <vt:lpstr>Param_Delivrable</vt:lpstr>
      <vt:lpstr>Param_Owners</vt:lpstr>
      <vt:lpstr>Param_quaters</vt:lpstr>
      <vt:lpstr>Param_Region</vt:lpstr>
      <vt:lpstr>Parmeters</vt:lpstr>
      <vt:lpstr>Quater1</vt:lpstr>
      <vt:lpstr>Quater2</vt:lpstr>
      <vt:lpstr>Quater3</vt:lpstr>
      <vt:lpstr>Quater4</vt:lpstr>
      <vt:lpstr>Result_11</vt:lpstr>
      <vt:lpstr>Result_12</vt:lpstr>
      <vt:lpstr>Result_13</vt:lpstr>
      <vt:lpstr>Result_21</vt:lpstr>
      <vt:lpstr>Result_22</vt:lpstr>
      <vt:lpstr>Result_31</vt:lpstr>
      <vt:lpstr>Result_32</vt:lpstr>
      <vt:lpstr>Results_A</vt:lpstr>
      <vt:lpstr>Results_AB</vt:lpstr>
      <vt:lpstr>Results_AC</vt:lpstr>
      <vt:lpstr>Set_Desag_Levels</vt:lpstr>
      <vt:lpstr>Set_Indicator_desagregation</vt:lpstr>
      <vt:lpstr>Set_Parameters</vt:lpstr>
      <vt:lpstr>Set_Results_indicators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elhadji Gningue</dc:creator>
  <cp:lastModifiedBy>elhadji Gningue</cp:lastModifiedBy>
  <dcterms:created xsi:type="dcterms:W3CDTF">2014-09-23T15:51:41Z</dcterms:created>
  <dcterms:modified xsi:type="dcterms:W3CDTF">2014-10-14T09:46:54Z</dcterms:modified>
</cp:coreProperties>
</file>