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ancher/Google Drive/Coding/PycharmProjects/craigslist_web_scraper/csv_files/unique_posts/"/>
    </mc:Choice>
  </mc:AlternateContent>
  <xr:revisionPtr revIDLastSave="0" documentId="8_{8E483982-D9DD-7341-9659-D69C6AFA36AD}" xr6:coauthVersionLast="45" xr6:coauthVersionMax="45" xr10:uidLastSave="{00000000-0000-0000-0000-000000000000}"/>
  <bookViews>
    <workbookView xWindow="-33200" yWindow="3640" windowWidth="28040" windowHeight="17440"/>
  </bookViews>
  <sheets>
    <sheet name="2022-03-07_all_regions_no_dups"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5" i="1" l="1"/>
  <c r="A777" i="1"/>
  <c r="A1332" i="1"/>
  <c r="A1333" i="1"/>
  <c r="A1334" i="1"/>
  <c r="A1335" i="1"/>
  <c r="A1336" i="1"/>
  <c r="A1337" i="1"/>
  <c r="A1338" i="1"/>
  <c r="A1340" i="1"/>
  <c r="A1341" i="1"/>
  <c r="A1342" i="1"/>
  <c r="A1351" i="1"/>
  <c r="A1352" i="1"/>
  <c r="A1353" i="1"/>
  <c r="A1354" i="1"/>
  <c r="A1355" i="1"/>
  <c r="A1356" i="1"/>
  <c r="A1389" i="1"/>
  <c r="A1391" i="1"/>
  <c r="A1393" i="1"/>
  <c r="A1395" i="1"/>
  <c r="A1398" i="1"/>
  <c r="A1401" i="1"/>
  <c r="A1404" i="1"/>
  <c r="A1407" i="1"/>
  <c r="A1409" i="1"/>
  <c r="A1411" i="1"/>
  <c r="A1413" i="1"/>
  <c r="A1507" i="1"/>
  <c r="A1778" i="1"/>
  <c r="A1781" i="1"/>
  <c r="A1784" i="1"/>
  <c r="A1787" i="1"/>
  <c r="A2067" i="1"/>
  <c r="A2072" i="1"/>
  <c r="A2073" i="1"/>
  <c r="A2074" i="1"/>
  <c r="A2075" i="1"/>
  <c r="A2076" i="1"/>
  <c r="A2077" i="1"/>
  <c r="A2078" i="1"/>
  <c r="A2079" i="1"/>
  <c r="A2080" i="1"/>
  <c r="A2081" i="1"/>
  <c r="A2082" i="1"/>
  <c r="A2083" i="1"/>
  <c r="A2085" i="1"/>
  <c r="A2086" i="1"/>
  <c r="A2087" i="1"/>
  <c r="A2088" i="1"/>
  <c r="A2089" i="1"/>
  <c r="A2090" i="1"/>
  <c r="A2091" i="1"/>
  <c r="A2092" i="1"/>
  <c r="A2094" i="1"/>
  <c r="A2095" i="1"/>
  <c r="A2096" i="1"/>
  <c r="A2097" i="1"/>
  <c r="A2098" i="1"/>
  <c r="A2101" i="1"/>
  <c r="A2102" i="1"/>
  <c r="A2103" i="1"/>
  <c r="A2104" i="1"/>
  <c r="A2105" i="1"/>
  <c r="A2106" i="1"/>
  <c r="A2107" i="1"/>
  <c r="A2108" i="1"/>
  <c r="A2109" i="1"/>
  <c r="A2110" i="1"/>
  <c r="A2111" i="1"/>
  <c r="A2112" i="1"/>
  <c r="A2115" i="1"/>
  <c r="A2116" i="1"/>
  <c r="A2117" i="1"/>
  <c r="A2118" i="1"/>
  <c r="A2119" i="1"/>
  <c r="A2120" i="1"/>
  <c r="A2231" i="1"/>
  <c r="A2232" i="1"/>
  <c r="A2233" i="1"/>
  <c r="A2234" i="1"/>
  <c r="A2235" i="1"/>
  <c r="A2236" i="1"/>
  <c r="A2237" i="1"/>
  <c r="A2238" i="1"/>
  <c r="A2239" i="1"/>
  <c r="A2240" i="1"/>
  <c r="A2241" i="1"/>
  <c r="A2242" i="1"/>
  <c r="A2518" i="1"/>
  <c r="A2532" i="1"/>
  <c r="A2536" i="1"/>
  <c r="A2540" i="1"/>
  <c r="A2544" i="1"/>
  <c r="A2548" i="1"/>
  <c r="A2552" i="1"/>
  <c r="A2556" i="1"/>
  <c r="A2560" i="1"/>
  <c r="A2564" i="1"/>
  <c r="A2568" i="1"/>
  <c r="A2580" i="1"/>
  <c r="A2582" i="1"/>
  <c r="A2583" i="1"/>
  <c r="A2584" i="1"/>
  <c r="A2585" i="1"/>
  <c r="A2586" i="1"/>
  <c r="A2587" i="1"/>
  <c r="A2588" i="1"/>
  <c r="A2589" i="1"/>
  <c r="A2590" i="1"/>
  <c r="A2591" i="1"/>
  <c r="A2593" i="1"/>
  <c r="A2848" i="1"/>
  <c r="A2849" i="1"/>
  <c r="A2850" i="1"/>
  <c r="A2851" i="1"/>
  <c r="A2855" i="1"/>
  <c r="A2862" i="1"/>
  <c r="A3052" i="1"/>
  <c r="A3053" i="1"/>
  <c r="A3054" i="1"/>
  <c r="A3055" i="1"/>
  <c r="A3056" i="1"/>
  <c r="A3057" i="1"/>
  <c r="A3058" i="1"/>
  <c r="A3059" i="1"/>
  <c r="A3060" i="1"/>
  <c r="A3061" i="1"/>
  <c r="A3120" i="1"/>
  <c r="A3121" i="1"/>
  <c r="A3122" i="1"/>
  <c r="A3123" i="1"/>
  <c r="A3133" i="1"/>
  <c r="A3136" i="1"/>
  <c r="A3139" i="1"/>
  <c r="A3158" i="1"/>
  <c r="A3159" i="1"/>
  <c r="A3178" i="1"/>
  <c r="A3179" i="1"/>
  <c r="A3180" i="1"/>
  <c r="A3415" i="1"/>
  <c r="A3563" i="1"/>
  <c r="A3564" i="1"/>
  <c r="A3565" i="1"/>
  <c r="A3566" i="1"/>
  <c r="A3567" i="1"/>
  <c r="A3568" i="1"/>
  <c r="A3569" i="1"/>
  <c r="A3570" i="1"/>
  <c r="A3805" i="1"/>
  <c r="A3806" i="1"/>
  <c r="A3807" i="1"/>
  <c r="A3808" i="1"/>
  <c r="A3818" i="1"/>
  <c r="A3819" i="1"/>
  <c r="A3820" i="1"/>
  <c r="A3821" i="1"/>
  <c r="A3833" i="1"/>
  <c r="A4234" i="1"/>
  <c r="A4236" i="1"/>
  <c r="A4238" i="1"/>
  <c r="A4240" i="1"/>
  <c r="A4242" i="1"/>
  <c r="A4244" i="1"/>
  <c r="A4246" i="1"/>
  <c r="A4248" i="1"/>
  <c r="A4250" i="1"/>
  <c r="A5948" i="1"/>
  <c r="A5949" i="1"/>
  <c r="A5950" i="1"/>
  <c r="A6130" i="1"/>
  <c r="A6131" i="1"/>
  <c r="A6134" i="1"/>
  <c r="A6135" i="1"/>
  <c r="A6136" i="1"/>
  <c r="A6137" i="1"/>
  <c r="A6143" i="1"/>
  <c r="A6474" i="1"/>
  <c r="A6475" i="1"/>
  <c r="A6476" i="1"/>
  <c r="A6477" i="1"/>
  <c r="A6478" i="1"/>
  <c r="A6479" i="1"/>
  <c r="A6480" i="1"/>
  <c r="A6539" i="1"/>
  <c r="A6978" i="1"/>
  <c r="A6981" i="1"/>
  <c r="A7013" i="1"/>
  <c r="A7016" i="1"/>
  <c r="A7019" i="1"/>
  <c r="A7065" i="1"/>
  <c r="A7243" i="1"/>
  <c r="A7248" i="1"/>
  <c r="A7253" i="1"/>
  <c r="A7257" i="1"/>
  <c r="A7263" i="1"/>
  <c r="A7313" i="1"/>
  <c r="A7314" i="1"/>
  <c r="A7315" i="1"/>
  <c r="A7316" i="1"/>
  <c r="A7317" i="1"/>
  <c r="A7318" i="1"/>
  <c r="A7319" i="1"/>
  <c r="A7515" i="1"/>
  <c r="A7516" i="1"/>
  <c r="A7517" i="1"/>
  <c r="A7518" i="1"/>
  <c r="A7519" i="1"/>
  <c r="A7520" i="1"/>
  <c r="A7521" i="1"/>
  <c r="A7522" i="1"/>
  <c r="A7523" i="1"/>
  <c r="A7524" i="1"/>
  <c r="A7525" i="1"/>
  <c r="A7526" i="1"/>
  <c r="A7527" i="1"/>
  <c r="A7528" i="1"/>
  <c r="A7529" i="1"/>
  <c r="A7530" i="1"/>
  <c r="A7531" i="1"/>
  <c r="A7532" i="1"/>
  <c r="A7533" i="1"/>
  <c r="A7534" i="1"/>
  <c r="A7535" i="1"/>
  <c r="A7582" i="1"/>
  <c r="A7583" i="1"/>
  <c r="A7584" i="1"/>
  <c r="A7585" i="1"/>
  <c r="A7586" i="1"/>
  <c r="A7587" i="1"/>
  <c r="A7598" i="1"/>
  <c r="A7604" i="1"/>
  <c r="A7605" i="1"/>
  <c r="A7606" i="1"/>
  <c r="A7607" i="1"/>
  <c r="A7611" i="1"/>
  <c r="A7614" i="1"/>
  <c r="A8157" i="1"/>
  <c r="A8158" i="1"/>
  <c r="A8159" i="1"/>
  <c r="A8160" i="1"/>
  <c r="A8163" i="1"/>
  <c r="A8164" i="1"/>
  <c r="A8165" i="1"/>
  <c r="A8166" i="1"/>
  <c r="A8266" i="1"/>
  <c r="A8268" i="1"/>
  <c r="A8272" i="1"/>
  <c r="A8278" i="1"/>
  <c r="A8282" i="1"/>
  <c r="A8284" i="1"/>
  <c r="A8333" i="1"/>
  <c r="A8334" i="1"/>
  <c r="A8335" i="1"/>
  <c r="A8336" i="1"/>
  <c r="A8337" i="1"/>
  <c r="A8340" i="1"/>
  <c r="A8341" i="1"/>
  <c r="A8342" i="1"/>
  <c r="A8346" i="1"/>
  <c r="A8367" i="1"/>
  <c r="A8368" i="1"/>
  <c r="A8369" i="1"/>
  <c r="A8370" i="1"/>
  <c r="A8371" i="1"/>
  <c r="A8372" i="1"/>
  <c r="A8373" i="1"/>
  <c r="A8374" i="1"/>
  <c r="A8375" i="1"/>
  <c r="A8506" i="1"/>
  <c r="A8507" i="1"/>
  <c r="A8508" i="1"/>
  <c r="A8509" i="1"/>
  <c r="A8510" i="1"/>
  <c r="A8514" i="1"/>
  <c r="A8515" i="1"/>
  <c r="A8516" i="1"/>
  <c r="A8517" i="1"/>
  <c r="A8518" i="1"/>
  <c r="A8519" i="1"/>
  <c r="A8522" i="1"/>
  <c r="A8524" i="1"/>
  <c r="A8525" i="1"/>
  <c r="A8526" i="1"/>
  <c r="A8527" i="1"/>
  <c r="A8528" i="1"/>
  <c r="A8529" i="1"/>
  <c r="A8532" i="1"/>
  <c r="A8533" i="1"/>
  <c r="A8676" i="1"/>
  <c r="A8677" i="1"/>
  <c r="A8678" i="1"/>
  <c r="A8679" i="1"/>
  <c r="A8680" i="1"/>
  <c r="A8681" i="1"/>
  <c r="A8682" i="1"/>
  <c r="A8683" i="1"/>
  <c r="A8684" i="1"/>
  <c r="A8798" i="1"/>
  <c r="A8799" i="1"/>
  <c r="A8800" i="1"/>
  <c r="A8801" i="1"/>
  <c r="A8802" i="1"/>
  <c r="A8887" i="1"/>
  <c r="A8890" i="1"/>
  <c r="A8892" i="1"/>
  <c r="A8894" i="1"/>
  <c r="A8896" i="1"/>
  <c r="A8898" i="1"/>
  <c r="A8900" i="1"/>
  <c r="A8934" i="1"/>
  <c r="A8936" i="1"/>
  <c r="A8937" i="1"/>
  <c r="A8939" i="1"/>
  <c r="A9019" i="1"/>
  <c r="A9022" i="1"/>
  <c r="A9055" i="1"/>
  <c r="A9058" i="1"/>
  <c r="A9061" i="1"/>
  <c r="A9270" i="1"/>
  <c r="A9271" i="1"/>
  <c r="A9274" i="1"/>
  <c r="A9275" i="1"/>
  <c r="A9420" i="1"/>
  <c r="A9421" i="1"/>
  <c r="A9426" i="1"/>
  <c r="A9479" i="1"/>
  <c r="A9480" i="1"/>
  <c r="A9481" i="1"/>
  <c r="A9482" i="1"/>
  <c r="A9483" i="1"/>
  <c r="A9487" i="1"/>
  <c r="A9488" i="1"/>
  <c r="A9489" i="1"/>
  <c r="A9490" i="1"/>
  <c r="A9491" i="1"/>
  <c r="A9534" i="1"/>
  <c r="A9535" i="1"/>
  <c r="A9536" i="1"/>
  <c r="A9537" i="1"/>
  <c r="A9538" i="1"/>
  <c r="A9542" i="1"/>
  <c r="A9543" i="1"/>
  <c r="A9544" i="1"/>
  <c r="A9550" i="1"/>
  <c r="A9551" i="1"/>
  <c r="A9552" i="1"/>
  <c r="A9712" i="1"/>
  <c r="A9893" i="1"/>
  <c r="A9894" i="1"/>
  <c r="A9895" i="1"/>
  <c r="A9896" i="1"/>
  <c r="A9898" i="1"/>
  <c r="A10186" i="1"/>
  <c r="A10188" i="1"/>
  <c r="A10191" i="1"/>
  <c r="A10192" i="1"/>
  <c r="A10193" i="1"/>
  <c r="A10194" i="1"/>
  <c r="A10195" i="1"/>
  <c r="A10196" i="1"/>
  <c r="A10197" i="1"/>
  <c r="A10198" i="1"/>
  <c r="A10200" i="1"/>
  <c r="A10201" i="1"/>
  <c r="A10202" i="1"/>
  <c r="A10203" i="1"/>
  <c r="A10204" i="1"/>
  <c r="A10206" i="1"/>
  <c r="A10208" i="1"/>
  <c r="A10210" i="1"/>
  <c r="A10212" i="1"/>
  <c r="A10215" i="1"/>
  <c r="A10216" i="1"/>
  <c r="A10217" i="1"/>
  <c r="A10218" i="1"/>
  <c r="A10220" i="1"/>
  <c r="A10223" i="1"/>
  <c r="A10224" i="1"/>
  <c r="A10226" i="1"/>
  <c r="A10227" i="1"/>
  <c r="A10228" i="1"/>
  <c r="A10229" i="1"/>
  <c r="A10230" i="1"/>
  <c r="A10231" i="1"/>
  <c r="A10232" i="1"/>
  <c r="A10258" i="1"/>
  <c r="A10260" i="1"/>
  <c r="A10263" i="1"/>
  <c r="A10571" i="1"/>
  <c r="A10572" i="1"/>
  <c r="A10573" i="1"/>
  <c r="A10574" i="1"/>
  <c r="A10575" i="1"/>
  <c r="A10734" i="1"/>
  <c r="A10738" i="1"/>
  <c r="A10742" i="1"/>
  <c r="A10746" i="1"/>
  <c r="A10749" i="1"/>
  <c r="A10753" i="1"/>
  <c r="A10756" i="1"/>
  <c r="A10760" i="1"/>
  <c r="A10764" i="1"/>
  <c r="A10767" i="1"/>
  <c r="A10773" i="1"/>
  <c r="A10776" i="1"/>
  <c r="A10779" i="1"/>
  <c r="A10794" i="1"/>
  <c r="A10796" i="1"/>
  <c r="A10857" i="1"/>
  <c r="A10858" i="1"/>
  <c r="A11572" i="1"/>
  <c r="A11662" i="1"/>
  <c r="A11663" i="1"/>
  <c r="A11664" i="1"/>
  <c r="A11665" i="1"/>
  <c r="A11666" i="1"/>
  <c r="A11667" i="1"/>
  <c r="A11669" i="1"/>
  <c r="A11671" i="1"/>
  <c r="A11672" i="1"/>
  <c r="A11677" i="1"/>
  <c r="A11680" i="1"/>
  <c r="A11683" i="1"/>
  <c r="A11735" i="1"/>
  <c r="A11736" i="1"/>
  <c r="A11737" i="1"/>
  <c r="A11738" i="1"/>
  <c r="A11740" i="1"/>
  <c r="A11741" i="1"/>
  <c r="A11743" i="1"/>
  <c r="A11974" i="1"/>
  <c r="A11982" i="1"/>
  <c r="A11986" i="1"/>
  <c r="A11999" i="1"/>
  <c r="A12001" i="1"/>
  <c r="A12002" i="1"/>
  <c r="A12003" i="1"/>
  <c r="A12238" i="1"/>
  <c r="A12256" i="1"/>
  <c r="A12260" i="1"/>
  <c r="A12269" i="1"/>
  <c r="A12275" i="1"/>
  <c r="A12453" i="1"/>
  <c r="A12628" i="1"/>
  <c r="A12630" i="1"/>
  <c r="A12631" i="1"/>
  <c r="A12632" i="1"/>
  <c r="A12633" i="1"/>
  <c r="A13722" i="1"/>
  <c r="A13723" i="1"/>
  <c r="A13724" i="1"/>
  <c r="A13729" i="1"/>
  <c r="A13736" i="1"/>
  <c r="A13737" i="1"/>
  <c r="A13738" i="1"/>
  <c r="A13940" i="1"/>
  <c r="A13943" i="1"/>
  <c r="A13978" i="1"/>
  <c r="A13981" i="1"/>
  <c r="A13984" i="1"/>
  <c r="A14809" i="1"/>
  <c r="A14812" i="1"/>
  <c r="A14846" i="1"/>
  <c r="A14849" i="1"/>
  <c r="A14852" i="1"/>
  <c r="A15229" i="1"/>
  <c r="A15231" i="1"/>
  <c r="A15418" i="1"/>
  <c r="A15419" i="1"/>
  <c r="A15628" i="1"/>
  <c r="A15630" i="1"/>
  <c r="A15631" i="1"/>
  <c r="A15632" i="1"/>
  <c r="A15634" i="1"/>
  <c r="A15758" i="1"/>
  <c r="A15759" i="1"/>
  <c r="A15887" i="1"/>
  <c r="A15888" i="1"/>
  <c r="A15890" i="1"/>
  <c r="A15892" i="1"/>
  <c r="A15893" i="1"/>
  <c r="A15897" i="1"/>
  <c r="A15898" i="1"/>
  <c r="A16131" i="1"/>
  <c r="A16138" i="1"/>
  <c r="A16145" i="1"/>
  <c r="A16159" i="1"/>
  <c r="A16173" i="1"/>
  <c r="A16180" i="1"/>
  <c r="A16189" i="1"/>
  <c r="A16196" i="1"/>
  <c r="A16203" i="1"/>
  <c r="A16210" i="1"/>
  <c r="A16217" i="1"/>
  <c r="A16231" i="1"/>
  <c r="A16245" i="1"/>
  <c r="A16252" i="1"/>
  <c r="A16259" i="1"/>
  <c r="A16266" i="1"/>
  <c r="A16472" i="1"/>
  <c r="A16473" i="1"/>
  <c r="A16474" i="1"/>
  <c r="A16603" i="1"/>
  <c r="A16605" i="1"/>
  <c r="A16735" i="1"/>
  <c r="A16830" i="1"/>
  <c r="A16831" i="1"/>
  <c r="A16832" i="1"/>
  <c r="A17040" i="1"/>
  <c r="A17046" i="1"/>
  <c r="A17052" i="1"/>
  <c r="A17058" i="1"/>
  <c r="A17064" i="1"/>
  <c r="A17070" i="1"/>
  <c r="A17076" i="1"/>
  <c r="A17082" i="1"/>
  <c r="A17187" i="1"/>
  <c r="A17193" i="1"/>
  <c r="A17370" i="1"/>
  <c r="A17371" i="1"/>
  <c r="A17372" i="1"/>
  <c r="A17373" i="1"/>
  <c r="A17374" i="1"/>
  <c r="A17375" i="1"/>
  <c r="A17377" i="1"/>
  <c r="A17378" i="1"/>
  <c r="A17396" i="1"/>
  <c r="A17397" i="1"/>
  <c r="A17398" i="1"/>
  <c r="A17399" i="1"/>
  <c r="A17400" i="1"/>
  <c r="A17401" i="1"/>
  <c r="A17402" i="1"/>
  <c r="A17403" i="1"/>
  <c r="A17404" i="1"/>
  <c r="A17405" i="1"/>
  <c r="A17406" i="1"/>
  <c r="A17407" i="1"/>
  <c r="A17493" i="1"/>
  <c r="A17522" i="1"/>
  <c r="A17523" i="1"/>
  <c r="A17524" i="1"/>
  <c r="A17525" i="1"/>
  <c r="A17526" i="1"/>
  <c r="A17651" i="1"/>
  <c r="A17653" i="1"/>
  <c r="A17655" i="1"/>
  <c r="A17657" i="1"/>
  <c r="A17894" i="1"/>
  <c r="A17895" i="1"/>
  <c r="A17896" i="1"/>
  <c r="A17898" i="1"/>
  <c r="A17900" i="1"/>
  <c r="A17901" i="1"/>
  <c r="A17971" i="1"/>
  <c r="A17972" i="1"/>
  <c r="A17973" i="1"/>
  <c r="A17974" i="1"/>
  <c r="A17975" i="1"/>
  <c r="A17976" i="1"/>
  <c r="A17977" i="1"/>
  <c r="A17978" i="1"/>
  <c r="A17979" i="1"/>
  <c r="A17980" i="1"/>
  <c r="A17981" i="1"/>
  <c r="A17982" i="1"/>
  <c r="A17983" i="1"/>
  <c r="A18075" i="1"/>
  <c r="A18245" i="1"/>
  <c r="A18248" i="1"/>
  <c r="A18281" i="1"/>
  <c r="A18284" i="1"/>
  <c r="A18287" i="1"/>
  <c r="A18506" i="1"/>
  <c r="A18508" i="1"/>
  <c r="A18509" i="1"/>
  <c r="A18510" i="1"/>
  <c r="A18654" i="1"/>
  <c r="A18746" i="1"/>
  <c r="A18747" i="1"/>
  <c r="A18749" i="1"/>
  <c r="A18750" i="1"/>
  <c r="A18751" i="1"/>
  <c r="A18752" i="1"/>
  <c r="A19278" i="1"/>
  <c r="A19279" i="1"/>
  <c r="A19281" i="1"/>
  <c r="A19286" i="1"/>
  <c r="A19287" i="1"/>
  <c r="A19288" i="1"/>
  <c r="A19289" i="1"/>
  <c r="A19290" i="1"/>
  <c r="A19770" i="1"/>
  <c r="A19771" i="1"/>
  <c r="A19881" i="1"/>
  <c r="A19882" i="1"/>
  <c r="A19883" i="1"/>
  <c r="A19884" i="1"/>
  <c r="A19885" i="1"/>
  <c r="A19886" i="1"/>
  <c r="A19887" i="1"/>
  <c r="A19889" i="1"/>
  <c r="A19890" i="1"/>
  <c r="A19891" i="1"/>
  <c r="A19956" i="1"/>
  <c r="A19957" i="1"/>
  <c r="A20004" i="1"/>
  <c r="A20005" i="1"/>
  <c r="A20006" i="1"/>
  <c r="A20007" i="1"/>
  <c r="A20008" i="1"/>
  <c r="A20009" i="1"/>
  <c r="A20010" i="1"/>
  <c r="A20011" i="1"/>
  <c r="A20012" i="1"/>
  <c r="A20013" i="1"/>
  <c r="A20014" i="1"/>
  <c r="A20018" i="1"/>
  <c r="A20019" i="1"/>
  <c r="A20021" i="1"/>
  <c r="A20022" i="1"/>
  <c r="A20023" i="1"/>
  <c r="A20129" i="1"/>
  <c r="A20130" i="1"/>
  <c r="A20220" i="1"/>
  <c r="A20420" i="1"/>
  <c r="A20421" i="1"/>
  <c r="A20422" i="1"/>
  <c r="A20423" i="1"/>
  <c r="A20439" i="1"/>
  <c r="A20440" i="1"/>
  <c r="A20441" i="1"/>
  <c r="A20442" i="1"/>
  <c r="A20443" i="1"/>
  <c r="A20444" i="1"/>
  <c r="A20451" i="1"/>
  <c r="A20452" i="1"/>
  <c r="A20453" i="1"/>
  <c r="A20454" i="1"/>
  <c r="A20457" i="1"/>
  <c r="A20458" i="1"/>
  <c r="A20459" i="1"/>
  <c r="A20460" i="1"/>
  <c r="A20634" i="1"/>
  <c r="A20844" i="1"/>
  <c r="A20846" i="1"/>
  <c r="A20847" i="1"/>
  <c r="A20848" i="1"/>
  <c r="A20849" i="1"/>
  <c r="A20850" i="1"/>
  <c r="A20851" i="1"/>
  <c r="A20857" i="1"/>
  <c r="A20858" i="1"/>
  <c r="A20859" i="1"/>
  <c r="A20860" i="1"/>
  <c r="A20861" i="1"/>
  <c r="A20862" i="1"/>
  <c r="A20863" i="1"/>
  <c r="A20864" i="1"/>
  <c r="A20865" i="1"/>
  <c r="A20866" i="1"/>
  <c r="A20867" i="1"/>
  <c r="A21041" i="1"/>
  <c r="A21240" i="1"/>
  <c r="A21243" i="1"/>
  <c r="A21415" i="1"/>
  <c r="A21416" i="1"/>
  <c r="A21417" i="1"/>
  <c r="A21418" i="1"/>
  <c r="A21419" i="1"/>
  <c r="A21420" i="1"/>
  <c r="A21421" i="1"/>
  <c r="A21438" i="1"/>
  <c r="A21934" i="1"/>
  <c r="A21936" i="1"/>
  <c r="A21937" i="1"/>
  <c r="A21938" i="1"/>
  <c r="A22064" i="1"/>
  <c r="A22138" i="1"/>
  <c r="A22147" i="1"/>
  <c r="A22159" i="1"/>
  <c r="A22164" i="1"/>
</calcChain>
</file>

<file path=xl/sharedStrings.xml><?xml version="1.0" encoding="utf-8"?>
<sst xmlns="http://schemas.openxmlformats.org/spreadsheetml/2006/main" count="32515" uniqueCount="24896">
  <si>
    <t>date_posted;link;price;city;subregion;region;state;post_text;price_list;posts_scraped_on;len_of_price_list</t>
  </si>
  <si>
    <t>2022-03-02T07:35:07-0600;https://bham.craigslist.org/lss/d/docena-math-computer-science-test-prep/7452751907.html;46.0;Birmingham;no subregion found;birmingham</t>
  </si>
  <si>
    <t>al;Alabama;"</t>
  </si>
  <si>
    <t>BlakeTutoring.com</t>
  </si>
  <si>
    <t>OVER 450 five-star reviews on Wyzant &amp; Thumbtack!</t>
  </si>
  <si>
    <t>1 hour sessions for only $57!</t>
  </si>
  <si>
    <t>30 minute sessions for only $35!</t>
  </si>
  <si>
    <t>Text/Call: 724-804-8356</t>
  </si>
  <si>
    <t>Hi</t>
  </si>
  <si>
    <t xml:space="preserve"> my name is Alexander Blake</t>
  </si>
  <si>
    <t xml:space="preserve"> and I have been tutoring for over 10</t>
  </si>
  <si>
    <t>000 hours! I graduated with a Bachelor's in Computer Science from California State University</t>
  </si>
  <si>
    <t xml:space="preserve"> Fullerton. In my time tutoring</t>
  </si>
  <si>
    <t xml:space="preserve"> I have tutored elementary through graduate level students.</t>
  </si>
  <si>
    <t>I have successfully prepared students for SAT and ACT Math tests</t>
  </si>
  <si>
    <t xml:space="preserve"> and up to Calculus level work. In high school</t>
  </si>
  <si>
    <t xml:space="preserve"> I was in an accelerated math program where I was able to take AP Calculus AB my junior year</t>
  </si>
  <si>
    <t xml:space="preserve"> and AP Calculus BC my senior year. After taking the AP Calculus AB &amp; BC Exams</t>
  </si>
  <si>
    <t xml:space="preserve"> I scored a 5 out of 5 on both tests. This allowed me to not only begin my higher-level math courses early in college but has also enabled me to keep my math skills refined</t>
  </si>
  <si>
    <t xml:space="preserve"> and graduate with a 3.8 GPA.</t>
  </si>
  <si>
    <t>My tutoring philosophy focuses on the individual. I like to know what each of my clients likes to do outside of school so I can relate the math concepts they are learning about things they enjoy doing. To accomplish this</t>
  </si>
  <si>
    <t xml:space="preserve"> I personally design my lesson plans and customize them to my client's personality. For example</t>
  </si>
  <si>
    <t xml:space="preserve"> if I have a student that plays basketball</t>
  </si>
  <si>
    <t xml:space="preserve"> I will have them solve problems that incorporate concepts of basketball</t>
  </si>
  <si>
    <t xml:space="preserve"> such as finding a team's field goal percentage. By focusing on each person uniquely</t>
  </si>
  <si>
    <t xml:space="preserve"> I am able to fully understand why the student is not grasping certain concepts and can help them understand concepts and terms they are already familiar with. This is why all of my students have been and will continue to be successful!</t>
  </si>
  <si>
    <t>Math: Algebra I/II</t>
  </si>
  <si>
    <t xml:space="preserve"> Calculus (AP AB &amp; College Level)</t>
  </si>
  <si>
    <t xml:space="preserve"> Geometry</t>
  </si>
  <si>
    <t xml:space="preserve"> Precalculus</t>
  </si>
  <si>
    <t xml:space="preserve"> Statistics (AP</t>
  </si>
  <si>
    <t xml:space="preserve"> College Level</t>
  </si>
  <si>
    <t xml:space="preserve"> &amp; with Excel</t>
  </si>
  <si>
    <t xml:space="preserve"> R</t>
  </si>
  <si>
    <t xml:space="preserve"> or SPSS)</t>
  </si>
  <si>
    <t xml:space="preserve"> &amp; Trigonometry</t>
  </si>
  <si>
    <t>Computer Science: AP CS A/Principles</t>
  </si>
  <si>
    <t xml:space="preserve"> C</t>
  </si>
  <si>
    <t xml:space="preserve"> C++</t>
  </si>
  <si>
    <t xml:space="preserve"> CSS</t>
  </si>
  <si>
    <t xml:space="preserve"> Databases (Microsoft Access</t>
  </si>
  <si>
    <t xml:space="preserve"> MySQL</t>
  </si>
  <si>
    <t xml:space="preserve"> SQL</t>
  </si>
  <si>
    <t xml:space="preserve"> SQLite)</t>
  </si>
  <si>
    <t xml:space="preserve"> HTML</t>
  </si>
  <si>
    <t xml:space="preserve"> Java</t>
  </si>
  <si>
    <t xml:space="preserve"> JavaScript</t>
  </si>
  <si>
    <t xml:space="preserve"> Linux (Bash/Zsh)</t>
  </si>
  <si>
    <t xml:space="preserve"> Python</t>
  </si>
  <si>
    <t xml:space="preserve"> &amp; R</t>
  </si>
  <si>
    <t>Test Preparation: ACT (All Sections)</t>
  </si>
  <si>
    <t xml:space="preserve"> ASVAB</t>
  </si>
  <si>
    <t xml:space="preserve"> GED</t>
  </si>
  <si>
    <t xml:space="preserve"> GRE (Quantitative)</t>
  </si>
  <si>
    <t xml:space="preserve"> HiSET</t>
  </si>
  <si>
    <t xml:space="preserve"> HSPT</t>
  </si>
  <si>
    <t xml:space="preserve"> SAT (All Sections)</t>
  </si>
  <si>
    <t xml:space="preserve"> &amp; SSAT (All Sections &amp; Levels)</t>
  </si>
  <si>
    <t xml:space="preserve"> ";[57</t>
  </si>
  <si>
    <t xml:space="preserve"> 35];2022-03-07;2</t>
  </si>
  <si>
    <t>2022-02-08T12:43:35-0600;https://bham.craigslist.org/lss/d/birmingham-science-and-math-tutor/7443415010.html;;Birmingham;no subregion found;birmingham</t>
  </si>
  <si>
    <t>I am a current student at UAB School of Medicine and am offering tutoring services to undergraduate and highschool students!</t>
  </si>
  <si>
    <t xml:space="preserve">My focus is in the STEM fields and have experience working with students from high-school algebra to college level biochemistry. I am passionate about teaching and am working to not only be a physician but a medical school lecturer. </t>
  </si>
  <si>
    <t>I have the flexibility</t>
  </si>
  <si>
    <t xml:space="preserve"> experience</t>
  </si>
  <si>
    <t xml:space="preserve"> and passion that can lead you or your child to meet your educational goals. Often times large tutoring centers just have students go through worksheets with no focus on that student's particular needs. Science and math are hard but more importantly they require you to think in a particular way that is not always fully explained. I can help you get into that headspace. I am always here for my students and often help answer random questions that might pop up even when we're not together. </t>
  </si>
  <si>
    <t>Feel free to email me and we can discuss details!</t>
  </si>
  <si>
    <t>;[];2022-03-07;0
2022-02-15T16:41:22-0600;https://bham.craigslist.org/lss/d/birmingham-55hr-stanford-mba-gmat-gre/7446523012.html;;Online;no subregion found;birmingham,al;Alabama;</t>
  </si>
  <si>
    <t>TAMMY CHANG TEST PREP ‚≠êÔ∏è‚≠êÔ∏è‚≠êÔ∏è‚≠êÔ∏è‚≠êÔ∏è- Leading Private Test Prep</t>
  </si>
  <si>
    <t xml:space="preserve"> Tutoring</t>
  </si>
  <si>
    <t xml:space="preserve"> and College Advisory by Stanford and UCLA Alumni since 2009</t>
  </si>
  <si>
    <t>Now offering private remote tutoring online for all locations!</t>
  </si>
  <si>
    <t>*</t>
  </si>
  <si>
    <t>( 9 4 9 ) 4 6 4 - 7 0 9 5</t>
  </si>
  <si>
    <t xml:space="preserve">( 3 1 0 ) 2 9 3 - 5 6 8 2 Direct Cell/Text </t>
  </si>
  <si>
    <t xml:space="preserve">tammychangtestprep . com </t>
  </si>
  <si>
    <t xml:space="preserve">info @ tammychangtestprep . com </t>
  </si>
  <si>
    <t>Success is a result of self-confidence built from a series of achievements- one at a time. Educators guide and facilitate each student's individual accomplishments- no matter how small- since each one is a real milestone. Set each student on the path of success. Let them have a taste of real achievement</t>
  </si>
  <si>
    <t xml:space="preserve"> so they can start to build their dreams and life plans.""</t>
  </si>
  <si>
    <t xml:space="preserve"> Stanford MBA and Lead Instructor </t>
  </si>
  <si>
    <t>READ OUR EXCELLENT GOOGLE REVIEWS:</t>
  </si>
  <si>
    <t>EMILIE M. ‚≠êÔ∏è‚≠êÔ∏è‚≠êÔ∏è‚≠êÔ∏è‚≠êÔ∏è ‚ÄúI felt so prepared going in to my GRE! Coming out of college I had not taken math in a while</t>
  </si>
  <si>
    <t xml:space="preserve"> but Tammy re-taught me the topics in a way that was easy to understand</t>
  </si>
  <si>
    <t xml:space="preserve"> while also giving me test-taking strategies that allowed me to do as well as I did. She was very accommodating of my busy work schedule. I am so grateful that I found Tammy...look no further for the best GRE tutor in town.‚Äù</t>
  </si>
  <si>
    <t>...</t>
  </si>
  <si>
    <t>Sydney K. ‚≠êÔ∏è‚≠êÔ∏è‚≠êÔ∏è‚≠êÔ∏è‚≠êÔ∏è ""I turned to Tammy after taking the GRE twice and scoring 160 on the Quant section both times. I wanted to raise my score a few more points to be competitive for MS in Data Science programs</t>
  </si>
  <si>
    <t xml:space="preserve"> and through biweekly meetings with Tammy a month before the exam</t>
  </si>
  <si>
    <t xml:space="preserve"> I was able to boost my school to a 166! In addition to explaining problems well</t>
  </si>
  <si>
    <t xml:space="preserve"> pointing my weaknesses</t>
  </si>
  <si>
    <t xml:space="preserve"> and being the most affordable option of a private tutor in the area</t>
  </si>
  <si>
    <t xml:space="preserve"> she has a good sense of what the best study materials are/how to use them effectively</t>
  </si>
  <si>
    <t xml:space="preserve"> which was ultimately what I think boosted my score. She continued to be in touch with me to check in and offer help</t>
  </si>
  <si>
    <t xml:space="preserve"> even when the lessons I'd paid for were finished. I'm very glad I was able to find her</t>
  </si>
  <si>
    <t xml:space="preserve"> highly recommend!""</t>
  </si>
  <si>
    <t>‚Ä¶</t>
  </si>
  <si>
    <t>Layna H. ‚≠êÔ∏è‚≠êÔ∏è‚≠êÔ∏è‚≠êÔ∏è‚≠êÔ∏è ""I am currently a third year Business Major with a concentration in Accounting at Cal Poly</t>
  </si>
  <si>
    <t xml:space="preserve"> San Luis Obispo interested in pursuing an MBA. This summer I was looking for a tutor and am beyond lucky to have found Tammy. From the first time I spoke with her on the phone</t>
  </si>
  <si>
    <t xml:space="preserve"> it was evident that she was passionate about her work and helping her students reach their academic and professional goals. During each of our sessions Tammy challenges me</t>
  </si>
  <si>
    <t xml:space="preserve"> while simultaneously growing my confidence which allows me to feel prepared for the GRE exam. She is familiar with the exam and is able to strategically help me find solutions to difficult problems.</t>
  </si>
  <si>
    <t>Furthermore</t>
  </si>
  <si>
    <t xml:space="preserve"> although I am working with her remotely she always takes the time to chat with me about my personal life and endeavors. I truly couldn‚Äôt have asked for a better tutor or mentor and am excited to see how I perform on the upcoming exam. Thank you for all of your support Tammy</t>
  </si>
  <si>
    <t xml:space="preserve"> I appreciate it more than you know!""</t>
  </si>
  <si>
    <t>Esther C. ‚≠êÔ∏è‚≠êÔ∏è‚≠êÔ∏è‚≠êÔ∏è‚≠êÔ∏è ""Thank you Tammy for your hard work and commitment with Gabriel. In less then 3 weeks his ACT scores raised by 5 points</t>
  </si>
  <si>
    <t xml:space="preserve"> She encouraged him to work hard and boost his confident. Even though Gabriel was already admitted to collage he needed a good ACT score to enter the engineering school. He even receive a scholarship for his ACT score. Tammy also advised Gabriel on college courses. Her teaching not only helped with test scores but set a good foundation for his major in Computer Science. We will definitely continue to use her tutoring during Gabriel college studies. Thank you again üôèüèΩ!""</t>
  </si>
  <si>
    <t>Lexi M. ‚≠êÔ∏è‚≠êÔ∏è‚≠êÔ∏è‚≠êÔ∏è‚≠êÔ∏è ""Tammy has been a great tutor. We have been doing remote sessions through facetime to prepare me for the SAT. Even with the whole COVID-19 situation</t>
  </si>
  <si>
    <t xml:space="preserve"> she has been flexible with times and great with explaining over the phone. Her techniques are amazing and I have learned a lot. She is a sweet person and it is obvious she wants her students to succeed. She helped me raise my ACT score 10 whole points from studying for only about 5 months! She‚Äôs the best tutor around!!""</t>
  </si>
  <si>
    <t>..</t>
  </si>
  <si>
    <t>KENNETH C. ‚≠êÔ∏è‚≠êÔ∏è‚≠êÔ∏è‚≠êÔ∏è‚≠êÔ∏è ‚ÄúTammy‚Äôs approach to tutoring aligned with my learning style perfectly. It is very clear that she has had years of experience working with all kinds of students and knows the ins and outs of all things relating to education. She was able to identify key skills that I lacked right off the bat and targeted them in an efficient manner. In just a few weeks of instruction</t>
  </si>
  <si>
    <t xml:space="preserve"> I was able to raise my ACT score by four points to near perfect. Her experience and involvement in higher level education make her a very valuable resource provider</t>
  </si>
  <si>
    <t xml:space="preserve"> and I can‚Äôt thank her enough for her help.‚Äù</t>
  </si>
  <si>
    <t>Julia H. ‚≠êÔ∏è‚≠êÔ∏è‚≠êÔ∏è‚≠êÔ∏è‚≠êÔ∏è ""Tammy helped me prep for my first SAT in August and took the time to individually explain any concept I needed further explanation on - she is very knowledgeable. Even when my first test did not go as expected</t>
  </si>
  <si>
    <t xml:space="preserve"> she rebuilt my confidence in time for the October PSAT</t>
  </si>
  <si>
    <t xml:space="preserve"> on which I scored 99th percentile (overall better than SAT proportionately). Not only did Tammy help my understanding during practice tests</t>
  </si>
  <si>
    <t xml:space="preserve"> she also took the time to get to know me as a student</t>
  </si>
  <si>
    <t xml:space="preserve"> showing me that she truly cares about me as a person as well. Currently</t>
  </si>
  <si>
    <t xml:space="preserve"> we are prepping for the ACT</t>
  </si>
  <si>
    <t xml:space="preserve"> and I look forward to scoring well on this test in the future! Thank you Tammy!""</t>
  </si>
  <si>
    <t>Rachel H. ‚≠êÔ∏è‚≠êÔ∏è‚≠êÔ∏è‚≠êÔ∏è‚≠êÔ∏è ""I cannot say enough good things about Afshin Yaghmaei &amp; Tammy Chang. They both helped to increase my PSAT scores by more than 250 points! I continue to use their tutoring service for Math to help me understand difficult PreCalculus &amp; AP Calculus concepts. They both have gone above and beyond to help me be successful and truly care that I do well!""</t>
  </si>
  <si>
    <t>AMANDA S. ‚≠êÔ∏è‚≠êÔ∏è‚≠êÔ∏è‚≠êÔ∏è‚≠êÔ∏è ‚ÄúTammy has been a tremendous help as I study for the GRE. She is patient and kind</t>
  </si>
  <si>
    <t xml:space="preserve"> and genuinely cares about helping her students reach their academic and professional goals. Most importantly</t>
  </si>
  <si>
    <t xml:space="preserve"> she produces RESULTS! Her instruction has allowed me to understand difficult concepts that once would make me cry with frustration. She has insider knowledge on the ins and outs of graduate school and offered me life-changing advice. She has been a blessing to me and I full-heartedly recommend her for anyone studying for the GMAT or the GRE.‚Äù</t>
  </si>
  <si>
    <t>HENRY H. ‚≠êÔ∏è‚≠êÔ∏è‚≠êÔ∏è‚≠êÔ∏è‚≠êÔ∏è ‚ÄúI had the privilege of being under the tutelage of Tammy for GMAT tests a number of years ago. The months of preparation ultimately culminated in me scoring in the upper 90% percentile and gaining acceptance to the USC MBA program.</t>
  </si>
  <si>
    <t>The GMAT is difficult</t>
  </si>
  <si>
    <t xml:space="preserve"> but not impossible. The reality is that most of us have long forgotten our mathematics by the time we are thinking of business school</t>
  </si>
  <si>
    <t xml:space="preserve"> and I was in this exact predicament. Spending time with Tammy helped me approach quantitative problem solving creatively</t>
  </si>
  <si>
    <t xml:space="preserve"> giving me the tools to be able to dissect quickly and accurately from different angles. This and her willingness to cater to my exact needs was a tremendous asset.</t>
  </si>
  <si>
    <t>Give Tammy a try!‚Äù</t>
  </si>
  <si>
    <t>Hart C. ‚≠êÔ∏è‚≠êÔ∏è‚≠êÔ∏è‚≠êÔ∏è‚≠êÔ∏è ""I reached out to Tammy when I needed help with GMAT prep. Since then she has been a great resource for me to learn and to improve both my verbal and quantitative skills. She not only laid the foundation for my study plan</t>
  </si>
  <si>
    <t xml:space="preserve"> but also gave me tips and tricks to solve problems with greater efficiency. I ended up improving my GMAT score by 60 points. Reaching out to her was one of the best decisions that I have made.""</t>
  </si>
  <si>
    <t>GAYLE G. ‚≠êÔ∏è‚≠êÔ∏è‚≠êÔ∏è‚≠êÔ∏è‚≠êÔ∏è ‚ÄúTammy is AMAZING! She has done an excellent job to help my kids and my neighbors‚Äô kids get good ACT and SAT test scores and scholarships!</t>
  </si>
  <si>
    <t>I first hired Tammy to work with my older son on math. To my surprise he started to pull in A‚Äôs and scored 100 on his Unit Circle Trigonometry test. With Tammy‚Äôs help he scored well on his ACT and received scholarship money to attend the college of his choice.</t>
  </si>
  <si>
    <t>I then asked Tammy to work with my younger son who is very gifted</t>
  </si>
  <si>
    <t xml:space="preserve"> but his scores surprised even me and made me more aware of what Tammy can do to bring out a student‚Äôs true potential. He received a 36 composite score on his ACT and 800 on his SAT Math 2. Tammy encouraged him to pursue a STEM major</t>
  </si>
  <si>
    <t xml:space="preserve"> and he has applied to his dream universities with his perfect scores!</t>
  </si>
  <si>
    <t>I have referred many students to Tammy and they all received excellent ACT scores and have been accepted to the universities of their choice with scholarships. I will continue to let people know what Tammy can do for them and will be back to her for GRE prep for graduate school soon!‚Äù</t>
  </si>
  <si>
    <t>SOPHIA S. ‚≠êÔ∏è‚≠êÔ∏è‚≠êÔ∏è‚≠êÔ∏è‚≠êÔ∏è ‚ÄúMy son scored 35 on ACT after working with Tammy. For the past couple of years</t>
  </si>
  <si>
    <t xml:space="preserve"> she helped him not only with ACT but</t>
  </si>
  <si>
    <t xml:space="preserve"> math</t>
  </si>
  <si>
    <t xml:space="preserve"> English</t>
  </si>
  <si>
    <t xml:space="preserve"> essays as well as the internship resume. He is admitted to quite a few colleges including all UCs. She is attentive</t>
  </si>
  <si>
    <t xml:space="preserve"> caring and very knowledgeable. Thank you</t>
  </si>
  <si>
    <t xml:space="preserve"> Tammy!‚Äù</t>
  </si>
  <si>
    <t>Luz T. ‚≠êÔ∏è‚≠êÔ∏è‚≠êÔ∏è‚≠êÔ∏è‚≠êÔ∏è ""Can‚Äôt recommend Tammy and Tara enough!! Powerful Tutors!! Both Tammy and Tara helped our son achieve a higher score on the ACT! Being a student athlete his available hours varied from week to week. Tara was amazing</t>
  </si>
  <si>
    <t xml:space="preserve"> she was flexible and worked around his schedule. She was always available for questions. Tara definitely went above and beyond.</t>
  </si>
  <si>
    <t>All the long hours and hard work paid off</t>
  </si>
  <si>
    <t xml:space="preserve"> our son was blessed with a full athletic scholarship.""</t>
  </si>
  <si>
    <t>Neel J. ‚≠êÔ∏è‚≠êÔ∏è‚≠êÔ∏è‚≠êÔ∏è‚≠êÔ∏è ""During a busy and stressful college application process</t>
  </si>
  <si>
    <t xml:space="preserve"> Tammy was a life-saver for me. I tried many other consultants</t>
  </si>
  <si>
    <t xml:space="preserve"> but Tammy proved to be exceptional. She guided me through writing a compelling college essay for the Ivy League. My essay vastly improved from my previous draft and thanks to Tammy</t>
  </si>
  <si>
    <t xml:space="preserve"> I have the confidence that I put my best foot forward. She is very honest</t>
  </si>
  <si>
    <t xml:space="preserve"> friendly</t>
  </si>
  <si>
    <t xml:space="preserve"> knowledgeable</t>
  </si>
  <si>
    <t xml:space="preserve"> and wants the best for her students. I highly recommend her!""</t>
  </si>
  <si>
    <t>HALEY G. ‚≠êÔ∏è‚≠êÔ∏è‚≠êÔ∏è‚≠êÔ∏è‚≠êÔ∏è ‚ÄúTo say Tammy is amazing is an understatement. I wanted help with my college admission essays and Tammy helped guide my thinking perfectly. Her strategy to helping students with essays is amazing. She had me list my volunteer work</t>
  </si>
  <si>
    <t xml:space="preserve"> strengths</t>
  </si>
  <si>
    <t xml:space="preserve"> and passions to incorporate them into a well written essay. Tammy and I clicked immediately from the first session. She encourages creative thinking and built my confidence.‚Äù</t>
  </si>
  <si>
    <t>Kathy G. ‚≠êÔ∏è‚≠êÔ∏è‚≠êÔ∏è‚≠êÔ∏è‚≠êÔ∏è ""I was very pleased with Tammy‚Äôs tutoring services for the GMAT. My score greatly improved from my scores on my practice tests with Tammy‚Äôs assistance. She told me to focus more on mastering the problems rather than taking multiple practice tests</t>
  </si>
  <si>
    <t xml:space="preserve"> so that when I took the actual test I knew how to solve the problems quickly</t>
  </si>
  <si>
    <t xml:space="preserve"> which was a great tactic. Tammy is very professional and a great teacher who makes the problems a lot easier to understand. I was very happy with my score</t>
  </si>
  <si>
    <t xml:space="preserve"> and I ended up getting accepted into The Johnson Graduate School of Management at Cornell University. Thank you Tammy!""</t>
  </si>
  <si>
    <t xml:space="preserve">SIQI S. ‚≠êÔ∏è‚≠êÔ∏è‚≠êÔ∏è‚≠êÔ∏è‚≠êÔ∏è ‚ÄúGetting into a decent MBA program is tough. It is even harder to get accepted into a top business school. You need an excellent strategy and a long preparation time. Tammy is the best tutor and advisor for this. </t>
  </si>
  <si>
    <t>Tammy first talked to me as an advisor and almost as a friend and helped me figure out the best school programs based on my educational background</t>
  </si>
  <si>
    <t xml:space="preserve"> work experience</t>
  </si>
  <si>
    <t xml:space="preserve"> competitive advantages</t>
  </si>
  <si>
    <t xml:space="preserve"> and future career plans. After working with her</t>
  </si>
  <si>
    <t xml:space="preserve"> I not only developed my writing and interview skills but also became more confident in life. Tammy also shared with me her Stanford MBA and work experience and encouraged me to keep pursuing my life goal as an entrepreneur.</t>
  </si>
  <si>
    <t>After a few months of tutoring with Tammy</t>
  </si>
  <si>
    <t xml:space="preserve"> I obtained interview invitations from Tsinghua &amp; Cornell MBA</t>
  </si>
  <si>
    <t xml:space="preserve"> Cornell Tech MBA</t>
  </si>
  <si>
    <t xml:space="preserve"> NYU Stern Tech MBA</t>
  </si>
  <si>
    <t xml:space="preserve"> and MIT Master of Management programs. I was accepted by both Cornell and NYU Stern.‚Äù</t>
  </si>
  <si>
    <t>KAY R. ‚≠êÔ∏è‚≠êÔ∏è‚≠êÔ∏è‚≠êÔ∏è‚≠êÔ∏è ‚ÄúTammy‚Äôs enthusiasm for Math rubbed off on my son. He has received As in accelerated Algebra 2</t>
  </si>
  <si>
    <t xml:space="preserve"> Calculus AB and Multi-Variable Calculus. He is currently taking Advanced Topics and plans to major in Math. He has his choice of colleges thanks to Tammy‚Äôs prep. He scored a 35 on the ACT and 800 on the SAT 2 Math test. Tammy is an excellent tutor but most of all she deeply cares about her students. She has been devoted to my son and she has become a dear friend to our family.‚Äù</t>
  </si>
  <si>
    <t>Julie F. ‚≠êÔ∏è‚≠êÔ∏è‚≠êÔ∏è‚≠êÔ∏è‚≠êÔ∏è ""Tammy is an amazing tutor with so much passion for her job. She goes above and beyond to help my son succeed in preparation for not only ACT testing but also advice on classes and college prep. It is very evident that Tammy truly cares for her students and their success. I‚Äôm am so thankful to have found such a great resource for my son as we navigate the waters of his junior year of high school</t>
  </si>
  <si>
    <t xml:space="preserve"> and prep for college. I highly recommend Tammy for anyone looking for a tutor for their child.""</t>
  </si>
  <si>
    <t>DONOVAN S. ‚≠êÔ∏è‚≠êÔ∏è‚≠êÔ∏è‚≠êÔ∏è‚≠êÔ∏è ‚ÄúAfshin does an amazing job working with his students. He is patient and finds out exactly what area you are struggling with. He then focuses and explains on that area so you really understand the reasoning behind each problem. I went from not passing Calculus to getting a B because of Afshin. Calculus went from being impossible to actually kind of fun.‚Äù</t>
  </si>
  <si>
    <t>Rishi B. ‚≠êÔ∏è‚≠êÔ∏è‚≠êÔ∏è‚≠êÔ∏è‚≠êÔ∏è ""I worked with Afshin Yaghmaei for my calculus class and after i started working with him my grades improved dramatically. I was struggling in the semester and I had a mid C when I started. My school shortened each class during online school and in the short 4-5 weeks I had left he helped me to raise my grade to a mid B. In the second semester when I worked with him I got an A in the class and a 5 on the AP AB calculus exam. The sessions are very useful and valuable.""</t>
  </si>
  <si>
    <t>Michelle U. ‚≠êÔ∏è‚≠êÔ∏è‚≠êÔ∏è‚≠êÔ∏è‚≠êÔ∏è ""Mrs. Chang is an excellent tutor who helped me passed the CBEST test. For someone who struggles in math and comprehension</t>
  </si>
  <si>
    <t xml:space="preserve"> she showed me many ways of how to tackle the math section and guided me through the reading. I would practice and bring my questions at the start of our tutoring sessions and I would understand better than I did before. She even gave me positive feedback and encouragement before the day of the test. She is an awesome tutor and I am glad that my parents pushed me to learn from Mrs. Chang. Because compared to other tutors of the past they do not come close to how structured</t>
  </si>
  <si>
    <t xml:space="preserve"> patient and experienced Mrs. Chang has been for me.""</t>
  </si>
  <si>
    <t>Jamie D. ‚≠êÔ∏è‚≠êÔ∏è‚≠êÔ∏è‚≠êÔ∏è‚≠êÔ∏è ""I reached out to Ms. Chang to help my son achieve a higher score on the military entrance exam</t>
  </si>
  <si>
    <t xml:space="preserve"> ASVAB. He had already passed but wanted a job that required a higher score. With him being out of school for 2 years</t>
  </si>
  <si>
    <t xml:space="preserve"> Ms. Chang helped him refresh on all subjects and gave him the knowledge and confidence he needed and he scored 21 points higher! We felt her care and efforts were genuinely coming from her heart. We expect to reach out to her for his future education endeavors.""</t>
  </si>
  <si>
    <t xml:space="preserve">READ THE REST OF OUR OVER 140 FIVE-STAR ‚≠êÔ∏è‚≠êÔ∏è‚≠êÔ∏è‚≠êÔ∏è‚≠êÔ∏è GOOGLE REVIEWS: https://g.page/tammychangtestprep?share </t>
  </si>
  <si>
    <t>~~~~~~~~~~~~</t>
  </si>
  <si>
    <t>WHAT WE DO:</t>
  </si>
  <si>
    <t xml:space="preserve">Expert Test Prep Private Tutoring / Tutor: </t>
  </si>
  <si>
    <t>ACT / SAT / PSAT / GMAT / GRE/ LSAT / EIT / PE / CBEST / CSET / CLEP / ASVAB / CAHSEE / CHSPE / GED / SSAT / ISEE / HESI / WONDERLIC</t>
  </si>
  <si>
    <t>MBA/Executive MBA Admissions Advisory and Tutoring / Tutor: Application Assistance</t>
  </si>
  <si>
    <t xml:space="preserve"> Graduate School of Business Choices</t>
  </si>
  <si>
    <t xml:space="preserve"> GMAT / GRE / Executive Assessment Test Prep</t>
  </si>
  <si>
    <t xml:space="preserve"> Pre-MBA</t>
  </si>
  <si>
    <t xml:space="preserve"> Extension School MBA</t>
  </si>
  <si>
    <t xml:space="preserve"> EMBA</t>
  </si>
  <si>
    <t xml:space="preserve"> MBA courses Tutoring</t>
  </si>
  <si>
    <t xml:space="preserve"> Resume Writing</t>
  </si>
  <si>
    <t xml:space="preserve">High School/College Math Private Tutoring / Tutor: </t>
  </si>
  <si>
    <t>COLLEGE / AP / IB / HONORS MATH / CALCULUS / PRE-CALCULUS / TRIGONOMETRY / ALGEBRA / GEOMETRY/ NUMBER THEORY / PROBABILITY / STATISTICS / COLLEGE MATH PLACEMENT</t>
  </si>
  <si>
    <t>English</t>
  </si>
  <si>
    <t xml:space="preserve"> Reading &amp; Writing Private Tutoring / Tutor: </t>
  </si>
  <si>
    <t>ENGLISH COMPOSITION / ESSAY WRITING / VOCABULARY / ROOT WORDS / GRAMMAR / READING COMPREHENSION / ENGLISH FUNDAMENTALS / ESL / TOEFL</t>
  </si>
  <si>
    <t xml:space="preserve">College/Graduate School MBA Admissions Advisory: </t>
  </si>
  <si>
    <t>HIGH SCHOOL COURSE PLANNING / GPA STRATEGY / ACADEMIC AND EXTRACURRICULAR ACTIVITIES / SUMMER INTERNSHIPS / ESSAY PLANNING / MAJOR AND COLLEGE CHOICES / EARLY ADMISSION AND DECISION APPLICATIONS</t>
  </si>
  <si>
    <t>Experienced with ADD/ADHD</t>
  </si>
  <si>
    <t xml:space="preserve"> OCD</t>
  </si>
  <si>
    <t xml:space="preserve"> anxiety</t>
  </si>
  <si>
    <t xml:space="preserve"> and more.</t>
  </si>
  <si>
    <t>If you are willing to work hard</t>
  </si>
  <si>
    <t xml:space="preserve"> we will help you achieve your goals!</t>
  </si>
  <si>
    <t>~~~~~~~~~~~</t>
  </si>
  <si>
    <t>HOW WE PREPARE YOU:</t>
  </si>
  <si>
    <t xml:space="preserve">LSAT (Logic Games) Test Prep: </t>
  </si>
  <si>
    <t xml:space="preserve">Develop logic diagrams and placement methodologies to increase problem solving speed and accuracy. </t>
  </si>
  <si>
    <t xml:space="preserve">GMAT/GRE Test Prep: </t>
  </si>
  <si>
    <t>Rebuild math/logic knowledge base/fundamentals</t>
  </si>
  <si>
    <t xml:space="preserve"> apply fundamentals to problem solving</t>
  </si>
  <si>
    <t xml:space="preserve"> develop speed and accuracy.</t>
  </si>
  <si>
    <t>ACT</t>
  </si>
  <si>
    <t xml:space="preserve"> SAT</t>
  </si>
  <si>
    <t xml:space="preserve"> PSAT: </t>
  </si>
  <si>
    <t>During the ACT and SAT tutoring process</t>
  </si>
  <si>
    <t xml:space="preserve"> I review and re-establish students‚Äô academic fundamentals to help them obtain good scores as well as to ensure their academic success in college. Students are made aware that college admission is their first step into adulthood. Continued academic success in college is the key to establishing a future career so that they can become contributing members of our society.</t>
  </si>
  <si>
    <t xml:space="preserve">CBEST / CSET: </t>
  </si>
  <si>
    <t>We will reintroduce all math and science fundamentals including Common Core</t>
  </si>
  <si>
    <t xml:space="preserve"> help you understand math/logic</t>
  </si>
  <si>
    <t xml:space="preserve"> develop intuition</t>
  </si>
  <si>
    <t xml:space="preserve"> and help you learn how to best teach the material. Once you acquire the knowledge</t>
  </si>
  <si>
    <t xml:space="preserve"> you will pass the test and reach your full scoring potential.</t>
  </si>
  <si>
    <t>PAST STUDENT RESULTS:</t>
  </si>
  <si>
    <t xml:space="preserve">2020 National Merit Scholarship Finalist </t>
  </si>
  <si>
    <t xml:space="preserve">AP Calculus: 5/5 </t>
  </si>
  <si>
    <t>SAT Subject Math 2: 800/800</t>
  </si>
  <si>
    <t>ACT Composite: 36/36</t>
  </si>
  <si>
    <t>ACT Math: 36/36</t>
  </si>
  <si>
    <t>ACT Science: 36/36</t>
  </si>
  <si>
    <t>ACT Reading: 36/36</t>
  </si>
  <si>
    <t>ACT English: 36/36</t>
  </si>
  <si>
    <t>Old PSAT Writing Skills: 80/80</t>
  </si>
  <si>
    <t>Old PSAT Critical Reading: 80/80</t>
  </si>
  <si>
    <t>Old PSAT Math: 80/80</t>
  </si>
  <si>
    <t>New PSAT Reading &amp; Writing: 760/760</t>
  </si>
  <si>
    <t>New PSAT Math: 760/760</t>
  </si>
  <si>
    <t>GMAT: 710/800</t>
  </si>
  <si>
    <t>GRE Math: 167/170 (95th percentile)</t>
  </si>
  <si>
    <t>GRE Verbal: 169/170 (98th percentile)</t>
  </si>
  <si>
    <t>STUDENTS ADMITTED TO:</t>
  </si>
  <si>
    <t>Stanford</t>
  </si>
  <si>
    <t>Harvard</t>
  </si>
  <si>
    <t>MIT</t>
  </si>
  <si>
    <t>Princeton</t>
  </si>
  <si>
    <t>Yale</t>
  </si>
  <si>
    <t>Columbia</t>
  </si>
  <si>
    <t>UCLA</t>
  </si>
  <si>
    <t>UC Berkeley</t>
  </si>
  <si>
    <t xml:space="preserve">Oxford University </t>
  </si>
  <si>
    <t xml:space="preserve">Columbia University Business School </t>
  </si>
  <si>
    <t xml:space="preserve">University of California Berkeley Haas School of Business </t>
  </si>
  <si>
    <t xml:space="preserve">Cornell University Johnson School of Management </t>
  </si>
  <si>
    <t xml:space="preserve">University of California Irvine Paul Merage School of Business </t>
  </si>
  <si>
    <t>UCLA Anderson School of Management</t>
  </si>
  <si>
    <t xml:space="preserve">USC Marshall Business School </t>
  </si>
  <si>
    <t xml:space="preserve">Pepperdine University Graziadio Business School </t>
  </si>
  <si>
    <t>Chapman University Argyros School of Business</t>
  </si>
  <si>
    <t>UC San Diego</t>
  </si>
  <si>
    <t>UC Irvine</t>
  </si>
  <si>
    <t>UC Santa Barbara</t>
  </si>
  <si>
    <t>USC</t>
  </si>
  <si>
    <t>Cal Poly SLO</t>
  </si>
  <si>
    <t>U.S. Naval Academy</t>
  </si>
  <si>
    <t>Northwestern</t>
  </si>
  <si>
    <t>Claremont McKenna College</t>
  </si>
  <si>
    <t>NYU</t>
  </si>
  <si>
    <t>Cornell University</t>
  </si>
  <si>
    <t>Swarthmore College</t>
  </si>
  <si>
    <t>‚Äã</t>
  </si>
  <si>
    <t>And many more!</t>
  </si>
  <si>
    <t>MISSION &amp; TEACHING PHILOSOPHY:</t>
  </si>
  <si>
    <t>Our mission is to provide expert private tutoring tailored to meet each student‚Äôs unique needs and learning styles. We will help students reestablish academic building blocks</t>
  </si>
  <si>
    <t xml:space="preserve"> cultivate their LOVE of LEARNING</t>
  </si>
  <si>
    <t xml:space="preserve"> help them build solid study skills and habits</t>
  </si>
  <si>
    <t xml:space="preserve"> and get them ready for college and beyond.</t>
  </si>
  <si>
    <t>Math is the foundation of science and many other subjects. We know how to provide students the keys to understanding and learning and will help them build a strong math/logic/critical thinking/science foundation. Our goal is to develop each student‚Äôs COMPETENCE</t>
  </si>
  <si>
    <t xml:space="preserve"> CONFIDENCE</t>
  </si>
  <si>
    <t xml:space="preserve"> and INDEPENDENCE so that they can achieve in school and in life.</t>
  </si>
  <si>
    <t>QUALIFICATIONS &amp; BACKGROUND:</t>
  </si>
  <si>
    <t>Principal Test Prep Tutor and College Advisor:</t>
  </si>
  <si>
    <t>Tammy Chang has a BS in Electrical Engineering (magna cum laude) from UCLA and a graduate degree (MBA) from Stanford Graduate School of Business. Ms. Chang is an Adjunct Professor and has been providing expert test prep tutoring and college/graduate school entrance/admissions advisory services to numerous students since 2009.</t>
  </si>
  <si>
    <t>Principal Academic Math</t>
  </si>
  <si>
    <t xml:space="preserve"> Calculus</t>
  </si>
  <si>
    <t xml:space="preserve"> and Test Prep Tutor: </t>
  </si>
  <si>
    <t>Afshin Yaghmaei</t>
  </si>
  <si>
    <t xml:space="preserve"> BS Electrical Engineering and former Principal Development Engineer at UCLA</t>
  </si>
  <si>
    <t xml:space="preserve"> has been teaching advanced math and engineering courses</t>
  </si>
  <si>
    <t xml:space="preserve"> including College/AP Calculus</t>
  </si>
  <si>
    <t xml:space="preserve"> SAT Math 2 and EIT/PE</t>
  </si>
  <si>
    <t xml:space="preserve"> to college and high school students in both Orange County and Los Angeles County.</t>
  </si>
  <si>
    <t xml:space="preserve">College and High School Math Tutors: </t>
  </si>
  <si>
    <t>Tara is an Engineering major who has a 4.0 GPA and received an 800/800 on the SAT Math 2 Subject Test and 36/36 on all four ACT subjects. She teaches and reinforces the fundamental skills to achieve success in Pre-Algebra</t>
  </si>
  <si>
    <t xml:space="preserve"> Algebra (Beginning</t>
  </si>
  <si>
    <t xml:space="preserve"> Intermediate</t>
  </si>
  <si>
    <t xml:space="preserve"> and College)</t>
  </si>
  <si>
    <t xml:space="preserve"> Trigonometry</t>
  </si>
  <si>
    <t xml:space="preserve"> Pre-Calculus</t>
  </si>
  <si>
    <t xml:space="preserve"> &amp; More!</t>
  </si>
  <si>
    <t>Leila is currently studying to become a concept artist and illustrator. She previously studied Physics at UCLA</t>
  </si>
  <si>
    <t xml:space="preserve"> where she maintained a 3.9 GPA. She also received a score of 35 on her ACT. She enjoys reading</t>
  </si>
  <si>
    <t xml:space="preserve"> learning</t>
  </si>
  <si>
    <t xml:space="preserve"> and watching Doctor Who!</t>
  </si>
  <si>
    <t xml:space="preserve">    ";[];2022-03-07;0</t>
  </si>
  <si>
    <t>2022-02-07T04:01:14-0600;https://bham.craigslist.org/lss/d/birmingham-tutoring-for-25/7442769741.html;25.0;no city found;no subregion found;birmingham</t>
  </si>
  <si>
    <t>At OmniKen Edu. we offer many different services including group classes</t>
  </si>
  <si>
    <t xml:space="preserve"> private tutoring</t>
  </si>
  <si>
    <t xml:space="preserve"> and custom classes for homeschool students. We offer private tutoring for grades K- 12 in Math</t>
  </si>
  <si>
    <t xml:space="preserve"> Reading</t>
  </si>
  <si>
    <t xml:space="preserve"> Essay Writing</t>
  </si>
  <si>
    <t xml:space="preserve"> Science</t>
  </si>
  <si>
    <t xml:space="preserve"> and College Entrance exams (SAT and ACT Prep).</t>
  </si>
  <si>
    <t>One thing that sets us apart from other tutors and tutoring companies is that we record all sessions and notes</t>
  </si>
  <si>
    <t xml:space="preserve"> so your child will have the ability to go back and review all of their sessions at their convenience.</t>
  </si>
  <si>
    <t>This month</t>
  </si>
  <si>
    <t xml:space="preserve"> we are offering all of our sessions for $25 per hour!</t>
  </si>
  <si>
    <t>Email</t>
  </si>
  <si>
    <t xml:space="preserve"> text</t>
  </si>
  <si>
    <t xml:space="preserve"> or call us to sign up.</t>
  </si>
  <si>
    <t>;[25];2022-03-07;1
2022-02-04T18:41:03-0600;https://bham.craigslist.org/lss/d/adger-12-all-subjects-online/7441888916.html;;no city found;no subregion found;birmingham,al;Alabama;</t>
  </si>
  <si>
    <t>Our tutors are real full-time teachers who will help you improve your grades</t>
  </si>
  <si>
    <t xml:space="preserve"> guaranteed!</t>
  </si>
  <si>
    <t>Study Help connects students in an online platform with professional educators that specialize in teaching that subject</t>
  </si>
  <si>
    <t xml:space="preserve"> and will customize to the areas you need help in. We help students in elementary</t>
  </si>
  <si>
    <t xml:space="preserve"> middle and high schools in all subject areas including: Math</t>
  </si>
  <si>
    <t xml:space="preserve"> English/Language Arts</t>
  </si>
  <si>
    <t xml:space="preserve"> Science/History</t>
  </si>
  <si>
    <t xml:space="preserve"> AP and more!</t>
  </si>
  <si>
    <t>Why take the risk of working with college students or part time tutors</t>
  </si>
  <si>
    <t xml:space="preserve"> when you can get help from teachers who understand your specific coursework?</t>
  </si>
  <si>
    <t>Interested in how we can help you achieve academic success? Learn more on our website (https://study.help) or reply to meet with a real teacher to go over your academic needs.</t>
  </si>
  <si>
    <t>2022-03-05T12:08:22-0600;https://montgomery.craigslist.org/lss/d/hope-hull-top-tier-ucla-tutor-all/7454251143.html;;Montgomery//Surrounding;no subregion found;montgomery;Alabama;"</t>
  </si>
  <si>
    <t>Experienced &amp; Passionate Tutor Can Help You With The Following Subjects:</t>
  </si>
  <si>
    <t>Biology</t>
  </si>
  <si>
    <t>Spanish</t>
  </si>
  <si>
    <t>All English Subjects</t>
  </si>
  <si>
    <t>Grammar</t>
  </si>
  <si>
    <t>ESL</t>
  </si>
  <si>
    <t>Essay-Writing</t>
  </si>
  <si>
    <t>Basic Math</t>
  </si>
  <si>
    <t>Algebra I</t>
  </si>
  <si>
    <t>Algebra II</t>
  </si>
  <si>
    <t>SAT/ACT/GRE Test Prep (All Test Subjects)</t>
  </si>
  <si>
    <t>Pre-Calc</t>
  </si>
  <si>
    <t>Calc I-II</t>
  </si>
  <si>
    <t>Statistics</t>
  </si>
  <si>
    <t>Plenty of references to share. I conduct lessons online via Zoom and I share the recording AND our PDF we create after each lesson (if parent and/or pupil are interested in either/both).</t>
  </si>
  <si>
    <t>You won't be disappointed. I have experience working with all ages and demographics. We will get A TON accomplished at each lesson as I keep a solid pace and I am encouraging and helpful.</t>
  </si>
  <si>
    <t>2022-02-14T19:50:09-0600;https://tuscaloosa.craigslist.org/lss/d/tuscaloosa-physics-calc-math-chem-iii/7446147926.html;;no city found;no subregion found;tuscaloosa;Alabama;"</t>
  </si>
  <si>
    <t>Tutoring rate. $50/hr</t>
  </si>
  <si>
    <t xml:space="preserve"> Group Rate</t>
  </si>
  <si>
    <t xml:space="preserve"> $10 each additional person.</t>
  </si>
  <si>
    <t>CLASSES OFFERED:</t>
  </si>
  <si>
    <t>PHYSICS: Physics with Calculus</t>
  </si>
  <si>
    <t xml:space="preserve"> Mechanics</t>
  </si>
  <si>
    <t xml:space="preserve"> Statistics/Probability</t>
  </si>
  <si>
    <t xml:space="preserve"> Quantum Mechanics and Electrodynamics</t>
  </si>
  <si>
    <t xml:space="preserve"> college and high school level. GRE</t>
  </si>
  <si>
    <t xml:space="preserve"> MCAT</t>
  </si>
  <si>
    <t xml:space="preserve"> SAT Physics.</t>
  </si>
  <si>
    <t>MATH: Calculus I</t>
  </si>
  <si>
    <t xml:space="preserve"> II</t>
  </si>
  <si>
    <t xml:space="preserve"> III</t>
  </si>
  <si>
    <t xml:space="preserve"> Business Calc</t>
  </si>
  <si>
    <t xml:space="preserve"> Linear Algebra</t>
  </si>
  <si>
    <t xml:space="preserve"> Econ lin Alg</t>
  </si>
  <si>
    <t xml:space="preserve"> Differential Equations</t>
  </si>
  <si>
    <t xml:space="preserve"> Statistics</t>
  </si>
  <si>
    <t xml:space="preserve"> Algebra</t>
  </si>
  <si>
    <t xml:space="preserve"> Pre-Algebra</t>
  </si>
  <si>
    <t xml:space="preserve"> Microsoft Excel</t>
  </si>
  <si>
    <t xml:space="preserve"> college and high school level. Test preparation for math</t>
  </si>
  <si>
    <t xml:space="preserve"> GMAT</t>
  </si>
  <si>
    <t xml:space="preserve"> GRE</t>
  </si>
  <si>
    <t xml:space="preserve"> LSAT</t>
  </si>
  <si>
    <t xml:space="preserve"> ACT</t>
  </si>
  <si>
    <t xml:space="preserve"> GED and any other entrance exam.</t>
  </si>
  <si>
    <t>California Contractors State license Board</t>
  </si>
  <si>
    <t xml:space="preserve"> CSLB exams</t>
  </si>
  <si>
    <t xml:space="preserve"> math help for</t>
  </si>
  <si>
    <t xml:space="preserve"> electrictrical/low voltage</t>
  </si>
  <si>
    <t xml:space="preserve"> carpentry</t>
  </si>
  <si>
    <t xml:space="preserve"> boiler</t>
  </si>
  <si>
    <t xml:space="preserve"> concrete</t>
  </si>
  <si>
    <t xml:space="preserve"> elevator HVAC</t>
  </si>
  <si>
    <t xml:space="preserve"> plumbing solar</t>
  </si>
  <si>
    <t xml:space="preserve"> welding.</t>
  </si>
  <si>
    <t>CHEMISTRY: General College Chemistry I</t>
  </si>
  <si>
    <t>II</t>
  </si>
  <si>
    <t xml:space="preserve"> college and high school level.</t>
  </si>
  <si>
    <t>ESSAY/TERM PAPER: Term paper preparation</t>
  </si>
  <si>
    <t xml:space="preserve"> presentations and public speaking.</t>
  </si>
  <si>
    <t>ONLINE TUTORING ONLY</t>
  </si>
  <si>
    <t xml:space="preserve"> I have a professional Zoom account with unlimited time</t>
  </si>
  <si>
    <t xml:space="preserve"> Skype or any other video conferencing platform will also work. I have equation editing software</t>
  </si>
  <si>
    <t xml:space="preserve"> so I can type out the equations we are discussing and share my screen for easy viewing. I can then save the finished work and email the PDF for later review.</t>
  </si>
  <si>
    <t>I am in the Pacific time zone.</t>
  </si>
  <si>
    <t>In the Central time zone</t>
  </si>
  <si>
    <t xml:space="preserve"> Your 12 Noon is my 10 am.</t>
  </si>
  <si>
    <t>TUTORING CREDENTIALS</t>
  </si>
  <si>
    <t>I have been tutoring for 6+ years</t>
  </si>
  <si>
    <t xml:space="preserve"> and I have many students who are all satisfied with my help. I have earned my B.S and M.S. in Physics from San Francisco State University in May 2017. You can confirm my credentials through the WYZANT tutoring website. I have a 5 star rating and I strive to give you the best tutoring experience possible. I have also passed Wyzant‚Äôs background checks. You can paste this link into your search window for security. https://www.wyzant.com/Tutors/PhysicsMath_TrevorK</t>
  </si>
  <si>
    <t>You can also check out my website</t>
  </si>
  <si>
    <t xml:space="preserve"> https//trevorskelly.com/ for more details on tutoring for physics</t>
  </si>
  <si>
    <t xml:space="preserve"> math and chemistry and physics research consulting.</t>
  </si>
  <si>
    <t>I CAN HELP YOU WITH TUTORING:</t>
  </si>
  <si>
    <t>Do you need help with your Physics with Calculus classes</t>
  </si>
  <si>
    <t xml:space="preserve"> or just need help with math? I can help you study for a test or homework. I know how difficult learning physics</t>
  </si>
  <si>
    <t xml:space="preserve"> math and chemistry can be</t>
  </si>
  <si>
    <t xml:space="preserve"> and I will help you to avoid the common conceptual mistakes and pitfalls. If you would like help in physics</t>
  </si>
  <si>
    <t xml:space="preserve"> math or chemistry</t>
  </si>
  <si>
    <t xml:space="preserve"> feel free to contact me. Many people ask me to do their work for them</t>
  </si>
  <si>
    <t xml:space="preserve"> here is my response: I WILL NOT COMPLETE YOUR EXAMS</t>
  </si>
  <si>
    <t xml:space="preserve"> TESTS OR HOMEWORK FOR YOU</t>
  </si>
  <si>
    <t xml:space="preserve"> PLEASE DO NOT EVEN ASK.</t>
  </si>
  <si>
    <t>I am well versed in the subjects of Physics with calculus</t>
  </si>
  <si>
    <t xml:space="preserve"> from kinematics all the way up to special relativity. I can also help you with Calculus I</t>
  </si>
  <si>
    <t xml:space="preserve"> Pre-Algebra Trig</t>
  </si>
  <si>
    <t xml:space="preserve"> and Algebra. Lower level physics and math students are also welcome. I can also help you with general chemistry I</t>
  </si>
  <si>
    <t xml:space="preserve"> which deal with buffers</t>
  </si>
  <si>
    <t xml:space="preserve"> titration</t>
  </si>
  <si>
    <t xml:space="preserve"> and rates of reaction (kinetics).</t>
  </si>
  <si>
    <t>I live in the bay area and I offer high quality online tutoring. My hourly rate is $50. I accept students of all ages.</t>
  </si>
  <si>
    <t>My name is Trevor</t>
  </si>
  <si>
    <t xml:space="preserve"> please contact me through the Craigslist messenger.</t>
  </si>
  <si>
    <t>Optics Experience/Physics Research and Development</t>
  </si>
  <si>
    <t>I can assist with Research and Development of specific physics</t>
  </si>
  <si>
    <t xml:space="preserve"> optics</t>
  </si>
  <si>
    <t xml:space="preserve"> photonics and fluid dynamics application ideas from original conception to completion. Currently I am a self-employed research consultant and private tutor. Please check my website</t>
  </si>
  <si>
    <t xml:space="preserve"> https//trevorskelly.com/ for more information.</t>
  </si>
  <si>
    <t>Please inquire if you would like more details.</t>
  </si>
  <si>
    <t>;[50, 10, 50];2022-03-07;3
2022-02-17T19:56:53-0900;https://anchorage.craigslist.org/lss/d/anchorage-statistics-math-tutor-basic/7447523245.html;;Anchorage &amp; Surrounding Communities;no subregion found;anchorage;Alaska;</t>
  </si>
  <si>
    <t xml:space="preserve">üìàOnline Tutoring   üìùAffordable Competitive Rates  üìäFree initial phone consultation    </t>
  </si>
  <si>
    <t>üìêGroup Discounts   üìÜWeekday</t>
  </si>
  <si>
    <t xml:space="preserve"> Evening &amp; Weekend Availability</t>
  </si>
  <si>
    <t>T u t o r W i t h C h r i s . c o m</t>
  </si>
  <si>
    <t>Call or Text 714-253-9990</t>
  </si>
  <si>
    <t xml:space="preserve">Hello!  My name is Chris and I provide affordable online tutoring services to students ranging from Jr. High through Graduate School in a wide range of subjects </t>
  </si>
  <si>
    <t>You're welcome to read my 5-Star positive reviews and testimonials from my past and current clients on both Google and Yelp by searching ""Tutor With Chris""</t>
  </si>
  <si>
    <t>I'm happy to help you with any of the following subjects:</t>
  </si>
  <si>
    <t>Statistics for the Social Sciences</t>
  </si>
  <si>
    <t>‚úèÔ∏èIntro</t>
  </si>
  <si>
    <t xml:space="preserve"> Advanced</t>
  </si>
  <si>
    <t>‚úèÔ∏èSPSS</t>
  </si>
  <si>
    <t>Psychology</t>
  </si>
  <si>
    <t>‚úèÔ∏èResearch Methods</t>
  </si>
  <si>
    <t>‚úèÔ∏èBio-psych</t>
  </si>
  <si>
    <t>‚úèÔ∏èAbnormal psych</t>
  </si>
  <si>
    <t>‚úèÔ∏èOthers</t>
  </si>
  <si>
    <t>Research Proposal Assistance</t>
  </si>
  <si>
    <t>‚úèÔ∏èData Analysis in SPSS</t>
  </si>
  <si>
    <t>‚úèÔ∏èResearch Design</t>
  </si>
  <si>
    <t>Math</t>
  </si>
  <si>
    <t>‚úèÔ∏èMath Skills</t>
  </si>
  <si>
    <t>‚úèÔ∏èIntermediate &amp; College Algebra</t>
  </si>
  <si>
    <t>‚úèÔ∏èGeometry</t>
  </si>
  <si>
    <t>‚úèÔ∏èTrigonometry &amp; Pre-calculus</t>
  </si>
  <si>
    <t>I have extensive experience working with students with learning disabilities and math anxiety and have helped countless students gain confidence</t>
  </si>
  <si>
    <t xml:space="preserve"> overcome their individual challenges and forge a path toward academic success.  I also understand -and can relate to- the challenges facing college and graduate students juggling academics</t>
  </si>
  <si>
    <t xml:space="preserve"> work and family</t>
  </si>
  <si>
    <t xml:space="preserve"> and I'm here to help</t>
  </si>
  <si>
    <t>I am a professional academic tutor with 7+ years of college and university tutoring experience</t>
  </si>
  <si>
    <t xml:space="preserve"> as well as experience as a graduate teaching assistant at CSUF.  I have a BA in psychology</t>
  </si>
  <si>
    <t xml:space="preserve"> graduate coursework in clinical psychology and advanced statistics</t>
  </si>
  <si>
    <t xml:space="preserve"> an AA in anthropology</t>
  </si>
  <si>
    <t xml:space="preserve"> and experience working as a supplemental instruction leader at Fullerton College</t>
  </si>
  <si>
    <t>As a small business owner with many years of customer service experience</t>
  </si>
  <si>
    <t xml:space="preserve"> it is very important to me that I provide every client with an uplifting</t>
  </si>
  <si>
    <t xml:space="preserve"> interactive and supportive experience.  At no additional charge I provide session notes</t>
  </si>
  <si>
    <t xml:space="preserve"> digital white board drawings</t>
  </si>
  <si>
    <t xml:space="preserve"> a copy of any work completed in our session</t>
  </si>
  <si>
    <t xml:space="preserve"> as well as any relevant resource materials I may already have on the subject</t>
  </si>
  <si>
    <t>My rates are flexible and competitive so I can help as many students as possible</t>
  </si>
  <si>
    <t>Please be aware</t>
  </si>
  <si>
    <t xml:space="preserve"> I offer traditional tutoring and instruction and am more than happy to work with you on your assignments in-session.  I do not complete assignments</t>
  </si>
  <si>
    <t xml:space="preserve"> coursework</t>
  </si>
  <si>
    <t xml:space="preserve"> exams or courses for students</t>
  </si>
  <si>
    <t>For more information about my rates</t>
  </si>
  <si>
    <t xml:space="preserve"> discounts and appointment availability</t>
  </si>
  <si>
    <t xml:space="preserve"> and to discuss the help you need</t>
  </si>
  <si>
    <t xml:space="preserve"> you can contact me by phone or text at 714-253-9990 or by responding to this posting or contacting me through my website</t>
  </si>
  <si>
    <t>I'm eager to help and look forward to hearing from you!</t>
  </si>
  <si>
    <t>714-253-9990</t>
  </si>
  <si>
    <t>;[];2022-03-07;0
2022-02-11T15:32:23-0900;https://anchorage.craigslist.org/lss/d/anchorage-experienced-interpersonal/7444915138.html;10.0;Anchorage;no subregion found;anchorage;Alaska;</t>
  </si>
  <si>
    <t>Hello</t>
  </si>
  <si>
    <t xml:space="preserve"> I am an experienced math tutor and have been tutoring students in whatever math subject they may need assistance in. I have been math tutoring for 10 years. I consider math to be my strongest suite from school K-12 and college studies. This is a subject that I understand well and do not tutor any other subjects except for perhaps a bit of Chemistry or Physics.</t>
  </si>
  <si>
    <t>Some math classes that I have taken include Algebra I and II</t>
  </si>
  <si>
    <t xml:space="preserve"> Pre- Calculus</t>
  </si>
  <si>
    <t xml:space="preserve"> Calculus I</t>
  </si>
  <si>
    <t xml:space="preserve"> and III</t>
  </si>
  <si>
    <t xml:space="preserve"> and Differential Equations. I also have math tutored students in classes below this such as Algebra being one of the most common classes I tutor in and the above listed math classes are just to give you an idea of the range of math I can tutor in.</t>
  </si>
  <si>
    <t>I can also help with things like long division</t>
  </si>
  <si>
    <t xml:space="preserve"> fractions</t>
  </si>
  <si>
    <t xml:space="preserve"> or anything below the math classes listed above. I can also adapt to different learning styles and explain math problems in different ways since doing that helps it to make sense easier for some students.  There have been two or more students bring their math grade up from a D to an A which I was tutoring once a week or every other week.  </t>
  </si>
  <si>
    <t>I have tutored many students of many abilities and personalities in grades K-12 and helped them get caught up in their class along with providing useful studying</t>
  </si>
  <si>
    <t xml:space="preserve"> strategies</t>
  </si>
  <si>
    <t xml:space="preserve"> and methods for solving similar problems.  I am very effective with my tutoring strategies and guarantee useful guidance to students beyond just helping them with the problem.  I am very easy to get along with and have meet with people of all different types of ethnicities and backgrounds.</t>
  </si>
  <si>
    <t>I have also tutored many students in Algebra I and II</t>
  </si>
  <si>
    <t xml:space="preserve"> and Calculus. I have been able to answer all the questions students have had in these classes along with providing tips</t>
  </si>
  <si>
    <t xml:space="preserve"> hints</t>
  </si>
  <si>
    <t xml:space="preserve"> and studying strategies. I assure you I know my stuff when it comes to math tutoring and provide only useful information so we aren't wasting any time and also making sure students understand what they are being taught. My hourly rate reflects my time and expertise in tutoring and have adjusted the rates to meet the needs of the varying class difficulties. 30 hr for any class below Algebra I</t>
  </si>
  <si>
    <t xml:space="preserve"> 35 hr for any class Algebra I and above.</t>
  </si>
  <si>
    <t>I live in Anchorage but go to Eagle River at least once a week.  I am open to tutoring in Wasilla or Palmer with an added $10 for gas and time cost.  I can also wear a mask if needed for the tutoring appointment.  Give me a call or text at 907-854-9200 to set up a day and time. I am reliable and always show up on the day and time of my tutor appointment. I've tutored and helped many</t>
  </si>
  <si>
    <t xml:space="preserve"> many clients. Please respect my time as I respect yours. Thanks!</t>
  </si>
  <si>
    <t>PS: I have math tutoring references if you want to check in with them.</t>
  </si>
  <si>
    <t>;[10];2022-03-07;1
2022-02-27T15:55:23-0700;https://flagstaff.craigslist.org/lss/d/flagstaff-math-tutor-virtual/7451707087.html;;no city found;no subregion found;flagstaff;Arizona;</t>
  </si>
  <si>
    <t xml:space="preserve"> I‚Äôm Tiffany and I along with 3 of my friends (Ana</t>
  </si>
  <si>
    <t xml:space="preserve"> Megan</t>
  </si>
  <si>
    <t xml:space="preserve"> and Cathy)</t>
  </si>
  <si>
    <t xml:space="preserve"> are highly recommended</t>
  </si>
  <si>
    <t xml:space="preserve"> math tutors. We make it our mission to provide thorough math tutoring to anyone who needs it. I personally began teaching math in 2007 and since have been able to help thousands of students learn math in easy ways. Between the 4 of us</t>
  </si>
  <si>
    <t xml:space="preserve"> we have over 50 years of math teaching experience.</t>
  </si>
  <si>
    <t>We are versed in all core curriculum and we also specialize in adult math tutoring</t>
  </si>
  <si>
    <t xml:space="preserve"> so all ages are welcome!</t>
  </si>
  <si>
    <t>Teaching math has become a passion of mine and I love giving people the tools they need to succeed with it. Whether your goal is to pass an exam</t>
  </si>
  <si>
    <t xml:space="preserve"> a class</t>
  </si>
  <si>
    <t xml:space="preserve"> get your GED</t>
  </si>
  <si>
    <t xml:space="preserve"> or if you just want an adult math refresher to assist you with helping your kids we are here and happy to help you.</t>
  </si>
  <si>
    <t>Just reply to this post letting us know you‚Äôre interested and we will let you know how to proceed.</t>
  </si>
  <si>
    <t>Check out a few of the topics we've covered below:</t>
  </si>
  <si>
    <t>Algebra 1</t>
  </si>
  <si>
    <t>Algebra 2</t>
  </si>
  <si>
    <t>Geometry</t>
  </si>
  <si>
    <t>Calculus</t>
  </si>
  <si>
    <t>Trigonometry</t>
  </si>
  <si>
    <t>Place Value</t>
  </si>
  <si>
    <t>Rounding with Whole Numbers</t>
  </si>
  <si>
    <t>Rounding with Decimals</t>
  </si>
  <si>
    <t>Adding 2 &amp; 3 Digit Numbers</t>
  </si>
  <si>
    <t>Subtracting 2 &amp; 3 Digit Numbers</t>
  </si>
  <si>
    <t>Subtracting with Zeros</t>
  </si>
  <si>
    <t>Multiplying 2 &amp; 3 Digit Numbers</t>
  </si>
  <si>
    <t>Long Division with Whole Numbers</t>
  </si>
  <si>
    <t>Equivalent Fractions</t>
  </si>
  <si>
    <t>Equivalent Fractions &amp; Decimals</t>
  </si>
  <si>
    <t>Using Fractions</t>
  </si>
  <si>
    <t xml:space="preserve"> Decimals &amp; Percents Interchangeably</t>
  </si>
  <si>
    <t>Comparing &amp; Ordering Numbers</t>
  </si>
  <si>
    <t>Adding &amp; Subtracting Fractions</t>
  </si>
  <si>
    <t>Multiplying &amp; Dividing Fractions</t>
  </si>
  <si>
    <t>Adding &amp; Subtracting Mixed Numbers</t>
  </si>
  <si>
    <t>Multiplying &amp; Dividing Mixed Numbers</t>
  </si>
  <si>
    <t>Adding &amp; Subtracting Decimals</t>
  </si>
  <si>
    <t>Number &amp; Patterns</t>
  </si>
  <si>
    <t>Exponents</t>
  </si>
  <si>
    <t>Order of Operations</t>
  </si>
  <si>
    <t>Properties</t>
  </si>
  <si>
    <t>Factors &amp; Multiples</t>
  </si>
  <si>
    <t>Least Common Multiple (LCM)</t>
  </si>
  <si>
    <t>Greatest Common Factor (GCF)</t>
  </si>
  <si>
    <t>Prime Factorization</t>
  </si>
  <si>
    <t>Divisibility Rules</t>
  </si>
  <si>
    <t>Introduction to Integers</t>
  </si>
  <si>
    <t>Types of Numbers (Natural</t>
  </si>
  <si>
    <t xml:space="preserve"> Whole</t>
  </si>
  <si>
    <t xml:space="preserve"> Integers</t>
  </si>
  <si>
    <t xml:space="preserve"> Rational</t>
  </si>
  <si>
    <t xml:space="preserve"> Irrational)</t>
  </si>
  <si>
    <t>Adding and Subtracting Integers</t>
  </si>
  <si>
    <t>Multiplying and Dividing Integers</t>
  </si>
  <si>
    <t>Negative Fraction Operations</t>
  </si>
  <si>
    <t>Compare and Ordering Rational Numbers</t>
  </si>
  <si>
    <t>Solving Equations with Integers</t>
  </si>
  <si>
    <t>Negative Decimals</t>
  </si>
  <si>
    <t>Variables and Expressions</t>
  </si>
  <si>
    <t>Translating Words into Math</t>
  </si>
  <si>
    <t>Equations and their Solutions</t>
  </si>
  <si>
    <t>Two-Step Equations</t>
  </si>
  <si>
    <t>Two-Step Inequalities</t>
  </si>
  <si>
    <t>Equations with Two Variables: Substitution</t>
  </si>
  <si>
    <t>Equations with Two Variables: Elimination</t>
  </si>
  <si>
    <t>Dilations</t>
  </si>
  <si>
    <t>Reflections</t>
  </si>
  <si>
    <t>Rotations</t>
  </si>
  <si>
    <t>Translations</t>
  </si>
  <si>
    <t>Transformations</t>
  </si>
  <si>
    <t>Compound Transformations: Example 1</t>
  </si>
  <si>
    <t>Compound Transformations: Example 2</t>
  </si>
  <si>
    <t>Compound Transformations: Example 3</t>
  </si>
  <si>
    <t>Compound Transformations: Example 4</t>
  </si>
  <si>
    <t>Compound Transformations: Example 5</t>
  </si>
  <si>
    <t>Combining Like Terms</t>
  </si>
  <si>
    <t>Adding and Subtracting Equations</t>
  </si>
  <si>
    <t>Multiplying and Dividing Equations</t>
  </si>
  <si>
    <t>Solving Inequalities in 2 Variables</t>
  </si>
  <si>
    <t>Linear Equations in 1 or 2 Variables</t>
  </si>
  <si>
    <t>Standard Form</t>
  </si>
  <si>
    <t>Slope-Intercept Form</t>
  </si>
  <si>
    <t>Point-Slope Form</t>
  </si>
  <si>
    <t>Solving Inequalities</t>
  </si>
  <si>
    <t>Systems of Equations</t>
  </si>
  <si>
    <t>How to Turn a Bunch of Words into a Math Problem 1</t>
  </si>
  <si>
    <t>How to Turn a Bunch of Words into Math Problem 2</t>
  </si>
  <si>
    <t>Turning a Whole Bunch of Words into a Math Problem: Inequalities</t>
  </si>
  <si>
    <t>Simplifying Expressions</t>
  </si>
  <si>
    <t>Adding and Subtracting Inequalities</t>
  </si>
  <si>
    <t>Multiplying and Dividing Inequalities</t>
  </si>
  <si>
    <t>Equations with Fractions and Decimals</t>
  </si>
  <si>
    <t>Equations with Variables on Both Sides</t>
  </si>
  <si>
    <t>Multi-Step Equations</t>
  </si>
  <si>
    <t>Multi-Step Inequalities</t>
  </si>
  <si>
    <t>Slope Intercept</t>
  </si>
  <si>
    <t>System of Equations #1: Part 1</t>
  </si>
  <si>
    <t>Systems of Equations #1: Part 2</t>
  </si>
  <si>
    <t>System of Equations #2</t>
  </si>
  <si>
    <t>Simplifying Radical Expressions</t>
  </si>
  <si>
    <t>Simplifying Radical Expressions: Fractions</t>
  </si>
  <si>
    <t>Simplifying Radical Expressions with Variables</t>
  </si>
  <si>
    <t>Adding and Subtracting Radicals</t>
  </si>
  <si>
    <t>Adding and Subtracting Radicals with Variables</t>
  </si>
  <si>
    <t>Multiplying Radicals</t>
  </si>
  <si>
    <t>Dividing Radicals</t>
  </si>
  <si>
    <t>Multiplying and Dividing Radicals with Variables</t>
  </si>
  <si>
    <t>Advanced Exponent Rules</t>
  </si>
  <si>
    <t>Pythagorean Theorem</t>
  </si>
  <si>
    <t>Pythagorean Theorem and Distance</t>
  </si>
  <si>
    <t>Pythagorean Theorem Word Problem: Area</t>
  </si>
  <si>
    <t>Pythagorean Theorem Word Problem: Fencing</t>
  </si>
  <si>
    <t>Pythagorean Theorem Word Problem: Hypotenuse</t>
  </si>
  <si>
    <t>Pythagorean Theorem Word Problem: Perimeter</t>
  </si>
  <si>
    <t>Pythagorean Theorem Word Problem: Square Half</t>
  </si>
  <si>
    <t>Basics of Functions: Mapping</t>
  </si>
  <si>
    <t>Basics of Functions: Vertical Line Test</t>
  </si>
  <si>
    <t>Basics of Functions: Using Tables</t>
  </si>
  <si>
    <t>How to Turn a Table into Function Notation</t>
  </si>
  <si>
    <t>Domain and Range</t>
  </si>
  <si>
    <t>Finding the Roots of a Function</t>
  </si>
  <si>
    <t>Function Transformations: Parabolas</t>
  </si>
  <si>
    <t>Function Transformations: Parabolas and Cubic Functions</t>
  </si>
  <si>
    <t>Adding and Subtracting Polynomials</t>
  </si>
  <si>
    <t>Multiplying and Dividing Polynomials</t>
  </si>
  <si>
    <t>Difference of Two Perfect Squares</t>
  </si>
  <si>
    <t>Factoring Binomials</t>
  </si>
  <si>
    <t>Factoring Perfect Squares Trinomials</t>
  </si>
  <si>
    <t>Factoring Trinomials: a = 1</t>
  </si>
  <si>
    <t>Factoring Trinomials: Slide and Divide</t>
  </si>
  <si>
    <t>Factoring Trinomials: Volume of a Prism</t>
  </si>
  <si>
    <t>Factoring Trinomials Application: Area</t>
  </si>
  <si>
    <t>Factoring Trinomials Application: Picture Frame</t>
  </si>
  <si>
    <t>Solving Quadratic Equations using the Quadratic Formula</t>
  </si>
  <si>
    <t>Quadratic Formula vs. Factoring: a = 1</t>
  </si>
  <si>
    <t>Quadratic Formula vs. Factoring: a &gt; 1</t>
  </si>
  <si>
    <t>Solving using the Quadratic Formula #1</t>
  </si>
  <si>
    <t>Solving using the Quadratic Formula #2</t>
  </si>
  <si>
    <t>Solving using the Quadratic Formula #3</t>
  </si>
  <si>
    <t>Geometry Vocabulary</t>
  </si>
  <si>
    <t>Parallel Lines with a Transversal: Identifying Angle Measures</t>
  </si>
  <si>
    <t>Triangle Theorem: SSS</t>
  </si>
  <si>
    <t>Triangle Theorem: SAS</t>
  </si>
  <si>
    <t>Triangle Theorem: ASA</t>
  </si>
  <si>
    <t>;[];2022-03-07;0
2022-03-04T16:27:34-0700;https://phoenix.craigslist.org/cph/lss/d/phoenix-ivy-league-tutor-sat-act-gmat/7453960287.html;;no city found;Central/South Phx;phoenix;Arizona;</t>
  </si>
  <si>
    <t>Professional full-time tutor available for your tutoring needs. I‚Äôm highly experienced with a strong track record of helping students increase grades and test scores. I take pride in bringing out the full academic potential from my students.</t>
  </si>
  <si>
    <t>Contact me (call or text) at 480-535-2348</t>
  </si>
  <si>
    <t>Educational Background:</t>
  </si>
  <si>
    <t>University of Pennsylvania</t>
  </si>
  <si>
    <t>(Undergrad)</t>
  </si>
  <si>
    <t>Harvard University</t>
  </si>
  <si>
    <t>(Grad)</t>
  </si>
  <si>
    <t>ACT 35</t>
  </si>
  <si>
    <t>SAT 1580</t>
  </si>
  <si>
    <t>LSAT 176</t>
  </si>
  <si>
    <t>MCAT 524</t>
  </si>
  <si>
    <t>GRE 334</t>
  </si>
  <si>
    <t>GMAT 790</t>
  </si>
  <si>
    <t>I have 4 years of classroom teaching experience at a public school. I also have 3 years of work experience teaching at a tutoring center. I went on my own and have been doing online and in-person tutoring for the past 4 years.</t>
  </si>
  <si>
    <t>Subjects I tutor: Geometry</t>
  </si>
  <si>
    <t xml:space="preserve"> Pre-calculus</t>
  </si>
  <si>
    <t xml:space="preserve"> Biology</t>
  </si>
  <si>
    <t xml:space="preserve"> Physics</t>
  </si>
  <si>
    <t xml:space="preserve"> Chemistry</t>
  </si>
  <si>
    <t xml:space="preserve"> Organic Chemistry</t>
  </si>
  <si>
    <t xml:space="preserve"> Anatomy and Physiology</t>
  </si>
  <si>
    <t xml:space="preserve"> Psychology</t>
  </si>
  <si>
    <t xml:space="preserve"> Earth Science</t>
  </si>
  <si>
    <t xml:space="preserve"> Environmental Science</t>
  </si>
  <si>
    <t xml:space="preserve"> General Science</t>
  </si>
  <si>
    <t xml:space="preserve"> English Literature</t>
  </si>
  <si>
    <t xml:space="preserve"> Language and Writing</t>
  </si>
  <si>
    <t xml:space="preserve"> AP courses</t>
  </si>
  <si>
    <t xml:space="preserve"> and History.</t>
  </si>
  <si>
    <t>Tests I tutor:  SAT</t>
  </si>
  <si>
    <t xml:space="preserve"> MAT</t>
  </si>
  <si>
    <t xml:space="preserve"> ISEE</t>
  </si>
  <si>
    <t xml:space="preserve"> TOEFL</t>
  </si>
  <si>
    <t xml:space="preserve"> IELTS</t>
  </si>
  <si>
    <t>Other services: Admission counseling</t>
  </si>
  <si>
    <t xml:space="preserve"> editing resume and cover letters</t>
  </si>
  <si>
    <t xml:space="preserve"> interview tips</t>
  </si>
  <si>
    <t xml:space="preserve"> essay writing</t>
  </si>
  <si>
    <t xml:space="preserve"> writing personal statements</t>
  </si>
  <si>
    <t>Rate: varies depending on location</t>
  </si>
  <si>
    <t xml:space="preserve"> subject and the type of tutoring selected.</t>
  </si>
  <si>
    <t>Please contact me by responding to this listing with your name and contact number along with the subject or exam you need help with. I‚Äôll get back to you as soon as I can to discuss plans.</t>
  </si>
  <si>
    <t>;[];2022-03-07;0
2022-03-04T08:00:15-0700;https://phoenix.craigslist.org/nph/lss/d/phoenix-math-chemistry-physics-biology/7453688617.html;27.0;Phoenix;Phx North;phoenix;Arizona;</t>
  </si>
  <si>
    <t>Do you need help with your Math</t>
  </si>
  <si>
    <t xml:space="preserve"> Engineering classes? Our mission is to help students succeed in their classes. We provide 24/7 assistance to take away the stress of upcoming Assignments / Homework </t>
  </si>
  <si>
    <t xml:space="preserve"> Projects and Exams. PCM only works with highly experienced</t>
  </si>
  <si>
    <t xml:space="preserve"> professional tutors who have a proven track record of success. Our individualized approach has helped countless students achieve the academic and test prep goals of their dreams.</t>
  </si>
  <si>
    <t xml:space="preserve">CHEMISTRY: Introductory Chemistry </t>
  </si>
  <si>
    <t xml:space="preserve"> AP Chemistry </t>
  </si>
  <si>
    <t xml:space="preserve"> General Chemistry I and II</t>
  </si>
  <si>
    <t xml:space="preserve"> Organic Chemistry I and II </t>
  </si>
  <si>
    <t xml:space="preserve"> Advanced Organic Chemistry </t>
  </si>
  <si>
    <t xml:space="preserve"> Biochemistry </t>
  </si>
  <si>
    <t xml:space="preserve"> Physical Chemistry </t>
  </si>
  <si>
    <t xml:space="preserve"> Analytical Chemistry </t>
  </si>
  <si>
    <t xml:space="preserve"> Thermochemistry</t>
  </si>
  <si>
    <t xml:space="preserve">PHYSICS: AP Physics </t>
  </si>
  <si>
    <t xml:space="preserve"> Engineering Thermodynamics </t>
  </si>
  <si>
    <t xml:space="preserve"> Applied Physics </t>
  </si>
  <si>
    <t xml:space="preserve"> Mechanics / Motion </t>
  </si>
  <si>
    <t xml:space="preserve"> Geometric Optics </t>
  </si>
  <si>
    <t xml:space="preserve"> Thermodynamics </t>
  </si>
  <si>
    <t xml:space="preserve"> Fluid Mechanics </t>
  </si>
  <si>
    <t xml:space="preserve"> Electro Statics / Electro-Dynamics / Magnetism </t>
  </si>
  <si>
    <t xml:space="preserve"> Circuits / Advanced Circuit Concepts </t>
  </si>
  <si>
    <t xml:space="preserve"> Oscillations / Waves </t>
  </si>
  <si>
    <t xml:space="preserve"> Atomic / Nuclear / Particle Physics </t>
  </si>
  <si>
    <t xml:space="preserve"> Modern Physics / Intro Quantum </t>
  </si>
  <si>
    <t xml:space="preserve"> Astro-Physics / Astronomy </t>
  </si>
  <si>
    <t xml:space="preserve"> Quantum Mechanics  </t>
  </si>
  <si>
    <t xml:space="preserve">MATH: Algebra 1 / Beginning Algebra </t>
  </si>
  <si>
    <t xml:space="preserve"> Geometry </t>
  </si>
  <si>
    <t xml:space="preserve"> Trigonometry </t>
  </si>
  <si>
    <t xml:space="preserve"> Pre-Algebra / Elementary Math </t>
  </si>
  <si>
    <t xml:space="preserve"> Algebra 2 / Intermediate Algebra </t>
  </si>
  <si>
    <t xml:space="preserve"> Probability and Statistics </t>
  </si>
  <si>
    <t xml:space="preserve"> Elementary Statistics </t>
  </si>
  <si>
    <t xml:space="preserve"> Business Statistics </t>
  </si>
  <si>
    <t xml:space="preserve"> Stats for Social Sciences and Psychology </t>
  </si>
  <si>
    <t xml:space="preserve"> Mathematical Concepts / Foundations of Mathematics </t>
  </si>
  <si>
    <t xml:space="preserve"> Business Calculus </t>
  </si>
  <si>
    <t xml:space="preserve"> Calculus 1 ( single variable ) </t>
  </si>
  <si>
    <t xml:space="preserve"> Calculus 2 ( single variable ) </t>
  </si>
  <si>
    <t xml:space="preserve"> Calculus 3 ( multi variable ) </t>
  </si>
  <si>
    <t xml:space="preserve"> Differential Equations ( calc 4 ) </t>
  </si>
  <si>
    <t xml:space="preserve"> Differential Equations using MATLAB </t>
  </si>
  <si>
    <t xml:space="preserve"> College Algebra / Advanced Algebra </t>
  </si>
  <si>
    <t xml:space="preserve"> Discrete / Finite Math </t>
  </si>
  <si>
    <t xml:space="preserve"> Linear Algebra.</t>
  </si>
  <si>
    <t>Hourly Rate: $29/hr</t>
  </si>
  <si>
    <t>**$25/hr for help requiring &gt;10 hours. 20% discount available for referrals.</t>
  </si>
  <si>
    <t>Contact Us:</t>
  </si>
  <si>
    <t>Website:PCMassist.com</t>
  </si>
  <si>
    <t>Email: help@pcmassist.com</t>
  </si>
  <si>
    <t>Text: (818) 458-0086</t>
  </si>
  <si>
    <t>Work with us once and you won‚Äôt regret it! We guarantee an A+ work!</t>
  </si>
  <si>
    <t>;[29, 25];2022-03-07;2
2022-03-03T10:53:27-0700;https://phoenix.craigslist.org/nph/lss/d/paradise-valley-math-tutor15-yrs/7453333556.html;;no city found;Phx North;phoenix;Arizona;</t>
  </si>
  <si>
    <t>SullivanMath.com üì≤ (914) 338-8484</t>
  </si>
  <si>
    <t>With me</t>
  </si>
  <si>
    <t xml:space="preserve"> you actually get it. That's because I make each step super simple. And that's because I've tutored more than 10</t>
  </si>
  <si>
    <t xml:space="preserve">000 hours helping 300 students over 15 years. </t>
  </si>
  <si>
    <t xml:space="preserve"> </t>
  </si>
  <si>
    <t>I've helped students raise their GMAT quantitative scores by 8-12 points</t>
  </si>
  <si>
    <t xml:space="preserve"> GRE quant scores by 13-16 points</t>
  </si>
  <si>
    <t xml:space="preserve"> SAT scores by 300-400 points</t>
  </si>
  <si>
    <t xml:space="preserve"> ACT scores by 4-7 points</t>
  </si>
  <si>
    <t xml:space="preserve"> and get admitted to their top choices including the Yale School of Management</t>
  </si>
  <si>
    <t xml:space="preserve"> Columbia</t>
  </si>
  <si>
    <t xml:space="preserve"> NYU and Vanderbilt.</t>
  </si>
  <si>
    <t>I use a pen tablet hooked up to a gaming PC that does all the colorful computer magic in my 200 YouTube videos: youtube.com/MatthewSullivanMath</t>
  </si>
  <si>
    <t xml:space="preserve"> I take pics of each problem we do and send them at the end of each session.</t>
  </si>
  <si>
    <t>I have extensive experience working with all types of individuals</t>
  </si>
  <si>
    <t xml:space="preserve"> including a great number with varying levels of ADD or dyslexia.</t>
  </si>
  <si>
    <t>üì≤(914) 338-8484</t>
  </si>
  <si>
    <t>Please leave me a text/voicemail with the course or test you need help with and I will get back to you within 24 hours.</t>
  </si>
  <si>
    <t>Test Prep: GMAT</t>
  </si>
  <si>
    <t xml:space="preserve"> SSAT..</t>
  </si>
  <si>
    <t>Courses: AP Calculus AB &amp; BC</t>
  </si>
  <si>
    <t xml:space="preserve"> Calculus I &amp; II</t>
  </si>
  <si>
    <t xml:space="preserve"> Algebra I &amp; II</t>
  </si>
  <si>
    <t>;[];2022-03-07;0
2022-03-02T17:50:55-0700;https://phoenix.craigslist.org/cph/lss/d/phoenix-experienced-tutor-online-math/7453082086.html;37.5;Phoenix;Central/South Phx;phoenix;Arizona;</t>
  </si>
  <si>
    <t>I work with students of all experiences and ages!</t>
  </si>
  <si>
    <t>Who: Pauly G</t>
  </si>
  <si>
    <t>What: Math</t>
  </si>
  <si>
    <t xml:space="preserve"> standardized testing (math sections only)</t>
  </si>
  <si>
    <t xml:space="preserve"> physics </t>
  </si>
  <si>
    <t>Where: Online via Zoom</t>
  </si>
  <si>
    <t>When: Weekday and weekend availability</t>
  </si>
  <si>
    <t>Contact: Text 425-780-6420</t>
  </si>
  <si>
    <t xml:space="preserve"> reply via email</t>
  </si>
  <si>
    <t xml:space="preserve"> www.paulystutoring.com/contact</t>
  </si>
  <si>
    <t xml:space="preserve"> or PLEASE leave a message if you call.</t>
  </si>
  <si>
    <t>Instant Booking:</t>
  </si>
  <si>
    <t>Schedule tutoring instantly! See www.paulystutoring.com/appointments to book a 1-hour tutoring session or a free 15-minute consultation. Please contact me directly for additional availability.</t>
  </si>
  <si>
    <t>Personal Background:</t>
  </si>
  <si>
    <t>I graduated with a Bachelors of Science in Aerospace Engineering from Embry-Riddle Aeronautical University (ERAU) in Daytona Beach</t>
  </si>
  <si>
    <t xml:space="preserve"> FL. U.S. News and World Report consistently ranks ERAU as the #1 university for an undergraduate degree in aerospace engineering in the country. In addition</t>
  </si>
  <si>
    <t xml:space="preserve"> I have minors in mathematics and computer science.</t>
  </si>
  <si>
    <t>Following graduation</t>
  </si>
  <si>
    <t xml:space="preserve"> I was an engineer for the Boeing Company with 4.5 years of service but soon found my passion teaching. The 2021-2022 school year is my fifth academic year as a private tutor. Additionally</t>
  </si>
  <si>
    <t xml:space="preserve"> for the past three summers</t>
  </si>
  <si>
    <t xml:space="preserve"> I‚Äôve been an instructor at the University of Washington Robinson Center for Young Scholars where I‚Äôve taught algebra II to young</t>
  </si>
  <si>
    <t xml:space="preserve"> rising mathematicians. I work with students of all ages but most of my students are middle</t>
  </si>
  <si>
    <t xml:space="preserve"> high school</t>
  </si>
  <si>
    <t xml:space="preserve"> and college level students. I have taught hundreds of students and accumulated thousands of hours tutoring. </t>
  </si>
  <si>
    <t>Approach to Education:</t>
  </si>
  <si>
    <t>Meet students where they‚Äôre at! I understand math and physics isn‚Äôt everyone‚Äôs most favorite subject! My goal is to make tutoring fun and entertaining. I have assisted countless learners with anything from basic fractions to university-level differential equations. I have extensive experience working with those who have learning differences including ADHD</t>
  </si>
  <si>
    <t xml:space="preserve"> dyslexia</t>
  </si>
  <si>
    <t xml:space="preserve"> dysgraphia</t>
  </si>
  <si>
    <t xml:space="preserve"> dyscalculia</t>
  </si>
  <si>
    <t xml:space="preserve"> etc. Math is the universal language so ELL students are welcome. I help students with skills beyond curriculum content including the development of executive functioning and organizational skills. Most importantly</t>
  </si>
  <si>
    <t xml:space="preserve"> I believe in everyone‚Äôs inherent potential to learn and grow. My goal is to make online learning convenient</t>
  </si>
  <si>
    <t xml:space="preserve"> effective</t>
  </si>
  <si>
    <t xml:space="preserve"> and fun.</t>
  </si>
  <si>
    <t>Services:</t>
  </si>
  <si>
    <t xml:space="preserve">I tutor one-on-one via Zoom and have high-speed fiber internet for the best connection. Students may send their work before or at the start of session via email/text. Their work is easily shared virtually using Zoom. Zoom also includes a white-board feature students often find helpful. I have a touch screen computer that‚Äôs perfect for writing on the screen and screen shots are easily saved for later reference. </t>
  </si>
  <si>
    <t>Academic Integrity: Education is about learning. For that reason</t>
  </si>
  <si>
    <t xml:space="preserve"> I cannot take any students assessment for them.</t>
  </si>
  <si>
    <t xml:space="preserve">Test Prep (PSAT/ACT/SAT) math sections </t>
  </si>
  <si>
    <t>Elementary</t>
  </si>
  <si>
    <t xml:space="preserve"> middle school</t>
  </si>
  <si>
    <t xml:space="preserve"> high school math of any kind (algebra I &amp; II</t>
  </si>
  <si>
    <t xml:space="preserve"> geometry</t>
  </si>
  <si>
    <t xml:space="preserve"> calculus</t>
  </si>
  <si>
    <t xml:space="preserve"> statistics</t>
  </si>
  <si>
    <t xml:space="preserve"> AP level</t>
  </si>
  <si>
    <t xml:space="preserve"> etc)</t>
  </si>
  <si>
    <t>Physics</t>
  </si>
  <si>
    <t xml:space="preserve">College level math </t>
  </si>
  <si>
    <t>Note on standardized testing: My service goes beyond the math content and includes test taking strategies to statistically improve your chances of scoring higher. That‚Äôs why I have learned how the test is made so I may teach students how to deconstruct it. In addition</t>
  </si>
  <si>
    <t xml:space="preserve"> I often help students with test taking anxiety and truly believe no students worth is determined by their score on any one test.</t>
  </si>
  <si>
    <t>Rates and Scheduling:</t>
  </si>
  <si>
    <t xml:space="preserve">My standard rate is $50 for 1 hour. </t>
  </si>
  <si>
    <t>Take $25 off your next session when you refer a new student to me. If you are not satisfied with the quality of help you receive</t>
  </si>
  <si>
    <t xml:space="preserve"> the service is free. </t>
  </si>
  <si>
    <t>You may text or email to find out more or to setup scheduling. See paulystutoring.com</t>
  </si>
  <si>
    <t>Best Regards</t>
  </si>
  <si>
    <t>Pauly G</t>
  </si>
  <si>
    <t>Keywords: Algebra prealgebra pre-algebra geometry pre-calculus precalculus precalc pre-calc trigonometry trig calculus calc stats statistics physics fractions linear equations parabolas quadratic equation exponential functions study prep preparation test testing AP PSAT SAT ACT</t>
  </si>
  <si>
    <t xml:space="preserve">    ";[50</t>
  </si>
  <si>
    <t xml:space="preserve"> 25];2022-03-07;2</t>
  </si>
  <si>
    <t>2022-03-02T11:29:36-0700;https://phoenix.craigslist.org/cph/lss/d/phoenix-math-physics-and-chemistry-tutor/7452904276.html;60.0;Phoenix;Central/South Phx;phoenix;Arizona;"</t>
  </si>
  <si>
    <t>Serving all of the Phoenix Area in Facetime and Zoom tutoring</t>
  </si>
  <si>
    <t>*Math</t>
  </si>
  <si>
    <t>*Physics</t>
  </si>
  <si>
    <t>*Chemistry</t>
  </si>
  <si>
    <t>*Algebra</t>
  </si>
  <si>
    <t>*Geometry</t>
  </si>
  <si>
    <t>*Pre-Calc</t>
  </si>
  <si>
    <t>*Calculus</t>
  </si>
  <si>
    <t>*Thermodynamics</t>
  </si>
  <si>
    <t>*Statics</t>
  </si>
  <si>
    <t xml:space="preserve"> Dynamics</t>
  </si>
  <si>
    <t>*Fluid Mechanics</t>
  </si>
  <si>
    <t>*Several other Engineering courses</t>
  </si>
  <si>
    <t>| ----- My Educational Background and Experience ----- |</t>
  </si>
  <si>
    <t>Dos Pueblos Engineering Academy Class of 2008.</t>
  </si>
  <si>
    <t>Cal Poly Mechanical Engineering BS 2013.</t>
  </si>
  <si>
    <t>Have my Fundamentals of Engineering Certificate in Mechanical Engineering.</t>
  </si>
  <si>
    <t>*AP Physics-Score 5</t>
  </si>
  <si>
    <t>*AP Chemistry-Score 5</t>
  </si>
  <si>
    <t>*AP Calc</t>
  </si>
  <si>
    <t>*4 Calc Classes at Cal Poly</t>
  </si>
  <si>
    <t>*2 Linear Analysis at Cal Poly</t>
  </si>
  <si>
    <t>| ----- Rate ----- |</t>
  </si>
  <si>
    <t>$60/hr and 1 hour minimum sessions.</t>
  </si>
  <si>
    <t>24 hour cancellation policy: If you cancel within 24 hours</t>
  </si>
  <si>
    <t xml:space="preserve"> you will be charged for 1 hour and I will credit you 1 hour next session.</t>
  </si>
  <si>
    <t>Please text to schedule. 805-705-five7two1. Include your name and 2 example photos of problems from the class.</t>
  </si>
  <si>
    <t>;[60];2022-03-07;1
2022-02-28T18:00:22-0700;https://phoenix.craigslist.org/cph/lss/d/phoenix-college-math-tutor-statistics/7452191764.html;;no city found;Central/South Phx;phoenix;Arizona;</t>
  </si>
  <si>
    <t>‚ÄúWhen you educate one person you can change a life</t>
  </si>
  <si>
    <t xml:space="preserve"> when you educate many you can change the world.""-- Shai Reshef</t>
  </si>
  <si>
    <t xml:space="preserve"> MY CONTACT INFO:</t>
  </si>
  <si>
    <t xml:space="preserve">Name: Matt Gianni </t>
  </si>
  <si>
    <t>Email: Matt.Gianni@Rutgers.Edu  |  (Official Rutgers University Email)</t>
  </si>
  <si>
    <t xml:space="preserve">Phone: 908-312-2412 </t>
  </si>
  <si>
    <t xml:space="preserve"> MATT GIANNI‚ÄôS FIVE-STAR TUTORING SERVICE:</t>
  </si>
  <si>
    <t xml:space="preserve"> Intro: Hi there</t>
  </si>
  <si>
    <t xml:space="preserve"> welcome to my online Craigslist ad. My name is Matt Gianni</t>
  </si>
  <si>
    <t xml:space="preserve"> and I'm a professional full-time academic consultant who is available to help 2-year &amp; 4-year college students as well as grad students from all walks of life including: working adults</t>
  </si>
  <si>
    <t xml:space="preserve"> parents going back to school</t>
  </si>
  <si>
    <t xml:space="preserve"> and first-time college students learn and do well in: math</t>
  </si>
  <si>
    <t xml:space="preserve"> arts</t>
  </si>
  <si>
    <t xml:space="preserve"> nursing</t>
  </si>
  <si>
    <t xml:space="preserve"> science</t>
  </si>
  <si>
    <t xml:space="preserve"> humanities</t>
  </si>
  <si>
    <t xml:space="preserve"> social sciences</t>
  </si>
  <si>
    <t xml:space="preserve"> business</t>
  </si>
  <si>
    <t xml:space="preserve"> history</t>
  </si>
  <si>
    <t xml:space="preserve"> law</t>
  </si>
  <si>
    <t xml:space="preserve"> and computer programming. </t>
  </si>
  <si>
    <t>My Background: I am the youngest and only son of two Italian immigrants who migrated to the United States from Naples</t>
  </si>
  <si>
    <t xml:space="preserve"> Italy to give my two older sisters and I better opportunities in the U.S. As a result</t>
  </si>
  <si>
    <t xml:space="preserve"> I'm a proud first-generation Italian-American and the first male in my family's history to both attend and graduate from college. I also have manageable adult ADHD and I'm an openly proud member of the LGBTQ+ community. I am the owner of a short-hair gray and white cat named</t>
  </si>
  <si>
    <t xml:space="preserve"> ""Marshmallow."" My favorite genre is mystery &amp; suspense</t>
  </si>
  <si>
    <t xml:space="preserve"> I enjoy pop and rock music</t>
  </si>
  <si>
    <t xml:space="preserve"> I have strong opinions about many TV shows and films</t>
  </si>
  <si>
    <t xml:space="preserve"> and I have been told that my smile is my most attractive attribute. </t>
  </si>
  <si>
    <t>My Education: I have a M.S. in Math Education and a B.S. in Applied Mathematics &amp; Economics from Rutgers University</t>
  </si>
  <si>
    <t xml:space="preserve"> and a M.S. in Applied Statistics from the New Jersey Institute of Technology. I graduated summa cum laude with all my diplomas and degrees. I scored above the 90th percentile on the SAT</t>
  </si>
  <si>
    <t xml:space="preserve"> PSAT</t>
  </si>
  <si>
    <t xml:space="preserve"> and GMAT. I have won literally over 50 academic awards</t>
  </si>
  <si>
    <t xml:space="preserve"> honors</t>
  </si>
  <si>
    <t xml:space="preserve"> and scholarships during my academic career. I have a teaching credential</t>
  </si>
  <si>
    <t xml:space="preserve"> multiple teaching awards</t>
  </si>
  <si>
    <t xml:space="preserve"> and currently in the process of getting my doctorate degree in math education from Rutgers University.</t>
  </si>
  <si>
    <t>My Doctorate Studies: In 2021</t>
  </si>
  <si>
    <t xml:space="preserve"> I decided to resume my graduate education at Rutgers University in a PhD program in mathematics education. Unlike most students</t>
  </si>
  <si>
    <t xml:space="preserve"> I felt quite confident creating my personal statement and managed to adequately explain my purpose for continuing my education after several years in the workforce. After taking the required research methodology courses</t>
  </si>
  <si>
    <t xml:space="preserve"> I ultimately plan to write</t>
  </si>
  <si>
    <t xml:space="preserve"> edit</t>
  </si>
  <si>
    <t xml:space="preserve"> and proofread my dissertation on the effects that my unique teaching style has on student learning and understanding throughout the span of an academic term. I am currently working with my thesis advisor on a personal basis in her lab where I have been analyzing similar projects</t>
  </si>
  <si>
    <t xml:space="preserve"> literature reviews</t>
  </si>
  <si>
    <t xml:space="preserve"> annotated bibliographies</t>
  </si>
  <si>
    <t xml:space="preserve"> forum posts</t>
  </si>
  <si>
    <t xml:space="preserve"> and fully detailed APA &amp; MLA formatted papers &amp; essays detailed with informative statements and a well-sourced bibliography on topics like mine. </t>
  </si>
  <si>
    <t xml:space="preserve"> My Teaching Experience: I am well-versed in culturally relevant pedagogy from the mathematics education program at Rutgers University</t>
  </si>
  <si>
    <t xml:space="preserve"> and I am very skilled in assessing a student‚Äôs learning needs and catering my lessons to complement the student‚Äôs learning needs. I offer tutoring services for students in need of online class consulting</t>
  </si>
  <si>
    <t xml:space="preserve"> homework assignment guidance</t>
  </si>
  <si>
    <t xml:space="preserve"> essay / research paper / discussion post writing</t>
  </si>
  <si>
    <t xml:space="preserve"> editing</t>
  </si>
  <si>
    <t xml:space="preserve"> and proofreading techniques</t>
  </si>
  <si>
    <t xml:space="preserve"> Excel project instruction</t>
  </si>
  <si>
    <t xml:space="preserve"> and midterm &amp; final exam preparation to help the student  learn the material so that they can get good grades in school. I have professional classroom teaching experience and have earned multiple teaching awards and a teaching credential and am currently employed as a college math tutor at Rutgers University. </t>
  </si>
  <si>
    <t>My Teaching Style: During our first session</t>
  </si>
  <si>
    <t xml:space="preserve"> I usually ask the student to do a timed diagnostic quiz to test the student‚Äôs current level of mastery with the lesson material and then I grade the assessment to determine a lesson plan based on the results. I then implement the lesson plan and assign customized take-home hw assignments</t>
  </si>
  <si>
    <t xml:space="preserve"> mini quizzes</t>
  </si>
  <si>
    <t xml:space="preserve"> and other helpful assessments to aid the student be able to reinforce and implement all the information taught during our tutoring sessions so that they are able to retain the info sufficiently in order to perform very well on upcoming exams</t>
  </si>
  <si>
    <t xml:space="preserve"> (particularly midterms</t>
  </si>
  <si>
    <t xml:space="preserve"> finals</t>
  </si>
  <si>
    <t xml:space="preserve"> and other important tests). </t>
  </si>
  <si>
    <t>Math Subjects I Teach: College Algebra | Intermediate Algebra | Calculus 1</t>
  </si>
  <si>
    <t xml:space="preserve"> 3 | Vector Calculus |  Probability &amp; Statistics | Elementary Statistics | Trig</t>
  </si>
  <si>
    <t xml:space="preserve"> Diff Eq</t>
  </si>
  <si>
    <t xml:space="preserve"> Psych Stats</t>
  </si>
  <si>
    <t xml:space="preserve"> Quant Maths | Geometry | Pre-Calculus | Trigonometry | Business Calc | Business Statistics | Trig | Business Math | Psychology Statistics | Biostatistics | Ordinary &amp; Partial Differential Equations | Linear Algebra | Multivariable Calculus | Discrete Math | Finite Mathematics | Quantitative Reasoning &amp; Literacy | Social Science Statistics | MyStatLab | MyMathLab | MyLab and Mastering | MyOpenMath | ConnectMath | My Stat Lab | ALEKS | R | Excel | SPSS </t>
  </si>
  <si>
    <t>Science Subjects I Teach: Physics | Biology | Biochemistry | Cellular Biology | Circuits | Astronomy | Electricity &amp; Magnetism | Nursing | Nutrition | Anatomy &amp; Physiology | General</t>
  </si>
  <si>
    <t xml:space="preserve"> Inorganic &amp; Organic Chemistry | Bio</t>
  </si>
  <si>
    <t xml:space="preserve"> Chem</t>
  </si>
  <si>
    <t xml:space="preserve"> Phys</t>
  </si>
  <si>
    <t xml:space="preserve"> Geo</t>
  </si>
  <si>
    <t xml:space="preserve"> Orgo</t>
  </si>
  <si>
    <t xml:space="preserve"> Eco</t>
  </si>
  <si>
    <t xml:space="preserve"> A&amp;P | Ecology | Engineering | Environmental Science | Earth Science | Medicine | Healthcare | Geology </t>
  </si>
  <si>
    <t>Business Subjects I Teach: Biz Administration | Business Law |  Financial</t>
  </si>
  <si>
    <t xml:space="preserve"> Managerial &amp; Corporate Accounting | Economics | Macroeconomics &amp; Microeconomics | Acc</t>
  </si>
  <si>
    <t xml:space="preserve"> Fin</t>
  </si>
  <si>
    <t xml:space="preserve"> Micro</t>
  </si>
  <si>
    <t xml:space="preserve"> Macro</t>
  </si>
  <si>
    <t xml:space="preserve"> Econ</t>
  </si>
  <si>
    <t xml:space="preserve"> MBA</t>
  </si>
  <si>
    <t xml:space="preserve"> Mgmt | Corporate Finance | Derivatives | Auditing | Marketing | Management |  Supply Chain Management | Human Resource Management </t>
  </si>
  <si>
    <t>Humanities &amp; Social Science Subjects I Teach: Communications | History | Theology | English | Literature | Psychology | Sociology | Political Science | Anthropology | Art History | Psych</t>
  </si>
  <si>
    <t xml:space="preserve"> Soc</t>
  </si>
  <si>
    <t xml:space="preserve"> Theo</t>
  </si>
  <si>
    <t xml:space="preserve"> Eng</t>
  </si>
  <si>
    <t xml:space="preserve"> Poli Sci</t>
  </si>
  <si>
    <t xml:space="preserve"> Anthro</t>
  </si>
  <si>
    <t xml:space="preserve"> Lit | Design | Film Studies </t>
  </si>
  <si>
    <t>Comp Sci Subjects I Teach: Computer Programming | Java | Python | R | Database Management | Data Science | Data Analytics | C | C++ |  SQL | JavaScript | HTML | MATLAB | SPSS | R | Microsoft Access &amp; Excel.</t>
  </si>
  <si>
    <t>My U.S. American Background: I am a native-born and raised U.S. American citizen with a natural U.S. American accent. I speak</t>
  </si>
  <si>
    <t xml:space="preserve"> and write 95%+ of the time in perfect U.S. American English using grammatically correct sentences and proper punctuation with a clear suburban U.S. American accent. Due to my Italian heritage</t>
  </si>
  <si>
    <t xml:space="preserve"> I have some proficiency in the Italian language</t>
  </si>
  <si>
    <t xml:space="preserve"> and know enough Italian to carry on a casual conversation. However</t>
  </si>
  <si>
    <t xml:space="preserve"> my native language is U.S. American English. </t>
  </si>
  <si>
    <t>Verification of Academic Credentials: I have posted my official Rutgers University email address (Matt.Gianni@Rutgers.Edu) on all my online Craigslist ads. Only current students and actual graduates of Rutgers University have active email accounts under the Rutgers University domain. Therefore</t>
  </si>
  <si>
    <t xml:space="preserve"> the fact that I have a Rutgers email address in my name should be irrefutable proof that I am who I claim to be: a Rutgers educated tutor currently employed as a tutor pursuing my PhD in math education. I can provide over a hundred glowing phone references from past clients who can vouch for my academic teaching skills. I have no objection with requests to provide copies of my degrees</t>
  </si>
  <si>
    <t xml:space="preserve"> awards &amp; certificates</t>
  </si>
  <si>
    <t xml:space="preserve"> and samples of past tutoring work to verify my education</t>
  </si>
  <si>
    <t xml:space="preserve"> tutoring skills</t>
  </si>
  <si>
    <t xml:space="preserve"> and professional experience </t>
  </si>
  <si>
    <t>I Always Accept Phone Calls: I</t>
  </si>
  <si>
    <t xml:space="preserve"> of course</t>
  </si>
  <si>
    <t xml:space="preserve"> have no problem speaking with students on the phone and engaging in a phone interview. I welcome the opportunity for students to call me and assess my suburban upper-middle-class U.S. American accent as well as my articulation</t>
  </si>
  <si>
    <t xml:space="preserve"> word choice</t>
  </si>
  <si>
    <t xml:space="preserve"> pitch</t>
  </si>
  <si>
    <t xml:space="preserve"> intonation</t>
  </si>
  <si>
    <t xml:space="preserve"> tone</t>
  </si>
  <si>
    <t xml:space="preserve"> inflections</t>
  </si>
  <si>
    <t xml:space="preserve"> erudite diction</t>
  </si>
  <si>
    <t xml:space="preserve"> and vocabulary in order to get a better idea of how I present myself. </t>
  </si>
  <si>
    <t>My Availability &amp; Reliability: Depending on my current availability</t>
  </si>
  <si>
    <t xml:space="preserve"> I may be able to accommodate short-notice and same-day tutoring requests. I can schedule live real-time online tutoring sessions and meet deadlines in an impeccably timely fashion. I can provide regular progress reports of the student‚Äôs progress to help track improvement I can be available to help the student during the entire Winter 2022</t>
  </si>
  <si>
    <t xml:space="preserve"> Spring 2022</t>
  </si>
  <si>
    <t xml:space="preserve"> Summer 2022</t>
  </si>
  <si>
    <t xml:space="preserve"> and Fall 2022 semesters if necessary. </t>
  </si>
  <si>
    <t xml:space="preserve">My Tutoring Software of Expertise: I am very proficient with multiple tutoring software and platforms including: Acellus | ALEKS | APEX Learning | Aplia | Badgr | Blackboard | Blink Learning | Brightspace | D2L | Canvas | Cengage | CengageNow | Childsmath | Cisco | Connect | ConnectMath | Connexus | CPM | Crowdmark | Edmentum | EViews | Exa mity | Excel | Garch | Google Classroom | Google Education | Google Labs | Gradescope | Hawkes Learning | Honor lock | iClicker | InQuizitiv | Java | Kaltura | Khan Academy | Knewton | Kryterion | LaunchPad | Maple | MasteringChemistry | MasteringPhysics | Mathematica | MathXL (Math XL) | MATLAB | McGraw-Hill Connect | MegaStat | Microsoft | Microsoft Teams | Microsoft Word | Mindtap | Minitab | MonitorEDU | Moodle | MyAccountingLab | MyEconLab | MyFinanceLab | MyITLab | MyLab | MyMathLab | MyOpenMath | MyPsychLab | MySocLab | MyStatLab | MyStatLab | NCSS | Pearson MyLab and Mastering | Piazza | PlatoWeb | PowerPoint | Prezi | Proct orio | Proct orlock | Proct or U | Python | R | Respond us Lock down Browser with Webcam |  SAM | Sapling | SAS | Socrative | SPSS | Stata | StraighterLine | Turnitin | VoiceThread | WebAssign | WebEx | WebWork | Wiley | WileyPlus | Zoom </t>
  </si>
  <si>
    <t>Schools I've Helped Students From: I have over 10 years‚Äô worth of experience working with students from trade schools</t>
  </si>
  <si>
    <t xml:space="preserve"> four-year universities</t>
  </si>
  <si>
    <t xml:space="preserve"> and community | city | 2-year | for-profit colleges such as: Liberty | University of Central Florida | University of Southern California | Indiana | DeVry | Capella | Colorado Technical | Rasmussen | Purdue | Walden U | American InterContinental | Chamberlain | Harvard | Princeton | Yale | Columbia | Dartmouth | Brown | Cornell | UPenn | UCLA Extension | Stanford | University of Pennsylvania | MIT |  Ivy League Programs |  University of Houston | Southern New Hampshire | American Public University System (APUS) | National Excelsior | Capella | University of Massachusetts | Drexel | Western Governors | University of Florida | Berkeley | Penn State | Ivy Tech | University of Washington | Herzing | West Coast | Arizona State | Ashford | Grand Canyon (GCU) | University of Phoenix | Strayer </t>
  </si>
  <si>
    <t>Conclusion: Thank you for taking the time to read through my online tutoring ad. I take my work as academic tutor very seriously</t>
  </si>
  <si>
    <t xml:space="preserve"> and I always strive to do my best to help my students genuinely do well in school so they can get the grades they deserve. I have a strong passion for education and academic achievement</t>
  </si>
  <si>
    <t xml:space="preserve"> and I‚Äôm very confident that I can help you manage academic life without having a total breakdown. Please feel free to email</t>
  </si>
  <si>
    <t xml:space="preserve"> or call me 24/7 if you are interested in having my help you. Ciao! </t>
  </si>
  <si>
    <t>MY CONTACT INFO (AGAIN):</t>
  </si>
  <si>
    <t>;[];2022-03-07;0
2022-02-28T13:38:33-0700;https://phoenix.craigslist.org/evl/lss/d/mesa-act-sat-math-tutor/7452080370.html;;Mesa Eastmark;East Valley;phoenix;Arizona;</t>
  </si>
  <si>
    <t>Each session focuses on what the student needs help with - we lightly touch areas the student is strong in.</t>
  </si>
  <si>
    <t>We DO work the homework assigned to the student in class.</t>
  </si>
  <si>
    <t>Contact me (call or text) at 815 477 5533</t>
  </si>
  <si>
    <t>University of Illinois</t>
  </si>
  <si>
    <t xml:space="preserve"> Urbana  BS Electrical Engineering</t>
  </si>
  <si>
    <t>Certified Math &amp; Physics Teacher</t>
  </si>
  <si>
    <t>I have experience classroom teaching  at a private high school. I also have 4 years of work experience teaching at a tutoring center. I went on my own and have been doing online and in-person tutoring for the past 8 years.</t>
  </si>
  <si>
    <t xml:space="preserve"> Physics.</t>
  </si>
  <si>
    <t>Tests I tutor: SAT</t>
  </si>
  <si>
    <t>I have had multiple prior students get athletic scholarships at Division I football</t>
  </si>
  <si>
    <t xml:space="preserve"> Division I</t>
  </si>
  <si>
    <t xml:space="preserve"> II volleyball</t>
  </si>
  <si>
    <t xml:space="preserve"> Division II</t>
  </si>
  <si>
    <t xml:space="preserve"> III basketball.</t>
  </si>
  <si>
    <t>I have had prior students admitted to Stanford and multiple Ivy League schools.</t>
  </si>
  <si>
    <t>Rate: Per-session pay as you go. No maximum # of sessions needed</t>
  </si>
  <si>
    <t>2022-02-28T10:03:29-0700;https://phoenix.craigslist.org/evl/lss/d/tempe-math-chem-sat-act-tutor-30/7451960813.html;;no city found;East Valley;phoenix;Arizona;"</t>
  </si>
  <si>
    <t>Feel free to text me at 909-640-3570</t>
  </si>
  <si>
    <t xml:space="preserve"> I was accepted into the Ivy Leagues and tutor math</t>
  </si>
  <si>
    <t xml:space="preserve"> chemistry</t>
  </si>
  <si>
    <t xml:space="preserve"> and SAT/ACT. I‚Äôve been a tutor for over 8 years working with students of all ages. I help with homework</t>
  </si>
  <si>
    <t xml:space="preserve"> quizzes and tests. For ACT/SAT I scored in the top 1%</t>
  </si>
  <si>
    <t xml:space="preserve"> use official practice tests and teach high-level tricks. I tutor through videocall</t>
  </si>
  <si>
    <t xml:space="preserve"> so you can work with me from the comfort of your home üè†.</t>
  </si>
  <si>
    <t>+ Math ($30)</t>
  </si>
  <si>
    <t>+ Chem ($35)</t>
  </si>
  <si>
    <t>+ SAT/ACT ($45)</t>
  </si>
  <si>
    <t>+ Online Tutoring (Zoom/Skype/Facetime)</t>
  </si>
  <si>
    <t>Give me a call or text me at 909-640-3570. My schedule is flexible and we can get started ASAP.</t>
  </si>
  <si>
    <t>;[30, 35, 45];2022-03-07;3
2022-02-14T11:44:45-0700;https://phoenix.craigslist.org/evl/lss/d/scottsdale-asu-college-hs-chemistry/7445965074.html;37.5;Scottsdale;East Valley;phoenix;Arizona;</t>
  </si>
  <si>
    <t>University</t>
  </si>
  <si>
    <t xml:space="preserve"> College</t>
  </si>
  <si>
    <t xml:space="preserve"> and High School Spring Semester 2022 Tutoring and Exam Prep! Highly experienced (over 2000 hours tutoring) local (Scottsdale) in person tutoring by John the science/math tutor (call or text 480-343-2212) for all levels (1st and 2nd semester) of:</t>
  </si>
  <si>
    <t>Chemistry (including general chemistry (113</t>
  </si>
  <si>
    <t xml:space="preserve"> 114)</t>
  </si>
  <si>
    <t xml:space="preserve"> organic chemistry</t>
  </si>
  <si>
    <t xml:space="preserve"> and biochemistry)</t>
  </si>
  <si>
    <t xml:space="preserve"> math and statistics (including college algebra and pre-calculus)</t>
  </si>
  <si>
    <t xml:space="preserve"> general biology</t>
  </si>
  <si>
    <t xml:space="preserve"> microbiology and genetics</t>
  </si>
  <si>
    <t xml:space="preserve"> general physics: for ASU</t>
  </si>
  <si>
    <t xml:space="preserve"> UofA</t>
  </si>
  <si>
    <t xml:space="preserve"> Community College</t>
  </si>
  <si>
    <t xml:space="preserve"> AND High School!</t>
  </si>
  <si>
    <t>$45 per hour for individual in person tutoring and exam prep. Group tutoring and exam prep also (2 or more students).</t>
  </si>
  <si>
    <t>Call or text John at 480-343-2212. Call or text only</t>
  </si>
  <si>
    <t xml:space="preserve"> NO EMAIL. Here's a list of some of the courses I tutor</t>
  </si>
  <si>
    <t>General chemistry: ALL</t>
  </si>
  <si>
    <t xml:space="preserve"> including CHM 101</t>
  </si>
  <si>
    <t>Organic chemistry: ALL</t>
  </si>
  <si>
    <t xml:space="preserve"> including CHM 230</t>
  </si>
  <si>
    <t>Biology and Biochemistry: Bio 100</t>
  </si>
  <si>
    <t xml:space="preserve"> 340 BCH 361</t>
  </si>
  <si>
    <t xml:space="preserve"> Microbiology: All</t>
  </si>
  <si>
    <t>Physics: PHY 101</t>
  </si>
  <si>
    <t xml:space="preserve"> 112 PHS 110</t>
  </si>
  <si>
    <t>Math: Mat 112</t>
  </si>
  <si>
    <t xml:space="preserve">   Statistics</t>
  </si>
  <si>
    <t xml:space="preserve"> Including Psy 230</t>
  </si>
  <si>
    <t>ALL High School chemistry</t>
  </si>
  <si>
    <t xml:space="preserve"> physics</t>
  </si>
  <si>
    <t xml:space="preserve"> and biology</t>
  </si>
  <si>
    <t>I'm also the author of a general chemistry tutorial workbook which I sell (new copies) directly to students for $30. Call John (the Tutor) at the above contact information to schedule a tutoring session and/or to purchase a new copy of the tutorial book!</t>
  </si>
  <si>
    <t>;[45, 30];2022-03-07;2
2022-03-06T13:47:28-0700;https://phoenix.craigslist.org/cph/lss/d/phoenix-statistics-math-chemistry/7454717130.html;;Phoenix;Central/South Phx;phoenix;Arizona;</t>
  </si>
  <si>
    <t>Greetings</t>
  </si>
  <si>
    <t>I am an excellent tutor for all levels of math and related science courses. My general educational background is in Physics</t>
  </si>
  <si>
    <t xml:space="preserve"> Applied Mathematics</t>
  </si>
  <si>
    <t xml:space="preserve"> and Electrical Engineering. An interest in the conceptual sciences drove me to choose physics as a major. Physics is quite broad and varied in its subject matter. The program comprises several courses in advanced mathematics</t>
  </si>
  <si>
    <t xml:space="preserve"> and chemistry. The most practical application of physics is its diversity of engineering fields. I advanced to achieve my Master‚Äôs in Engineering. I am well versed in the general STEM programs of high school</t>
  </si>
  <si>
    <t xml:space="preserve"> community college</t>
  </si>
  <si>
    <t xml:space="preserve"> and University. I am a private</t>
  </si>
  <si>
    <t xml:space="preserve"> affordable tutor of many years</t>
  </si>
  <si>
    <t xml:space="preserve"> tutoring at the college and high school level. The extensive physical sciences of Physics and Engineering provide a great analytical background. I have mastered advanced subject matters</t>
  </si>
  <si>
    <t xml:space="preserve"> and other sciences students require.</t>
  </si>
  <si>
    <t>University was only the beginning of my education. I sought the position of full time</t>
  </si>
  <si>
    <t xml:space="preserve"> private tutor. I found I had a great passion for helping others</t>
  </si>
  <si>
    <t xml:space="preserve"> and broadening my own horizons as a student. Teaching is a great method to invoke all subjects within the STEM majors. I thus pursued a profession in tutoring</t>
  </si>
  <si>
    <t xml:space="preserve"> as opposed to engineering or working for a company.</t>
  </si>
  <si>
    <t>Bachelor of Science in Physics and Applied Mathematics.</t>
  </si>
  <si>
    <t>Master of Science in Electrical Engineering.</t>
  </si>
  <si>
    <t>(914) 908-9248</t>
  </si>
  <si>
    <t>Call or Text with all inquiries.</t>
  </si>
  <si>
    <t>MATHEMATICS</t>
  </si>
  <si>
    <t>Probability and Statistics</t>
  </si>
  <si>
    <t>Elementary Statistics</t>
  </si>
  <si>
    <t>Business Statistics</t>
  </si>
  <si>
    <t>Stats for Social Sciences</t>
  </si>
  <si>
    <t>Mathematical Concepts / Foundations of Mathematics</t>
  </si>
  <si>
    <t>Pre-Algebra / Elementary Math</t>
  </si>
  <si>
    <t>Algebra 1 / Beginning Algebra</t>
  </si>
  <si>
    <t>Algebra 2 / Intermediate Algebra</t>
  </si>
  <si>
    <t>College Algebra / Advanced Algebra</t>
  </si>
  <si>
    <t>Pre-Calculus</t>
  </si>
  <si>
    <t>Business Calculus</t>
  </si>
  <si>
    <t>Calculus 1 ( single variable )</t>
  </si>
  <si>
    <t>Calculus 2 ( single variable )</t>
  </si>
  <si>
    <t>Calculus 3 ( multi variable )</t>
  </si>
  <si>
    <t>Differential Equations ( calc 4 )</t>
  </si>
  <si>
    <t>Differential Equations using MATLAB</t>
  </si>
  <si>
    <t>MATLAB and Simulink</t>
  </si>
  <si>
    <t>Vector Calculus</t>
  </si>
  <si>
    <t>Linear Algebra</t>
  </si>
  <si>
    <t>Discrete / Finite Math</t>
  </si>
  <si>
    <t>AP Classes</t>
  </si>
  <si>
    <t>All Mathematical Sciences</t>
  </si>
  <si>
    <t>Physics ( Algebra Based )</t>
  </si>
  <si>
    <t>Physics ( Calculus Based )</t>
  </si>
  <si>
    <t>Physics 1 ( Mechanics )</t>
  </si>
  <si>
    <t>Physics 2 ( Electricity / Magnetism )</t>
  </si>
  <si>
    <t>Physics 3 ( Modern )</t>
  </si>
  <si>
    <t>Introductory Chemistry</t>
  </si>
  <si>
    <t>General Chemistry I and II</t>
  </si>
  <si>
    <t>Organic Chemistry I and II</t>
  </si>
  <si>
    <t>Advanced Organic Chemistry</t>
  </si>
  <si>
    <t>Biochemistry</t>
  </si>
  <si>
    <t>Physical Chemistry</t>
  </si>
  <si>
    <t>Anatomy and Physiology 1 and 2</t>
  </si>
  <si>
    <t>General Biology</t>
  </si>
  <si>
    <t>Micro Bio / Cellular Bio / Molecular Bio / Human Bio</t>
  </si>
  <si>
    <t>Economics ( General Econ )</t>
  </si>
  <si>
    <t>Microeconomics</t>
  </si>
  <si>
    <t>Macroeconomics</t>
  </si>
  <si>
    <t>Accounting</t>
  </si>
  <si>
    <t>Principals of Accounting 1 2 and 3</t>
  </si>
  <si>
    <t>Fundamentals of Financial Accounting</t>
  </si>
  <si>
    <t>Financial accounting</t>
  </si>
  <si>
    <t>Finance</t>
  </si>
  <si>
    <t>2022-02-11T05:24:43-0700;https://phoenix.craigslist.org/wvl/lss/d/phoenix-phd-exam-and-homework-tutor/7444571187.html;;Phoenix;West Valley;phoenix;Arizona;"</t>
  </si>
  <si>
    <t>Hi! I help with statistical data analysis</t>
  </si>
  <si>
    <t xml:space="preserve"> hypothesis testing</t>
  </si>
  <si>
    <t xml:space="preserve"> exams</t>
  </si>
  <si>
    <t xml:space="preserve"> homework</t>
  </si>
  <si>
    <t xml:space="preserve"> capstone projects</t>
  </si>
  <si>
    <t xml:space="preserve"> reports etc. I hold a PhD and I have a solid background in all quantitative subjects such as math</t>
  </si>
  <si>
    <t xml:space="preserve"> stats</t>
  </si>
  <si>
    <t xml:space="preserve"> finance</t>
  </si>
  <si>
    <t xml:space="preserve"> computer science</t>
  </si>
  <si>
    <t xml:space="preserve"> programming</t>
  </si>
  <si>
    <t xml:space="preserve"> accounting</t>
  </si>
  <si>
    <t xml:space="preserve"> econometrics economics etc. I also help with psychology</t>
  </si>
  <si>
    <t xml:space="preserve"> engineering</t>
  </si>
  <si>
    <t xml:space="preserve"> probability</t>
  </si>
  <si>
    <t xml:space="preserve"> excel</t>
  </si>
  <si>
    <t xml:space="preserve"> Minitab</t>
  </si>
  <si>
    <t xml:space="preserve"> SAS</t>
  </si>
  <si>
    <t xml:space="preserve"> R studio</t>
  </si>
  <si>
    <t xml:space="preserve"> Rstudio</t>
  </si>
  <si>
    <t xml:space="preserve"> Eviews</t>
  </si>
  <si>
    <t xml:space="preserve"> C Java</t>
  </si>
  <si>
    <t xml:space="preserve"> SQL etc. I will reply to messages INSTANTLY!</t>
  </si>
  <si>
    <t>;[];2022-03-07;0
2022-03-03T11:50:55-0700;https://phoenix.craigslist.org/evl/lss/d/scottsdale-al-tutoring-affordable-math/7453366580.html;;no city found;East Valley;phoenix;Arizona;</t>
  </si>
  <si>
    <t>If you're looking for affordable Virtual help in Math</t>
  </si>
  <si>
    <t xml:space="preserve"> and/or Spanish then we can help you! We are available weekdays in the evenings</t>
  </si>
  <si>
    <t xml:space="preserve"> and all day weekends. Please feel free to reach out if you have any questions or if you would like to see if we would be a good match for your child's needs.</t>
  </si>
  <si>
    <t>Math Tutor:</t>
  </si>
  <si>
    <t>I am an experienced math tutor with a degree in Applied Mathematics from UC San Diego who can provide tutoring services either in person or virtually. I have over 7 years of experience tutoring kids of all ages ranging from elementary common core math</t>
  </si>
  <si>
    <t xml:space="preserve"> up to calculus and beyond. If your child has fallen behind and needs to catch up on some concepts</t>
  </si>
  <si>
    <t xml:space="preserve"> or if you just want them to get ahead we can personalize a lesson plan to fit your/their goals. I Specialize in Pre-algebra</t>
  </si>
  <si>
    <t xml:space="preserve"> Algebra I/II</t>
  </si>
  <si>
    <t xml:space="preserve"> and SAT/ACT math.</t>
  </si>
  <si>
    <t>English/Spanish Tutor:</t>
  </si>
  <si>
    <t>I am an experienced tutor with a degree in Linguistics from UC San Diego who can provide tutoring services for English</t>
  </si>
  <si>
    <t xml:space="preserve"> Spanish</t>
  </si>
  <si>
    <t xml:space="preserve"> and history either in person or virtually. I have over 6 years of experience tutoring kids of all ages and have been working in the education field for over four years. Whether your child needs help catching up with a class or preparing for a specific exam</t>
  </si>
  <si>
    <t xml:space="preserve"> I am available and willing to aid them. I am also a certified behavioral specialist by profession who can work with special needs children of all ages!</t>
  </si>
  <si>
    <t>;[];2022-03-07;0
2022-03-02T07:02:18-0700;https://phoenix.craigslist.org/cph/lss/d/phoenix-spss-statistics-geometry-sas/7452761416.html;;Phoenix;Central/South Phx;phoenix;Arizona;</t>
  </si>
  <si>
    <t xml:space="preserve">I hope everything is fine and I am glad to have you here. </t>
  </si>
  <si>
    <t>I am fully vaccinated and available to meet in ‚Äì person and Online too</t>
  </si>
  <si>
    <t>Specialization:</t>
  </si>
  <si>
    <t>I hold a Doctorate in Statistics with an Undergraduate Degree in Math (Major)</t>
  </si>
  <si>
    <t>15+ years of tutoring experience via digital board.</t>
  </si>
  <si>
    <t xml:space="preserve">Get: </t>
  </si>
  <si>
    <t>1. 100% Excellence work</t>
  </si>
  <si>
    <t>2. A+ Grade</t>
  </si>
  <si>
    <t xml:space="preserve">3. 100% buyer satisfaction with excellent teaching </t>
  </si>
  <si>
    <t>4. Fee after work done</t>
  </si>
  <si>
    <t>5. Teach concept in effective manner</t>
  </si>
  <si>
    <t>Service specifics:</t>
  </si>
  <si>
    <t>College Algebra Integration Differential equations Limits Series Linear Algebra Linear Programming Operations research Numerical Analysis Mathematics Advanced Calculus 1 Calculus 2 Calculus 3 Trigonometry Vectors Higher Mathematics Complex analysis Pre-calculus Complex analysis Discrete Finite Math Differentiation Excel Tableau Pre-Algebra Tutor Minitab</t>
  </si>
  <si>
    <t>Rate:</t>
  </si>
  <si>
    <t>Zoom 1-on-1 tutoring</t>
  </si>
  <si>
    <t xml:space="preserve">$50 First hour (1hr) </t>
  </si>
  <si>
    <t>$100 (2hrs)</t>
  </si>
  <si>
    <t>$135 (3hrs)</t>
  </si>
  <si>
    <t>Credentials:</t>
  </si>
  <si>
    <t>Worked for 2 companies named</t>
  </si>
  <si>
    <t>Datameer (2014-2017) as a Statistics Data Analysis</t>
  </si>
  <si>
    <t xml:space="preserve">IBM (2017 onwards) as a Senior Statistician </t>
  </si>
  <si>
    <t xml:space="preserve">Tutoring Keywords: </t>
  </si>
  <si>
    <t>MATH 116 Calc MBA 626</t>
  </si>
  <si>
    <t xml:space="preserve"> QMS 423</t>
  </si>
  <si>
    <t xml:space="preserve"> BUS 14A</t>
  </si>
  <si>
    <t xml:space="preserve"> BUS 14B</t>
  </si>
  <si>
    <t xml:space="preserve"> Pre-Calculus MATH 1 (UCLA) STATISTICS 10 (UCLA)</t>
  </si>
  <si>
    <t xml:space="preserve"> MATH 10A (UCSD)</t>
  </si>
  <si>
    <t xml:space="preserve"> MATH 10B (UCSD)</t>
  </si>
  <si>
    <t xml:space="preserve"> MATH 20A (UCSD)</t>
  </si>
  <si>
    <t xml:space="preserve"> MATH 20B (UCSD)</t>
  </si>
  <si>
    <t xml:space="preserve"> MATH 20C (UCSD)</t>
  </si>
  <si>
    <t xml:space="preserve"> MATH 20D (UCSD)</t>
  </si>
  <si>
    <t xml:space="preserve"> MATH 11 (UCSD)</t>
  </si>
  <si>
    <t xml:space="preserve"> MATH 2 (UCSD)</t>
  </si>
  <si>
    <t>Math12400MATH 8 (SMC)</t>
  </si>
  <si>
    <t xml:space="preserve"> MATH 31A (UCLA)</t>
  </si>
  <si>
    <t xml:space="preserve"> MATH 112</t>
  </si>
  <si>
    <t xml:space="preserve"> MATH 120</t>
  </si>
  <si>
    <t xml:space="preserve"> MATH 102 (LMU)</t>
  </si>
  <si>
    <t xml:space="preserve"> MATH 142</t>
  </si>
  <si>
    <t xml:space="preserve"> MATH 241/242</t>
  </si>
  <si>
    <t xml:space="preserve"> STAT 015</t>
  </si>
  <si>
    <t xml:space="preserve"> STAT 050</t>
  </si>
  <si>
    <t xml:space="preserve"> MATH 10</t>
  </si>
  <si>
    <t xml:space="preserve"> MAT 191</t>
  </si>
  <si>
    <t xml:space="preserve"> MATH 114</t>
  </si>
  <si>
    <t xml:space="preserve"> MATH 117</t>
  </si>
  <si>
    <t xml:space="preserve"> MATH 110C</t>
  </si>
  <si>
    <t xml:space="preserve"> MATH 130C</t>
  </si>
  <si>
    <t xml:space="preserve"> MATH 131</t>
  </si>
  <si>
    <t xml:space="preserve"> MATH 137</t>
  </si>
  <si>
    <t xml:space="preserve"> MATH 138</t>
  </si>
  <si>
    <t xml:space="preserve"> MATH 150C</t>
  </si>
  <si>
    <t xml:space="preserve"> MATH 160C</t>
  </si>
  <si>
    <t xml:space="preserve"> MATH 150</t>
  </si>
  <si>
    <t xml:space="preserve"> MATH 160</t>
  </si>
  <si>
    <t xml:space="preserve"> MATH 200</t>
  </si>
  <si>
    <t xml:space="preserve"> MATH 220 (SBCC)</t>
  </si>
  <si>
    <t xml:space="preserve"> MATH 124MAT 192</t>
  </si>
  <si>
    <t xml:space="preserve"> MAT 131</t>
  </si>
  <si>
    <t xml:space="preserve"> MAT 321</t>
  </si>
  <si>
    <t xml:space="preserve"> MAT 421</t>
  </si>
  <si>
    <t xml:space="preserve"> MATH 227</t>
  </si>
  <si>
    <t xml:space="preserve"> QMS 321</t>
  </si>
  <si>
    <t xml:space="preserve"> IS 310 MAT240</t>
  </si>
  <si>
    <t xml:space="preserve"> (CSULB)</t>
  </si>
  <si>
    <t>MAT 323</t>
  </si>
  <si>
    <t xml:space="preserve"> MAE 505</t>
  </si>
  <si>
    <t xml:space="preserve"> MATH 3C (UCSD)</t>
  </si>
  <si>
    <t xml:space="preserve"> MATH 4C (UCSD)</t>
  </si>
  <si>
    <t>I can send you either a hand written or a word document according to your need. For live - Hand written work in specific time.</t>
  </si>
  <si>
    <t>;[50, 100, 135];2022-03-07;3
2022-03-01T20:36:02-0700;https://phoenix.craigslist.org/cph/lss/d/phoenix-dedicated-experienced-tutors/7452677019.html;;no city found;Central/South Phx;phoenix;Arizona;</t>
  </si>
  <si>
    <t>Need help in Math</t>
  </si>
  <si>
    <t xml:space="preserve"> English or a Foreign Language? We have the perfect tutor for you! BuffTutor is a network of experienced tutors with one goal: providing quality academic assistance to College &amp; High School students at an affordable rate. Don't wait</t>
  </si>
  <si>
    <t xml:space="preserve"> get the help you need now! </t>
  </si>
  <si>
    <t>GET 10% OFF FIRST HOUR!</t>
  </si>
  <si>
    <t>In-Person &amp; Online Tutoring Available!</t>
  </si>
  <si>
    <t>Vetted Tutors</t>
  </si>
  <si>
    <t>We've made the process of finding great tutors easy for students.  All of our tutors have:</t>
  </si>
  <si>
    <t>1) at least 1 year of teaching/tutoring experience</t>
  </si>
  <si>
    <t>2) excelled in the course they are tutoring (earning a B+ or better)</t>
  </si>
  <si>
    <t>3) passed out our challenging proficiency exams based on college level exams (Math /Science tutors)</t>
  </si>
  <si>
    <t xml:space="preserve">4) excellent communication skills </t>
  </si>
  <si>
    <t xml:space="preserve">5) passed a background check and </t>
  </si>
  <si>
    <t>6) a passion for teaching!</t>
  </si>
  <si>
    <t>Please visit our website to read about the experience of our tutors.</t>
  </si>
  <si>
    <t>Website: BuffTutor.com</t>
  </si>
  <si>
    <t>Request Form: BuffTutor.com/request-a-tutor</t>
  </si>
  <si>
    <t>E-mail: Contact (at)BuffTutor(dot)com</t>
  </si>
  <si>
    <t>*** If you e-mail us directly</t>
  </si>
  <si>
    <t xml:space="preserve"> please provide specific details about the course you are taking or the help you need. All generic ""my child needs a tutor in your field in your area"" e-mails will be ignored. ***</t>
  </si>
  <si>
    <t>Courses include (College &amp; High School level):</t>
  </si>
  <si>
    <t>Algebra</t>
  </si>
  <si>
    <t>Calculus (1</t>
  </si>
  <si>
    <t xml:space="preserve"> 3) </t>
  </si>
  <si>
    <t xml:space="preserve">Differential Equations </t>
  </si>
  <si>
    <t xml:space="preserve">Linear Algebra </t>
  </si>
  <si>
    <t xml:space="preserve">Statistics </t>
  </si>
  <si>
    <t>Science</t>
  </si>
  <si>
    <t>Intro to Chemistry</t>
  </si>
  <si>
    <t xml:space="preserve"> General Chemistry</t>
  </si>
  <si>
    <t xml:space="preserve"> Organic Chemistry </t>
  </si>
  <si>
    <t>MCDB</t>
  </si>
  <si>
    <t>Languages</t>
  </si>
  <si>
    <t>English &amp; Writing</t>
  </si>
  <si>
    <t xml:space="preserve"> Linguistics</t>
  </si>
  <si>
    <t xml:space="preserve"> and other foreign languages</t>
  </si>
  <si>
    <t>Other</t>
  </si>
  <si>
    <t>Humanities</t>
  </si>
  <si>
    <t>Philosophy</t>
  </si>
  <si>
    <t>Integrative Physiology</t>
  </si>
  <si>
    <t>Political Science</t>
  </si>
  <si>
    <t>International Affairs</t>
  </si>
  <si>
    <t xml:space="preserve">... and more! </t>
  </si>
  <si>
    <t>Our tutor list varies each semester</t>
  </si>
  <si>
    <t xml:space="preserve"> so visit our website to see if your course is offered by our current tutors. BuffTutor.com</t>
  </si>
  <si>
    <t>;[];2022-03-07;0
2022-03-01T10:06:00-0700;https://phoenix.craigslist.org/cph/lss/d/phoenix-25-hr-ms-phd-tutoronline-11-12/7452409726.html;;Entire Phoenix Area;Central/South Phx;phoenix;Arizona;</t>
  </si>
  <si>
    <t xml:space="preserve">Please visit us at www.sharpmindclasses.com </t>
  </si>
  <si>
    <t>Please feel free to text/call us at (650) 398-9490.</t>
  </si>
  <si>
    <t>About Us:</t>
  </si>
  <si>
    <t>At SharpMind Classes Inc</t>
  </si>
  <si>
    <t xml:space="preserve"> we are an experienced team that includes hand picked tutors and founders from IITs/Stanford dedicated to personalized 1:1 online tutoring. All our tutors have a Master of Science and/or a PhD degree in respective disciplines. All our tutors have  &gt;5 years of experience  with online tutoring and helping students succeed in achieving their academic goals. </t>
  </si>
  <si>
    <t xml:space="preserve">Our online courses are designed to give students an excellent grasp of concepts in respective subjects with a focus on strong foundation building and practice based learning. We use state of the art audio/visual tools (Skype/Zoom/Google Meets/Whiteboard) to have a seamless online tutoring experience. </t>
  </si>
  <si>
    <t>Class room teaching uses one-size-fits-none approach and is not ideal for students with wide range of learning pace and abilities. It ends up overwhelming some students or causing boredom and thus reduced interest in others. We customize your tutoring plan based on the results of an assessment to define the content and pace of tutoring to your individual needs. Comprehensive assessments and worksheets are also used to define the baseline competency at the beginning of tutoring</t>
  </si>
  <si>
    <t xml:space="preserve"> to build confidence and test taking skills and to periodically demonstrate sustained progress.</t>
  </si>
  <si>
    <t>References can be provided upon request.</t>
  </si>
  <si>
    <t>Rates:</t>
  </si>
  <si>
    <t>Our rates are:</t>
  </si>
  <si>
    <t>* $25/hr for K-8</t>
  </si>
  <si>
    <t>* $28/hr for high school</t>
  </si>
  <si>
    <t>* $30/hr for college</t>
  </si>
  <si>
    <t>* $30/hr for HSPT/TASC/COOP</t>
  </si>
  <si>
    <t xml:space="preserve"> SAT/ACT</t>
  </si>
  <si>
    <t xml:space="preserve"> GMAT and GRE. </t>
  </si>
  <si>
    <t>First class is free for you to assess a good fit with the tutor.</t>
  </si>
  <si>
    <t>Tutoring Subjects:</t>
  </si>
  <si>
    <t>We offer online tutoring in the following subjects:</t>
  </si>
  <si>
    <t>Competitive Exams:</t>
  </si>
  <si>
    <t xml:space="preserve">‚Ä¢	HSPT </t>
  </si>
  <si>
    <t xml:space="preserve">‚Ä¢	TASC </t>
  </si>
  <si>
    <t xml:space="preserve">‚Ä¢	COOP </t>
  </si>
  <si>
    <t xml:space="preserve">‚Ä¢	SAT </t>
  </si>
  <si>
    <t xml:space="preserve">‚Ä¢	GRE </t>
  </si>
  <si>
    <t xml:space="preserve">‚Ä¢	GMAT </t>
  </si>
  <si>
    <t>Math:</t>
  </si>
  <si>
    <t>‚Ä¢	Grades K-12 Math</t>
  </si>
  <si>
    <t>‚Ä¢	Algebra 1 (Beginning)</t>
  </si>
  <si>
    <t xml:space="preserve"> 2 (Intermediate)</t>
  </si>
  <si>
    <t>‚Ä¢	College Algebra</t>
  </si>
  <si>
    <t>‚Ä¢	Geometry</t>
  </si>
  <si>
    <t>‚Ä¢	Precalculus</t>
  </si>
  <si>
    <t>‚Ä¢	AP Calculus: AB and BC</t>
  </si>
  <si>
    <t>‚Ä¢	Calculus I: Differential Calculus</t>
  </si>
  <si>
    <t>‚Ä¢	Calculus II: Integral Calculus</t>
  </si>
  <si>
    <t>‚Ä¢	Calculus III: Multivariable Calculus</t>
  </si>
  <si>
    <t>‚Ä¢	Common Core: Math 1</t>
  </si>
  <si>
    <t xml:space="preserve"> Math 2</t>
  </si>
  <si>
    <t xml:space="preserve"> Math 3</t>
  </si>
  <si>
    <t>Science:</t>
  </si>
  <si>
    <t>‚Ä¢	Grades 1 ‚Äì 10 Science.</t>
  </si>
  <si>
    <t>‚Ä¢	Chemistry</t>
  </si>
  <si>
    <t>‚Ä¢	AP Chemistry</t>
  </si>
  <si>
    <t>‚Ä¢	College General Chemistry</t>
  </si>
  <si>
    <t>‚Ä¢	Biology</t>
  </si>
  <si>
    <t>‚Ä¢	AP Biology</t>
  </si>
  <si>
    <t>‚Ä¢	College General Biology</t>
  </si>
  <si>
    <t>‚Ä¢	Physics</t>
  </si>
  <si>
    <t>‚Ä¢	AP Physics 1 and 2</t>
  </si>
  <si>
    <t>‚Ä¢	AP Physics C: Mechanics</t>
  </si>
  <si>
    <t>‚Ä¢	AP Physics C: Electricity &amp; Magnetism</t>
  </si>
  <si>
    <t>‚Ä¢	College General Physics</t>
  </si>
  <si>
    <t>Humanities:</t>
  </si>
  <si>
    <t>‚Ä¢	Grades 1 ‚Äì 12 English Composition and Writing.</t>
  </si>
  <si>
    <t>‚Ä¢	AP Economics</t>
  </si>
  <si>
    <t xml:space="preserve">‚Ä¢	AP World History </t>
  </si>
  <si>
    <t xml:space="preserve"> If you have a question about possible subjects to tutor in</t>
  </si>
  <si>
    <t xml:space="preserve"> please contact us with your contact information and we will promptly reply. Please feel free to text/call us at (650) 398-9490.</t>
  </si>
  <si>
    <t>;[25, 28, 30, 30];2022-03-07;4
2022-02-28T15:58:16-0700;https://phoenix.craigslist.org/cph/lss/d/tempe-tutoring-for-online-classes-math/7452145833.html;;no city found;Central/South Phx;phoenix;Arizona;</t>
  </si>
  <si>
    <t>My name is Matthew and I am available to help you. Consider me your personal tutor for all your academic needs. If you are struggling with a class right now</t>
  </si>
  <si>
    <t xml:space="preserve"> I have likely already helped someone else get through the same challenges that you are facing. My academic background is in math</t>
  </si>
  <si>
    <t xml:space="preserve"> political science</t>
  </si>
  <si>
    <t xml:space="preserve"> business administration</t>
  </si>
  <si>
    <t xml:space="preserve"> etc. I have over 15 years of experience in the academic world helping hundreds of students complete classes. Available on short notice with reasonable rates</t>
  </si>
  <si>
    <t xml:space="preserve"> and ready to help you right away. In the past my clients have always wanted to use my services over and over again. Let me know how I can help you today.</t>
  </si>
  <si>
    <t>Text</t>
  </si>
  <si>
    <t xml:space="preserve"> Call or WhatsApp. Matthew 520-275-1644</t>
  </si>
  <si>
    <t>;[];2022-03-07;0
2022-02-28T10:51:22-0700;https://phoenix.craigslist.org/cph/lss/d/arcadia-expert-math-stats-chemistry/7451989225.html;;Anywhere;Central/South Phx;phoenix;Arizona;</t>
  </si>
  <si>
    <t>Winter Quarter/Spring Semester Class Tutoring</t>
  </si>
  <si>
    <t>We provide one on one online tutoring in Mathematics</t>
  </si>
  <si>
    <t xml:space="preserve"> English/Writing. Our experienced online tutors have been educated at UC Berkeley</t>
  </si>
  <si>
    <t xml:space="preserve"> UCLA</t>
  </si>
  <si>
    <t xml:space="preserve"> USC</t>
  </si>
  <si>
    <t xml:space="preserve"> Pomona-Pitzer and Caltech (some with perfect 4.00 gpas)</t>
  </si>
  <si>
    <t xml:space="preserve"> including a former graduate instructor in Mathematics and Statistics. We tutor students from elementary all the way through advanced college level. Subjects tutored include:</t>
  </si>
  <si>
    <t>* Most math and statistics courses at college/university level.</t>
  </si>
  <si>
    <t>* All math courses high school level</t>
  </si>
  <si>
    <t xml:space="preserve"> up to AP Calculus and AP Statistics.</t>
  </si>
  <si>
    <t>* Chemistry</t>
  </si>
  <si>
    <t xml:space="preserve"> physics and biology courses at high school level</t>
  </si>
  <si>
    <t xml:space="preserve"> including AP Chemistry</t>
  </si>
  <si>
    <t xml:space="preserve"> AP Physics</t>
  </si>
  <si>
    <t xml:space="preserve"> AP Biology.</t>
  </si>
  <si>
    <t>* Chemistry at college/university level including Organic Chemistry.</t>
  </si>
  <si>
    <t>* English/writing courses at college/university level.</t>
  </si>
  <si>
    <t>* English/writing courses at elementary/middle school/high school level</t>
  </si>
  <si>
    <t xml:space="preserve"> including AP English.</t>
  </si>
  <si>
    <t>Charges are on a sliding scale per hour</t>
  </si>
  <si>
    <t xml:space="preserve"> depending on the subject being tutored. College courses are generally charged more than high school courses</t>
  </si>
  <si>
    <t xml:space="preserve"> due to additional preparation required.</t>
  </si>
  <si>
    <t>We can work with students anywhere in Arizona. Late night appointments can be arranged.</t>
  </si>
  <si>
    <t>For more information and an individualized price quote</t>
  </si>
  <si>
    <t xml:space="preserve"> please respond to the Craigslist email link and we will get in contact with you.</t>
  </si>
  <si>
    <t>;[];2022-03-07;0
2022-02-28T10:36:46-0700;https://phoenix.craigslist.org/cph/lss/d/phoenix-private-tutoring-lessons-in-the/7451980593.html;;Phoenix;Central/South Phx;phoenix;Arizona;</t>
  </si>
  <si>
    <t xml:space="preserve"> and Electrical Engineering. I currently hold a Bachelor of Science in Physics and Master of Science in Electrical Engineering. My masters is focused on electronics</t>
  </si>
  <si>
    <t xml:space="preserve"> but I have professionally studied multiple fields in the math and sciences for several years.</t>
  </si>
  <si>
    <t>I am happy to study the course with you for the full semester. I can tutor multiple subjects</t>
  </si>
  <si>
    <t xml:space="preserve"> please ask and I will try to accommodate. I have listed subjects I excel at. I currently study and tutor the following subjects:</t>
  </si>
  <si>
    <t>All levels of math and mathematical sciences:</t>
  </si>
  <si>
    <t xml:space="preserve"> College Algebra</t>
  </si>
  <si>
    <t xml:space="preserve"> and Pre-Calculus.</t>
  </si>
  <si>
    <t xml:space="preserve"> Probability and Statistics</t>
  </si>
  <si>
    <t xml:space="preserve"> College Statistics</t>
  </si>
  <si>
    <t xml:space="preserve"> and Advanced Stats.</t>
  </si>
  <si>
    <t>Advanced Mathematics</t>
  </si>
  <si>
    <t xml:space="preserve"> Calculus 1 2 and 3</t>
  </si>
  <si>
    <t xml:space="preserve"> Discrete and Finite Math.</t>
  </si>
  <si>
    <t xml:space="preserve"> both Algebra and Calculus Based Physics</t>
  </si>
  <si>
    <t xml:space="preserve"> College Physics 1 2 and 3.</t>
  </si>
  <si>
    <t>General College Chemistry 1 and 2</t>
  </si>
  <si>
    <t xml:space="preserve"> Beginning Chemistry</t>
  </si>
  <si>
    <t xml:space="preserve"> Organic Chemistry 1 and 2.</t>
  </si>
  <si>
    <t>Other subjects</t>
  </si>
  <si>
    <t xml:space="preserve"> please ask !</t>
  </si>
  <si>
    <t>Please contact Derek for all questions</t>
  </si>
  <si>
    <t xml:space="preserve"> appointments</t>
  </si>
  <si>
    <t xml:space="preserve"> and inquiries. 914-908-9248</t>
  </si>
  <si>
    <t>2022-02-08T14:25:19-0700;https://phoenix.craigslist.org/nph/lss/d/paradise-valley-math-tutor-calculus/7443500066.html;;no city found;Phx North;phoenix;Arizona;"</t>
  </si>
  <si>
    <t>‚òéÔ∏è  (646) 450-2967 -Molly</t>
  </si>
  <si>
    <t>Subjects tutored:</t>
  </si>
  <si>
    <t>‚óè Precalculus</t>
  </si>
  <si>
    <t xml:space="preserve">‚óè AP Calculus AB &amp; BC </t>
  </si>
  <si>
    <t>‚óè Prealgebra</t>
  </si>
  <si>
    <t>‚óè GMAT</t>
  </si>
  <si>
    <t>____________________________________________</t>
  </si>
  <si>
    <t xml:space="preserve"> you will understand every step.</t>
  </si>
  <si>
    <t>Over the past 5 years</t>
  </si>
  <si>
    <t xml:space="preserve"> I've adapted my tutoring to students of all learning styles. I've helped students failing Calculus jump to A's as well as those just needing to iron out the details. I have ample experience helping students with College Calculus as well as AP Calculus.</t>
  </si>
  <si>
    <t>I use a cutting edge tablet and digital pen to write on the screen. I color-code the math</t>
  </si>
  <si>
    <t xml:space="preserve"> capture any picture or graph</t>
  </si>
  <si>
    <t xml:space="preserve"> resize it</t>
  </si>
  <si>
    <t xml:space="preserve"> highlight and erase all within seconds. I send all the notes at the end of each session.</t>
  </si>
  <si>
    <t>‚òéÔ∏è (646) 450-2967</t>
  </si>
  <si>
    <t>Please leave me a text/voicemail with the course or test you need help with and I will get back to you within 12 hours.</t>
  </si>
  <si>
    <t>;[];2022-03-07;0
2022-02-07T11:19:48-0700;https://phoenix.craigslist.org/nph/lss/d/paradise-valley-calculus-diff-eq-adv/7442947818.html;;Online;Phx North;phoenix;Arizona;</t>
  </si>
  <si>
    <t>My name is Brian Woody and I have over 20 years of experience lecturing college level mathematics and have been the highest rated professor in Nevada for the past 9 straight years (see Rate My Professor's - University of Nevada). I am the best private instructor for advanced mathematics found on the internet. I offer an elite service to a select number of students that want to achieve long-term goals in mathematics. These typically consist of science and engineering undergraduate and graduate students. SERIOUS STUDENTS ONLY</t>
  </si>
  <si>
    <t xml:space="preserve"> PLEASE.</t>
  </si>
  <si>
    <t>Woody Calculus Consulting offers private instruction for Calculus (I</t>
  </si>
  <si>
    <t xml:space="preserve"> and III)</t>
  </si>
  <si>
    <t xml:space="preserve"> AP Calculus AB and BC</t>
  </si>
  <si>
    <t xml:space="preserve"> Analysis</t>
  </si>
  <si>
    <t xml:space="preserve"> Abstract Algebra</t>
  </si>
  <si>
    <t xml:space="preserve"> Number Theory</t>
  </si>
  <si>
    <t xml:space="preserve"> Field Theory</t>
  </si>
  <si>
    <t xml:space="preserve"> Galois Theory</t>
  </si>
  <si>
    <t xml:space="preserve"> Chaos Theory</t>
  </si>
  <si>
    <t xml:space="preserve"> and other advanced mathematics. Private and Group sessions are currently being held online with great success. Virtual tutoring is efficient and effective. Sessions may be recorded and made available on a private server for no additional charge.</t>
  </si>
  <si>
    <t>I also have over 2</t>
  </si>
  <si>
    <t>000 Free Videos - tutorials</t>
  </si>
  <si>
    <t xml:space="preserve"> homework explanations</t>
  </si>
  <si>
    <t xml:space="preserve"> and study guide solutions at on our website. Google Brian M. Woody or go to BrianWoody dot com and Contact Us there (at Woody Calculus Consulting) or reply here for more information.</t>
  </si>
  <si>
    <t>;[];2022-03-07;0
2022-02-23T23:55:28-0700;https://phoenix.craigslist.org/cph/cps/d/phoenix-online-classes-of-math-science/7450164772.html;;‚û†‚û†‚û†ùü≠ùü¨ùü¨% ùó£ùóπùóÆùó¥ùó∂ùóÆùóøùó∂ùòÄùó∫ ùó≥ùóøùó≤ùó≤ ùòÑùóºùóøùó∏;Central/South Phx;phoenix;Arizona;</t>
  </si>
  <si>
    <t>ùó™ùó≤ùóπùó∞ùóºùó∫ùó≤</t>
  </si>
  <si>
    <t xml:space="preserve"> ùòÜùóºùòÇ ùóÆùóøùó≤ ùòÅùóµùó≤ ùóÆùòÅ ùòÅùóµùó≤ ùóøùó∂ùó¥ùóµùòÅ ùóΩùóπùóÆùó∞ùó≤ &amp; ùó∞ùóµùóºùóºùòÄùó≤ ùòÅùóµùó≤ ùóÆùóΩùóΩùóøùóºùóΩùóøùó∂ùóÆùòÅùó≤ ùóîùó±</t>
  </si>
  <si>
    <t>I'm helping students with their online coursework and focus on advanced science and math courses. If you find yourself overwhelmed with work</t>
  </si>
  <si>
    <t xml:space="preserve"> or if you come across a course that may be outside the scope of subjects you cover</t>
  </si>
  <si>
    <t xml:space="preserve"> I may be able to help.</t>
  </si>
  <si>
    <t>I've been tutoring students for over 15 years</t>
  </si>
  <si>
    <t xml:space="preserve"> I've worked as a content writer &amp;math</t>
  </si>
  <si>
    <t xml:space="preserve"> science tutor for several of the big name test prep companies and as a reviewer for new test prep proposals for a major academic publisher. I don't just know how to do the test</t>
  </si>
  <si>
    <t xml:space="preserve"> I know its nuts and bolts</t>
  </si>
  <si>
    <t xml:space="preserve"> how it's built</t>
  </si>
  <si>
    <t xml:space="preserve"> how to reverse engineer it.</t>
  </si>
  <si>
    <t>----------</t>
  </si>
  <si>
    <t xml:space="preserve"> 3)</t>
  </si>
  <si>
    <t>Differential Equations</t>
  </si>
  <si>
    <t>Writing</t>
  </si>
  <si>
    <t>‚òé‚òéùóîùó°ùó¨ ùóßùóúùó†ùóò ùóßùóòùó´ùóß-ùó†ùóòüìû)(ùü≤ùü≠ùü≤)ùüÆùüÆùüµ-ùü¨ùü¨ùüµùü¨(üìû üìåüìåüìå==|||||‚òé‚òé</t>
  </si>
  <si>
    <t>ùó¨ùóºùòÇ ùó∞ùóÆùóª ùòÄùó∂ùó∫ùóΩùóπùòÜ ùóßùó≤ùòÖùòÅ ùó∫ùó≤ ùó±ùó≤ùòÅùóÆùó∂ùóπùòÄ ùóºùó≥ ùòÜùóºùòÇùóø ùóøùó≤ùóπùóÆùòÅùó≤ùó± ùòÅùóÆùòÄùó∏ ùóºùó≥ ùóòùòÄùòÄùóÆùòÜ ùó™ùóøùó∂ùòÅùó∂ùóªùó¥</t>
  </si>
  <si>
    <t xml:space="preserve"> ùó¶ùòÇùó∫ùó∫ùóÆùóøùòÜ ùó™ùóøùó∂ùòÅùó∂ùóªùó¥</t>
  </si>
  <si>
    <t xml:space="preserve"> ùó•ùó≤ùòÄùó≤ùóÆùóøùó∞ùóµ ùóîùóøùòÅùó∂ùó∞ùóπùó≤ ùó™ùóøùó∂ùòÅùó∂ùóªùó¥</t>
  </si>
  <si>
    <t xml:space="preserve"> ùóøùó≤ùó¥ùóÆùóøùó±ùó∂ùóªùó¥ ùóÆùóªùòÜ ùòÄùòÇùóØùó∑ùó≤ùó∞ùòÅ ùóπùó∂ùòÄùòÅùó≤ùó± ùóØùó≤ùóπùóºùòÑ ùóºùóø ùóºùòÅùóµùó≤ùóø ùòÅùóµùóÆùóª ùòÅùóµùó∂ùòÄ ùóØùó≤ùó∞ùóÆùòÇùòÄùó≤ ùóú ùóÆùó∫ ùòÜùóºùòÇùóø ùòÑùóøùó∂ùòÅùó≤</t>
  </si>
  <si>
    <t xml:space="preserve"> ùó∫ùòÜ ùó≤ùòÄùòÄùóÆùòÜ ùóΩùó≤ùóøùòÄùóºùóª. ùóú ùóÆùòÄùòÄùòÇùóøùó≤ ùòÜùóºùòÇ ùòÅùóµùóÆùòÅ ùòÜùóºùòÇ ùòÑùó∂ùóπùóπ ùóªùóºùòÅ ùóØùó≤ ùó±ùó∂ùòÄùóÆùóΩùóΩùóºùó∂ùóªùòÅùó≤ùó± ùóÆùòÅ ùóÆùóπùóπ.</t>
  </si>
  <si>
    <t>ùóúùó≥ ùòÅùóµùó≤ ùó¥ùóºùóÆùóπ ùó∂ùòÄ ùòÅùóº ùó¥ùó≤ùòÅ ùó¥ùóºùóºùó± ùóæùòÇùóÆùóπùó∂ùòÅùòÜ ùóΩùóÆùóΩùó≤ùóøùòÄ ùóºùóª ùóÆ ùòÑùó∂ùó±ùó≤ ùòÉùóÆùóøùó∂ùó≤ùòÅùòÜ ùóºùó≥ ùòÄùòÇùóØùó∑ùó≤ùó∞ùòÅùòÄ ùòÑùóøùó∂ùòÅùòÅùó≤ùóª ùóØùòÜ ùó≤ùòÖùóΩùó≤ùóøùòÅùòÄ</t>
  </si>
  <si>
    <t xml:space="preserve"> ùóºùòÇùóø ùòÄùó≤ùóøùòÉùó∂ùó∞ùó≤ ùóΩùóøùóºùòÉùó∂ùó±ùó≤ùòÄ ùòÜùóºùòÇ ùòÅùóµùó≤ ùóÆùóªùòÄùòÑùó≤ùóø. ùó£ùóøùóºùó≥ùó≤ùòÄùòÄùó∂ùóºùóªùóÆùóπùó∂ùòÄùó∫</t>
  </si>
  <si>
    <t xml:space="preserve"> ùó¥ùóºùóºùó± ùó∞ùòÇùòÄùòÅùóºùó∫ùó≤ùóø ùòÄùó≤ùóøùòÉùó∂ùó∞ùó≤ ùóÆùóªùó± ùó≤ùó∫ùóΩùóµùóÆùòÄùó∂ùòÄ ùóºùóª ùóæùòÇùóÆùóπùó∂ùòÅùòÜ ùóÆùóøùó≤ ùó∑ùòÇùòÄùòÅ ùòÄùóºùó∫ùó≤ ùóºùó≥ ùóºùòÇùóø ùó±ùó≤ùó≥ùó∂ùóªùó∂ùóªùó¥ ùó≥ùó≤ùóÆùòÅùòÇùóøùó≤ùòÄ. ùó™ùó≤ ùóµùóÆùòÉùó≤ ùóÆùóª ùó≤ùòÖùó∞ùó≤ùóπùóπùó≤ùóªùòÅ ùòÅùó≤ùóÆùó∫ ùóºùó≥ ùóæùòÇùóÆùóπùó∂ùó≥ùó∂ùó≤ùó± ùóÆùòÄùòÄùó∂ùó¥ùóªùó∫ùó≤ùóªùòÅ ùòÑùóøùó∂ùòÅùó≤ùóøùòÄ ùòÑùóµùóº ùóÆùóøùó≤ ùòÄùòÇùóØùó∑ùó≤ùó∞ùòÅ ùó≤ùòÖùóΩùó≤ùóøùòÅùòÄ ùó∂ùóª ùòÅùóµùó≤ùó∂ùóø ùóøùó≤ùòÄùóΩùó≤ùó∞ùòÅùó∂ùòÉùó≤ ùóÆùóøùó≤ùóÆùòÄ.</t>
  </si>
  <si>
    <t>;[];2022-03-07;0
2022-02-06T15:18:50-0700;https://phoenix.craigslist.org/evl/lss/d/phoenix-experienced-proffesional-chess/7442635150.html;;Valleywide;East Valley;phoenix;Arizona;</t>
  </si>
  <si>
    <t xml:space="preserve">LEARN CHESS!!!!!!  </t>
  </si>
  <si>
    <t>Give your child the benefits of learning CHESS.</t>
  </si>
  <si>
    <t>Problem Solving</t>
  </si>
  <si>
    <t>Patience</t>
  </si>
  <si>
    <t>Sportsmanship</t>
  </si>
  <si>
    <t>Decision making under pressure</t>
  </si>
  <si>
    <t>Pattern recognition</t>
  </si>
  <si>
    <t>Strategy (long-term/short-term)</t>
  </si>
  <si>
    <t>Improve concentration/memory</t>
  </si>
  <si>
    <t>1600 RATED Chess instructor available for personal and group lessons.  Most of my experience has been with 1st through 6th graders.  I'm willing to come to your location</t>
  </si>
  <si>
    <t xml:space="preserve"> meet in public</t>
  </si>
  <si>
    <t xml:space="preserve"> or through ZOOM.  I'll offer the first lesson free</t>
  </si>
  <si>
    <t xml:space="preserve"> then price is negotiable based on time</t>
  </si>
  <si>
    <t xml:space="preserve"> location</t>
  </si>
  <si>
    <t xml:space="preserve"> etc.</t>
  </si>
  <si>
    <t>;[];2022-03-07;0
2022-02-22T18:00:28-0700;https://phoenix.craigslist.org/cph/lss/d/phoenix-online-exams-math-help-tutoring/7449648857.html;;no city found;Central/South Phx;phoenix;Arizona;</t>
  </si>
  <si>
    <t>Need help with online school? Contact me for exam or homework help. I'm a recent math and computer science graduate</t>
  </si>
  <si>
    <t xml:space="preserve"> and an experienced tutor. Contact me on discord at mysteriousSpoon#1122</t>
  </si>
  <si>
    <t xml:space="preserve"> or send an email. I've also got a friend who's very good with econ</t>
  </si>
  <si>
    <t xml:space="preserve"> and a few others who can do chemistry and physics as well.</t>
  </si>
  <si>
    <t>I can help with:</t>
  </si>
  <si>
    <t>-Statistics/R</t>
  </si>
  <si>
    <t>-And More!</t>
  </si>
  <si>
    <t>;[];2022-03-07;0
2022-02-04T17:18:54-0700;https://phoenix.craigslist.org/cph/lss/d/glendale-college-math-homework-test/7441881305.html;40.0;Phoenix;Central/South Phx;phoenix;Arizona;</t>
  </si>
  <si>
    <t>Are you currently struggling in passing or getting your desired grade in your math courses during this difficult time</t>
  </si>
  <si>
    <t xml:space="preserve"> especially when math courses are online? With over ten years of tutoring</t>
  </si>
  <si>
    <t xml:space="preserve"> teaching</t>
  </si>
  <si>
    <t xml:space="preserve"> and helping experience</t>
  </si>
  <si>
    <t xml:space="preserve"> I am proficient at helping students to succeed and pass their courses in the following math subjects:</t>
  </si>
  <si>
    <t>Estimate based on the detail of each assignment or assessment</t>
  </si>
  <si>
    <t xml:space="preserve"> with a minimum of $40 per assignment or assessment. Please contact me at (626) 200-5922 at least few days before the due dates of the assignments for a smooth</t>
  </si>
  <si>
    <t xml:space="preserve"> remote transition and experience.</t>
  </si>
  <si>
    <t>Thank you so much and I look forward to work with you!</t>
  </si>
  <si>
    <t>------------</t>
  </si>
  <si>
    <t>Keywords: Math</t>
  </si>
  <si>
    <t xml:space="preserve"> Homework</t>
  </si>
  <si>
    <t xml:space="preserve"> Test</t>
  </si>
  <si>
    <t xml:space="preserve"> Exam</t>
  </si>
  <si>
    <t xml:space="preserve"> tutor</t>
  </si>
  <si>
    <t xml:space="preserve"> proctor</t>
  </si>
  <si>
    <t xml:space="preserve"> proctorio</t>
  </si>
  <si>
    <t xml:space="preserve"> proctorU</t>
  </si>
  <si>
    <t xml:space="preserve"> Teacher</t>
  </si>
  <si>
    <t xml:space="preserve"> Helper</t>
  </si>
  <si>
    <t xml:space="preserve"> Completion</t>
  </si>
  <si>
    <t xml:space="preserve"> Complete</t>
  </si>
  <si>
    <t xml:space="preserve"> Online</t>
  </si>
  <si>
    <t xml:space="preserve"> Remote</t>
  </si>
  <si>
    <t xml:space="preserve"> Quizzes</t>
  </si>
  <si>
    <t xml:space="preserve"> Quiz Mathematics</t>
  </si>
  <si>
    <t xml:space="preserve"> final</t>
  </si>
  <si>
    <t xml:space="preserve"> course</t>
  </si>
  <si>
    <t xml:space="preserve"> aleks</t>
  </si>
  <si>
    <t xml:space="preserve"> webassign</t>
  </si>
  <si>
    <t xml:space="preserve"> pearson</t>
  </si>
  <si>
    <t xml:space="preserve"> mymathlab</t>
  </si>
  <si>
    <t xml:space="preserve"> cengage</t>
  </si>
  <si>
    <t xml:space="preserve"> SPSS</t>
  </si>
  <si>
    <t xml:space="preserve"> mathxl</t>
  </si>
  <si>
    <t xml:space="preserve"> mcgraw-hill</t>
  </si>
  <si>
    <t xml:space="preserve"> apex</t>
  </si>
  <si>
    <t xml:space="preserve"> connectmath</t>
  </si>
  <si>
    <t xml:space="preserve"> connect</t>
  </si>
  <si>
    <t xml:space="preserve"> mystatlab</t>
  </si>
  <si>
    <t xml:space="preserve"> respondus lockdown</t>
  </si>
  <si>
    <t xml:space="preserve"> web</t>
  </si>
  <si>
    <t xml:space="preserve"> assign</t>
  </si>
  <si>
    <t xml:space="preserve"> Canvas</t>
  </si>
  <si>
    <t xml:space="preserve"> d2l</t>
  </si>
  <si>
    <t xml:space="preserve"> Desire2learn</t>
  </si>
  <si>
    <t xml:space="preserve"> professional</t>
  </si>
  <si>
    <t xml:space="preserve"> writing</t>
  </si>
  <si>
    <t xml:space="preserve"> assignment</t>
  </si>
  <si>
    <t xml:space="preserve"> assignments</t>
  </si>
  <si>
    <t xml:space="preserve"> help</t>
  </si>
  <si>
    <t xml:space="preserve"> tutoring</t>
  </si>
  <si>
    <t xml:space="preserve">    ";[40];2022-03-07;1</t>
  </si>
  <si>
    <t>2022-03-05T18:12:18-0700;https://phoenix.craigslist.org/cph/lss/d/phoenix-yale-grad-gmat-gre-sat-act/7454439500.html;;no city found;Central/South Phx;phoenix;Arizona;"</t>
  </si>
  <si>
    <t>As a background</t>
  </si>
  <si>
    <t xml:space="preserve"> I have over two decades of experience teaching professionally for test prep companies and as a private tutor. I taught my first course (SAT Math) at 13</t>
  </si>
  <si>
    <t xml:space="preserve"> having scored a perfect 800 on the section when I was 12 (seventh grade).  I earned a BA in Economics and Mathematics from Yale University</t>
  </si>
  <si>
    <t xml:space="preserve"> and was a National Merit Finalist and Eagle Scout. I have received perfect scores or scored in the 99th Percentile on numerous standardized tests: SAT (800 Math</t>
  </si>
  <si>
    <t xml:space="preserve"> 770 Writing</t>
  </si>
  <si>
    <t xml:space="preserve"> 720 Reading)</t>
  </si>
  <si>
    <t xml:space="preserve"> ACT (35 out of 36)</t>
  </si>
  <si>
    <t xml:space="preserve"> PSAT/NMSQT (80 Math</t>
  </si>
  <si>
    <t xml:space="preserve"> 75 Writing</t>
  </si>
  <si>
    <t xml:space="preserve"> 70 Verbal)</t>
  </si>
  <si>
    <t xml:space="preserve"> GMAT Quant (99th Percentile)</t>
  </si>
  <si>
    <t xml:space="preserve"> SAT II Math (800)</t>
  </si>
  <si>
    <t xml:space="preserve"> AP Calculus BC (5)</t>
  </si>
  <si>
    <t xml:space="preserve"> AP Statistics (5).</t>
  </si>
  <si>
    <t>My students regularly see huge improvements of 10+ points on the GMAT/GRE Quant sections</t>
  </si>
  <si>
    <t xml:space="preserve"> 300+ points on the SAT</t>
  </si>
  <si>
    <t xml:space="preserve"> and 5+ points on the ACT. Please see testimonials below.  </t>
  </si>
  <si>
    <t>I also offer College Admissions Consulting and have helped a number of students gain admissions to top institutions and business schools including Harvard</t>
  </si>
  <si>
    <t xml:space="preserve"> Yale</t>
  </si>
  <si>
    <t xml:space="preserve"> Northwestern</t>
  </si>
  <si>
    <t xml:space="preserve"> and SMU. I help with college applications</t>
  </si>
  <si>
    <t xml:space="preserve"> essays</t>
  </si>
  <si>
    <t xml:space="preserve"> and strategy. As a background</t>
  </si>
  <si>
    <t xml:space="preserve"> I was accepted to 8 out of the Top 20 universities (as ranked by U.S. News: Yale</t>
  </si>
  <si>
    <t xml:space="preserve"> MIT</t>
  </si>
  <si>
    <t xml:space="preserve"> Duke</t>
  </si>
  <si>
    <t xml:space="preserve"> U Chicago</t>
  </si>
  <si>
    <t xml:space="preserve"> Johns Hopkins</t>
  </si>
  <si>
    <t xml:space="preserve"> Rice</t>
  </si>
  <si>
    <t xml:space="preserve"> Wash U).</t>
  </si>
  <si>
    <t>I teach entire standardized tests</t>
  </si>
  <si>
    <t xml:space="preserve"> such as the SAT and ACT</t>
  </si>
  <si>
    <t xml:space="preserve"> with specific  expertise on the Math/Quant sections. More recently</t>
  </si>
  <si>
    <t xml:space="preserve"> I have focused my tutoring on the GMAT</t>
  </si>
  <si>
    <t xml:space="preserve"> and various math topics (Calculus</t>
  </si>
  <si>
    <t xml:space="preserve"> Algebra). I bring a unique perspective to my teaching</t>
  </si>
  <si>
    <t xml:space="preserve"> due to my experience competing at the highest level. In high school</t>
  </si>
  <si>
    <t xml:space="preserve"> I was one of a handful of students chosen to represent Texas on the state championships math team</t>
  </si>
  <si>
    <t xml:space="preserve"> where I competed in ARML</t>
  </si>
  <si>
    <t xml:space="preserve"> widely considered the World Series of high school mathematics competitions.</t>
  </si>
  <si>
    <t>I also assist in a wide variety of other college &amp; graduate-level classes</t>
  </si>
  <si>
    <t xml:space="preserve"> both math and non-math related. I am available to help with a midterm</t>
  </si>
  <si>
    <t xml:space="preserve"> essay</t>
  </si>
  <si>
    <t xml:space="preserve"> paper</t>
  </si>
  <si>
    <t xml:space="preserve"> quiz</t>
  </si>
  <si>
    <t xml:space="preserve"> or entire classes. Please do not hesitate to reach out if you have questions or would like to know whether I tutor your subject.</t>
  </si>
  <si>
    <t>Contact me: ‚Ä™469-278-4214 (text or call)‚Ä¨ OR email me</t>
  </si>
  <si>
    <t>Subjects I also teach: GMAT | SAT | ACT | GED| GRE | PSAT | SAT II | Math | Calculus | Statistics | Algebra | Algebra 2 | College Algebra | Pre-algebra | Prealgebra | Precalculus | Pre-calculus | Geometry | Online Class | Paper | Papers | Quiz | Discussion | Quizzes | Quizes | Final | Finals | Exam | Exams | Midterm | Midterms | Essay | Essays | Trigonometry | Statistical Methods | Psychology | History | Economics | Philosophy | Business | Management | Finance | Social Sciences | History | Literature | Sociology | Economics | Macroeconomics | Microeconomics | Probability | English</t>
  </si>
  <si>
    <t>Testimonials (References upon request)</t>
  </si>
  <si>
    <t>Kevin has been extremely helpful in preparing my daughter for SAT. With Kevin's guidance</t>
  </si>
  <si>
    <t xml:space="preserve"> she was able to jump from 1300 to 1600 on practice tests. I would highly recommend his lessons!""</t>
  </si>
  <si>
    <t>I'm looking to take the GMAT in June or July</t>
  </si>
  <si>
    <t xml:space="preserve"> depending on how the studying goes. I have found Kevin to be an awesome tutor and definitely worth it. He is the second tutor I've worked with for the GMAT and it has been a better experience. He gives you ample problems to do between each class and go through them quickly so that no time is wasted. He highlights the formulas you need to memorize. I definitely recommend Kevin for anyone seeking tutoring on the GMAT.""</t>
  </si>
  <si>
    <t>Kevin helped me prepare for the quantitative section of the GMAT. He was thorough in his lesson</t>
  </si>
  <si>
    <t xml:space="preserve"> making sure to drill down into core concepts. He focused on pattern matching</t>
  </si>
  <si>
    <t xml:space="preserve"> so that I could see the ways in which the test repeats itself. He highlighted key formulas to memorize and sent notes after our session. He was flexible and accommodating with his time</t>
  </si>
  <si>
    <t xml:space="preserve"> which was helpful as someone studying with a full-time job. Would highly recommend!""</t>
  </si>
  <si>
    <t>Kevin helped me with the quantitative section of the GRE. When I didn‚Äôt know how to solve a question he could pinpoint exactly where I was stuck and walk me through the solution. Kevin was prepared for each session with content and the session links beforehand. Definitely recommend!""</t>
  </si>
  <si>
    <t>I‚Äôm working on getting my SAT scores up across the two sections. My first class with Kevin has been extremely informative. Not only did he go through a diagnostic test that he had me take but also pointed out some areas of weaknesses to work on for the next class. He also suggested that I try the ACT just so I can see how I might compare between the two tests. I definitely recommend Kevin as even from the first lesson I can tell that he has been teaching for some time. I am confident my scores will improve when this is all done.""</t>
  </si>
  <si>
    <t>Currently</t>
  </si>
  <si>
    <t xml:space="preserve"> I'm taking statistics for psychology</t>
  </si>
  <si>
    <t xml:space="preserve"> and Kevin was a great help</t>
  </si>
  <si>
    <t xml:space="preserve"> simplifying the statistical problems</t>
  </si>
  <si>
    <t xml:space="preserve"> especially when concerning Chi-Square Statistics and Chi-Square distribution. The way he simplifies the problems</t>
  </si>
  <si>
    <t xml:space="preserve"> allow me to have a greater understanding and enable me to resolve each of the questions for this class</t>
  </si>
  <si>
    <t xml:space="preserve"> overall improving my GPA.""</t>
  </si>
  <si>
    <t>Kevin doesn't waste anytime when it comes to conducting his class. My son had his first lesson and Kevin came in prepared. We set up this class to go over a problem set my son was having trouble with and Kevin asked for the problems ahead of time so he would have them ready prior to class. That is something we appreciate because prior online classes we've tried haven't been as smooth for us so we were a little hesitant to try this again. I'm sure we will use Kevin again in the near future.""</t>
  </si>
  <si>
    <t>Kevin is an excellent tutor in AP calculus for my daughter. Succinct and efficient. Every second is spent teaching. My daughter has regular weekly sessions with Kevin and has tremendous respect for his knowledge and method of teaching.""</t>
  </si>
  <si>
    <t>Kevin spends ample time understanding how you solve problems and then helps you through the thought process. Kevin also offers guidance on how to solve problems faster and more efficiently</t>
  </si>
  <si>
    <t xml:space="preserve"> all while guiding your thought process and explaining concepts in an understandable manner. He is a fantastic tutor and really helps his students understand the correct way to approach problems and the mindset required to do well.""</t>
  </si>
  <si>
    <t>Kevin contacted us well in advance of our daughter's class lesson to learn about our expectations. Our daughter has always had trouble with math and has been ""frightened"" by the thought of taking the SAT in November. Though this is her first class</t>
  </si>
  <si>
    <t xml:space="preserve"> I felt we were able to accomplish much in what seemed to be little time. We hope this translates into a good score down the line. Kevin is without a doubt very knowledgeable about what he is teaching and it is clear that he enjoys doing it. I will definitely schedule more classes for my daughter soon.""</t>
  </si>
  <si>
    <t>Kevin has been a great tutor for my college pre-calculus course! He always approaches teaching based on how I learn so I am able to understand the concepts quickly. Working with him is incredibly helpful and I am so exited to already be seeing positive results in my course!""</t>
  </si>
  <si>
    <t>Liberty</t>
  </si>
  <si>
    <t xml:space="preserve"> Arizona State</t>
  </si>
  <si>
    <t xml:space="preserve"> Colorado Technical</t>
  </si>
  <si>
    <t xml:space="preserve"> American InterContinental</t>
  </si>
  <si>
    <t xml:space="preserve"> University of Central Florida</t>
  </si>
  <si>
    <t xml:space="preserve"> Walden</t>
  </si>
  <si>
    <t xml:space="preserve"> University of Houston</t>
  </si>
  <si>
    <t xml:space="preserve"> University of Massachusetts</t>
  </si>
  <si>
    <t xml:space="preserve"> UMass</t>
  </si>
  <si>
    <t xml:space="preserve"> University of Washington</t>
  </si>
  <si>
    <t xml:space="preserve"> Devry</t>
  </si>
  <si>
    <t xml:space="preserve"> University of the People</t>
  </si>
  <si>
    <t xml:space="preserve"> Southern New Hampshire</t>
  </si>
  <si>
    <t xml:space="preserve"> American Public Online</t>
  </si>
  <si>
    <t xml:space="preserve"> Ashford</t>
  </si>
  <si>
    <t xml:space="preserve"> University of Florida</t>
  </si>
  <si>
    <t xml:space="preserve"> Western Governors</t>
  </si>
  <si>
    <t xml:space="preserve"> Penn State</t>
  </si>
  <si>
    <t xml:space="preserve"> Drezel</t>
  </si>
  <si>
    <t xml:space="preserve"> Indiana</t>
  </si>
  <si>
    <t xml:space="preserve"> University of Southern California</t>
  </si>
  <si>
    <t xml:space="preserve"> National</t>
  </si>
  <si>
    <t xml:space="preserve"> Excelsior</t>
  </si>
  <si>
    <t xml:space="preserve"> Purdue</t>
  </si>
  <si>
    <t xml:space="preserve"> University of Phoenix</t>
  </si>
  <si>
    <t xml:space="preserve"> Capella</t>
  </si>
  <si>
    <t>;[];2022-03-07;0
2022-02-18T06:56:28-0700;https://phoenix.craigslist.org/cph/lss/d/phoenix-private-on-tutor-teach-12-all/7447587996.html;;Proven Results/5 ‚≠êÔ∏è Ratings!;Central/South Phx;phoenix;Arizona;</t>
  </si>
  <si>
    <t>I am a teacher that has been in the school system for 10+ years. I specialize on all grade levels from K-12th grade. I have helped many students who are having difficulties in comprehending math</t>
  </si>
  <si>
    <t xml:space="preserve"> reading</t>
  </si>
  <si>
    <t xml:space="preserve"> ELA</t>
  </si>
  <si>
    <t xml:space="preserve"> and social studies. I can also help students catch-up on missing assignments and get them on their grade level. I work with some of the top certified teachers and tutors in the industry who also teach college courses along with test preparation such as SAT</t>
  </si>
  <si>
    <t xml:space="preserve"> and TEA just to name a few. We also teach foreign languages such as mandarin</t>
  </si>
  <si>
    <t xml:space="preserve"> Italian</t>
  </si>
  <si>
    <t xml:space="preserve"> French</t>
  </si>
  <si>
    <t xml:space="preserve"> and Wolof. My goal is to not only get your child on grade level</t>
  </si>
  <si>
    <t xml:space="preserve"> but also accelerate them above grade level. We enjoy teaching and can‚Äôt wait to meet your tutoring needs! Call 404-596-4840 now ! We have a few open slots left for this week.</t>
  </si>
  <si>
    <t>;[];2022-03-07;0
2022-02-16T13:17:47-0700;https://phoenix.craigslist.org/nph/lss/d/tempe-elementary-middle-high-school-and/7446905921.html;30.0;no city found;Phx North;phoenix;Arizona;</t>
  </si>
  <si>
    <t>Subjects available: Math (including algebra</t>
  </si>
  <si>
    <t xml:space="preserve"> trigonometry</t>
  </si>
  <si>
    <t xml:space="preserve"> geometry)</t>
  </si>
  <si>
    <t xml:space="preserve"> Social Studies</t>
  </si>
  <si>
    <t xml:space="preserve"> and History</t>
  </si>
  <si>
    <t>I can also help with AP courses</t>
  </si>
  <si>
    <t>I have experience working in a tutoring center and peer tutoring</t>
  </si>
  <si>
    <t>I can tutor all ages</t>
  </si>
  <si>
    <t xml:space="preserve"> from elementary school to college level</t>
  </si>
  <si>
    <t>All math levels available</t>
  </si>
  <si>
    <t xml:space="preserve"> including basic math</t>
  </si>
  <si>
    <t xml:space="preserve"> algebra</t>
  </si>
  <si>
    <t xml:space="preserve"> and calculus</t>
  </si>
  <si>
    <t>I am familiar with the BASIS curriculum and I can help with BASIS homework</t>
  </si>
  <si>
    <t>I am available to meet either in person or online through zoom/facetime/skype. I am open to making special accommodations to keep everyone safe.</t>
  </si>
  <si>
    <t>Merits:</t>
  </si>
  <si>
    <t>I scored a 5 on AP Calculus AB and Calculus BC</t>
  </si>
  <si>
    <t xml:space="preserve"> US History</t>
  </si>
  <si>
    <t xml:space="preserve"> Language</t>
  </si>
  <si>
    <t xml:space="preserve"> Spanish (5 maximum)</t>
  </si>
  <si>
    <t>I scored an 800 on SAT Math II Subject Test (800 maximum)</t>
  </si>
  <si>
    <t>I scored a 36 on ACT Math section (36 maximum)</t>
  </si>
  <si>
    <t>National Merit Finalist</t>
  </si>
  <si>
    <t>National AP Scholar</t>
  </si>
  <si>
    <t>Rate: $25-$35 per hour (depending on course level)</t>
  </si>
  <si>
    <t xml:space="preserve"> cash or check accepted</t>
  </si>
  <si>
    <t>Contact me if you have any questions!</t>
  </si>
  <si>
    <t xml:space="preserve">    ";[25</t>
  </si>
  <si>
    <t>2022-02-25T07:08:24-0700;https://phoenix.craigslist.org/cph/cps/d/phoenix-59tutor-website-programming/7450636591.html;44.0;üìåC Programming üìå Java üìå Python üìå Excel üìå Access üìåTutor;Central/South Phx;phoenix;Arizona;"</t>
  </si>
  <si>
    <t>$59Tutor--ALL PROGRAMMING CODING TUTOR AND PROJECT HELP</t>
  </si>
  <si>
    <t>Adept Programming Expert - Skilful Software Developer - All Programming languages expert</t>
  </si>
  <si>
    <t>Get your Programming work done by Michael Smith. The best programmer in this industry. The charges are also less</t>
  </si>
  <si>
    <t xml:space="preserve"> only $29 for an hour. </t>
  </si>
  <si>
    <t>Call Michael Smith on 2166194388. üì≤Don‚Äôt get stressed with your programming work CONTACT MICHAEL. 2166194388</t>
  </si>
  <si>
    <t>Programming is a crucial part in today‚Äôs competitive world. If you want to develop an app or any website</t>
  </si>
  <si>
    <t xml:space="preserve"> programming is important. Hi! My name is Michael Smith and I am the Code Programmer</t>
  </si>
  <si>
    <t xml:space="preserve"> me and my teammates work hard on solving your issues in Programming or Coding.</t>
  </si>
  <si>
    <t>Concept of programming is fun but</t>
  </si>
  <si>
    <t xml:space="preserve"> at the same time it is a very complex task to be finished. If any of your code is wrong your app or program will not run properly. Programming itself is a time taking and tough process. Not possible for everyone to commit this. But you need not to worry</t>
  </si>
  <si>
    <t xml:space="preserve"> we are here to help you with your programming problems. Our experts offer absolute help on various programming languages such as Python</t>
  </si>
  <si>
    <t xml:space="preserve"> Java etc. Our experts are always available for you to solve your possible queries of the programming language.</t>
  </si>
  <si>
    <t>Call us today on 2166194388 for more inquiry.</t>
  </si>
  <si>
    <t>Programming Languages we guid</t>
  </si>
  <si>
    <t>We work on various languages like:</t>
  </si>
  <si>
    <t>üåéC Language-which will help you in implementing different apps in the OS.</t>
  </si>
  <si>
    <t>üåéJAVA - it mainly run with an idea of ‚Äúwrite once &amp; run anywhere‚Äù</t>
  </si>
  <si>
    <t>üåéPYTHON - It is the best language for software development</t>
  </si>
  <si>
    <t xml:space="preserve"> API etc..</t>
  </si>
  <si>
    <t>üåéC++ - this is used in various platforms like for developing OS</t>
  </si>
  <si>
    <t xml:space="preserve"> Game and so on‚Ä¶.</t>
  </si>
  <si>
    <t>And many more different languages we have worked on like JavaScript</t>
  </si>
  <si>
    <t xml:space="preserve"> C#. for more information about us or for any programming related work contact Michael Smith TODAY on 2166194388üì≤üì≤</t>
  </si>
  <si>
    <t xml:space="preserve"> and share your requirements with us.</t>
  </si>
  <si>
    <t>We know the difficulty one faces while doing coding. That‚Äôs why we have built our firm</t>
  </si>
  <si>
    <t xml:space="preserve"> our team of professionals will help you and guide you in your difficulty and your project. We always try to give our best from our side. We try to cover all the crucial programming concepts in our steady service. We have stated some of the programming like Perl</t>
  </si>
  <si>
    <t xml:space="preserve"> MS SQL</t>
  </si>
  <si>
    <t xml:space="preserve"> Ruby</t>
  </si>
  <si>
    <t xml:space="preserve"> PHP</t>
  </si>
  <si>
    <t xml:space="preserve"> Adobe flash</t>
  </si>
  <si>
    <t xml:space="preserve"> Visual Basic</t>
  </si>
  <si>
    <t xml:space="preserve"> AJAX</t>
  </si>
  <si>
    <t>We Guarantee 100% confidentiality with Free unlimited revisions and Error-free programming at an affordable rate with 24/7 helpline service.</t>
  </si>
  <si>
    <t>Stop wasting your time and prefer our programming help. We are always there to help you. Get in touch with our Software developer Michael Smith on 2166194388 and discuss your needs issues.</t>
  </si>
  <si>
    <t>‚û°Ô∏è‚û°Ô∏èContact Michael Smith</t>
  </si>
  <si>
    <t>‚û° Ô∏è ‚û° Ô∏èSoftware developer.</t>
  </si>
  <si>
    <t>‚òéÔ∏è‚òéÔ∏è2166194388‚òéÔ∏è</t>
  </si>
  <si>
    <t>Python-script-code programmer-Bot-C++-Java-JavaScript-algorithms- database programming-Cloud-API-HTML-CSS-C#-CSS-Jquery-Fullstack- -Software Engineer-Cloud-Native Applications-AWS-Crypto-Ruby-objective C-Fultter-CMS-Software Developer-angular 8-react js-bootstrap-djong web structure-Asp.Net-SQLite-MySQL-MongoDB-Microsoft Azure-CSS3-SCSS- -Figma-website developer-app designer-excel-charts-GUI-operating system-linux-ITC-Data structure-Pointers-Arrays- Array- Programmer-Pandas-Numpy-game Development-pert-pestel-javafx-linux-sed-debian-ubuntu-kali linux-red hat- bash-zenity-awk-grep-package management-network packages-cengage brain-mindtap-webassign-opennow-sam-cnow-owl-erd-access-oracle-database-object oriented-algorithms- oop-UML-MSSQL-PostgreSQL-Django-DAA-DSA-VLSM</t>
  </si>
  <si>
    <t xml:space="preserve"> ACL</t>
  </si>
  <si>
    <t xml:space="preserve"> VLANs</t>
  </si>
  <si>
    <t xml:space="preserve"> Trunk-Ports</t>
  </si>
  <si>
    <t xml:space="preserve"> Network Security-SSH &amp; Telnet Configurations-microcontroller-arduino-sensor-reverse engineering-raspberry-bluetooth-alexa-Visual Basic-Assembly language-Groovy-Ruby Ruby on rails-Swift-A.NET--A+-ALGOL-ActionScript-AdvPL-Agda-Agilent-AngelScript-Apache Pig -Apex -APK App Inventor for Android's visual block language-AppleScript APT-Bash- BASIC -Batch file-basic-calculator-BCPL-BeanShell-Bertrand-BETA-BLISS-Blockly-BlooP-Boo-Boomerang- Bosque-CobolScript‚ÄìCOBOL-Scripting-language-Cobra-CoffeeScript-ColdFusion-</t>
  </si>
  <si>
    <t>COMAL-COMMIT-Common Intermediate Language-Common LispCurl-Curry-Cybil</t>
  </si>
  <si>
    <t>Cyclone-Cypher Query-Language-Dart-Darwin-DataFlex-Datalog-DATATRIEVE-dBase</t>
  </si>
  <si>
    <t>dc-DCL-Delphi-DinkC-DIBOL-Draco-DRAKON-Dylan-DYNAMO-DAX-ESPOL-Esterel-Etoys-Euclid-Euler-Euphoria-EusLisp Robot Programming Language CMS EXEC-EXEC 2-Executable-Flex-Flix-FlooP-GPSS -GraphTalk-GRASS-Grasshopper-Groovy-Haskell-</t>
  </si>
  <si>
    <t>Haxe-Hermes-LabVIEW-Ladder-MATLAB-MASM-Microsoft Assembly x86-MATH-MATIC-Maude system-Maxima -Max-MaxScript internal language 3D Studio Max-Maya -MDL-Mercury-Mesa-MHEG-5 -Microcode-MicroScript-Microsoft Power Fx</t>
  </si>
  <si>
    <t>MIIS-Milk--MIMIC-Mirah-Miranda-MIVA Script-ML-Model 204-Modelica-Modula-Modula-2</t>
  </si>
  <si>
    <t>Modula-3-Mohol-MOO-Moonscript-Mortran-Mouse-MPD-MSL-MUMPS-MuPAD-Mutan</t>
  </si>
  <si>
    <t>Mystic Programming Language-NASM-Napier88-Neko-Nemerle-NESL-Net.Data-NetLogo</t>
  </si>
  <si>
    <t>NetRexx-NewLISP-NEWP-Newspeak-NewtonScript-Nial-Nickel -Nim-Nix -NPL</t>
  </si>
  <si>
    <t>Not eXactly C-Not Quite C -NSIS-Nu-NWScript-NXT-G-o:XML-Oak-Oberon-OBJ2-Object Lisp-ObjectLOGO-Object-REXX-ObjectPascal-Objective-C-Objective-J-Obliq-OCaml-occam-occam-œÄ-Octave-OmniMark-Opa-Opal-OpenCL-OpenEdge ABL-OPL-OpenVera-OPS5</t>
  </si>
  <si>
    <t>OptimJ-Orc-ORCA/Modula-2-Oriel-Orwell-Oxygene-Oz-P-P-ParaSail-PARI/GP-Pascal ‚Äì ISO 7185-Pascal Script-PCASTL-PCF-PEARL-PeopleCode-Perl-PDL-Pharo-PHP-Pico-Picolisp-Pict-Pike-PILOT-Pipelines-Pizza-PL-11-PL/0-PL/B-PL/C-PL/I ‚Äì ISO 6160-PL/M-PL/P-PL/S-PL360-PLANC</t>
  </si>
  <si>
    <t>Plankalk√ºl-Planner-PLEX-PLEXIL-Plus-POP-11-POP-2-PortablE-POV-Ray SDL-Powerhouse-PowerBuilder ‚Äì 4GL GUI application generator from Sybase</t>
  </si>
  <si>
    <t>PowerShell-PPL-Processing-Processing.js-Prograph-PROIV-Project Verona</t>
  </si>
  <si>
    <t>-Pro*C-Pure-Pure Data-PureScript-Python-Q-Q#- Qalb-Quantum Computation Language</t>
  </si>
  <si>
    <t>-QtScript-QuakeC-QPL-.QL-R-R++-Racket-Raku-RAPID-Rapira-Ratfiv-Ratfor-rc-Reason</t>
  </si>
  <si>
    <t>REBOL-Redcode-REFAL-REXX-Rlab-ROOP-RPG-RPL-RSL-RTL/2-Ruby-Rust-S-S2-S3-S-Lang-S-PLUS-SA-C-SabreTalk-SAIL-SAKO-SAS-SASL-Sather-Sawzall-Scala</t>
  </si>
  <si>
    <t>Scheme-Scilab-Scratch-Script.NET-Sed-Seed7-Self-SenseTalk-SequenceL-Serpent</t>
  </si>
  <si>
    <t>SETL-Short Code-SIMPOL-SIGNAL-SiMPLE-SIMSCRIPT-Simula-Simulink-SISAL</t>
  </si>
  <si>
    <t>SLIP-SMALL-Smalltalk-SML-Strongtalk-Snap!-SNOBOL-Snowball-SOL-Solidity</t>
  </si>
  <si>
    <t>SOPHAEROS-Source-SPARK-Speakeasy-Speed Code-SPIN-SP/k-SPS-SQR</t>
  </si>
  <si>
    <t>Squeak-Squirrel-SR-S/SL-Starlogo-Strand-Stata-Stateflow-Subtext-SBL</t>
  </si>
  <si>
    <t>SuperCollider-Superplan-SuperTalk-Swift -Swift-SYMPL-SystemVerilog</t>
  </si>
  <si>
    <t>TACO-TADS-TAL-Tcl-TECO-TELCOMP-TeX-TEX-TIE-TMG-compiler-compiler</t>
  </si>
  <si>
    <t>Tom-Toi-Topspeed -TPU-Trac-TTM-T-SQL-Transcript-TTCN Notation-TUTOR TXL</t>
  </si>
  <si>
    <t>TypeScript-Tynker-Ubercode-UCSD Pascal-Umple-Unicon-Uniface-UNITY-UnrealScript-Vala</t>
  </si>
  <si>
    <t>Verilog-VHDL-Vim script-Viper --Visual DataFlex-Visual DialogScript-Visual FoxPro</t>
  </si>
  <si>
    <t>Visual J++ -Visual LISP-Visual Objects-Visual Prolog-WATFIV</t>
  </si>
  <si>
    <t xml:space="preserve"> WATFOR -WebAssembly-WebDNA-Whiley-Winbatch-Wolfram Language-Wyvern-X++ -</t>
  </si>
  <si>
    <t>X10-xBase++ -XBL-XC -xHarbour-XL-Xojo-XOTcl-Xod-XPL-XPL0-XQuery-XSB-XSharp -</t>
  </si>
  <si>
    <t>XSLT-Xtend-Yorick-YQL-Yoox-Z notation-Z shell-Zebra</t>
  </si>
  <si>
    <t xml:space="preserve"> ZPL</t>
  </si>
  <si>
    <t xml:space="preserve"> ZPL2-Zeno-ZetaLisp</t>
  </si>
  <si>
    <t>Zig-ZOPL-ZPL-Z++</t>
  </si>
  <si>
    <t>;[59, 29];2022-03-07;2
2022-02-10T22:58:56-0700;https://phoenix.craigslist.org/wvl/lss/d/phoenix-need-help-with-math/7444537674.html;;Phoenix;West Valley;phoenix;Arizona;</t>
  </si>
  <si>
    <t xml:space="preserve">Do you or someone you know need assistance with math? Does your child need a math tutor? I firmly believe that all students are able to learn and understand math. No student should ever feel intimidated or discouraged by the subject. </t>
  </si>
  <si>
    <t>I'm a mechanic engineer and math double major college graduate willing to help. Contact me if you'd like a free phone consultation. Also feel free to email me if you'd like a copy of my comprehensive resume.</t>
  </si>
  <si>
    <t>2022-02-20T19:38:44-0700;https://phoenix.craigslist.org/evl/lss/d/phoenix-12-all-subjectsonline-11/7448758711.html;;no city found;East Valley;phoenix;Arizona;"</t>
  </si>
  <si>
    <t xml:space="preserve">Call or text us at üì≤ (707) 633-3812  or Visit at www.vegalearning.com </t>
  </si>
  <si>
    <t>With us</t>
  </si>
  <si>
    <t xml:space="preserve"> you will get what you want in academicsThat's because we have made tutoring customized according to your child's need. And we have tutored more than 100</t>
  </si>
  <si>
    <t>000 hours helping 2000 students over 12 years</t>
  </si>
  <si>
    <t>Book Demo Class :   https://forms.gle/3BQBNhGWWyj62akX6</t>
  </si>
  <si>
    <t>At Vega Learning Academy</t>
  </si>
  <si>
    <t xml:space="preserve"> we are an experienced team that includes  tutors  from IITs/Stanford dedicated to personalized 1:1 online tutoring. All our tutors have a Master of Science and/or a PhD degree in respective disciplines. All our tutors have &gt;5 years of experience with online tutoring and helping students succeed in achieving their academic goals.</t>
  </si>
  <si>
    <t>* $20/hr for K-8</t>
  </si>
  <si>
    <t>* $25/hr for high school</t>
  </si>
  <si>
    <t>* $30/hr for AP Tutoring</t>
  </si>
  <si>
    <t>* $40/hr for SAT ACT GRE GMAT</t>
  </si>
  <si>
    <t>First class is free for you to assess a good fit with the tutor</t>
  </si>
  <si>
    <t>Attractive Discounts Available</t>
  </si>
  <si>
    <t>Tutoring Subjects::</t>
  </si>
  <si>
    <t>‚Ä¢ HSPT</t>
  </si>
  <si>
    <t>‚Ä¢ TASC</t>
  </si>
  <si>
    <t>‚Ä¢ COOP</t>
  </si>
  <si>
    <t>‚Ä¢ SAT</t>
  </si>
  <si>
    <t>‚Ä¢ GRE</t>
  </si>
  <si>
    <t>‚Ä¢ GMAT</t>
  </si>
  <si>
    <t>‚Ä¢ Grades K-12 Math</t>
  </si>
  <si>
    <t>‚Ä¢ Algebra 1 (Beginning)</t>
  </si>
  <si>
    <t>‚Ä¢ College Algebra</t>
  </si>
  <si>
    <t>‚Ä¢ Geometry</t>
  </si>
  <si>
    <t>‚Ä¢ Precalculus</t>
  </si>
  <si>
    <t>‚Ä¢ AP Calculus: AB and BC</t>
  </si>
  <si>
    <t>‚Ä¢ Calculus I: Differential Calculus</t>
  </si>
  <si>
    <t>‚Ä¢ Calculus II: Integral Calculus</t>
  </si>
  <si>
    <t>‚Ä¢ Calculus III: Multivariable Calculus</t>
  </si>
  <si>
    <t>‚Ä¢ Common Core: Math 1</t>
  </si>
  <si>
    <t>‚Ä¢ Grades 1 ‚Äì 10 Science.</t>
  </si>
  <si>
    <t>‚Ä¢ Chemistry</t>
  </si>
  <si>
    <t>‚Ä¢ AP Chemistry</t>
  </si>
  <si>
    <t>‚Ä¢ College General Chemistry</t>
  </si>
  <si>
    <t>‚Ä¢ Biology</t>
  </si>
  <si>
    <t>‚Ä¢ AP Biology</t>
  </si>
  <si>
    <t>‚Ä¢ College General Biology</t>
  </si>
  <si>
    <t>‚Ä¢ Physics</t>
  </si>
  <si>
    <t>‚Ä¢ AP Physics 1 and 2</t>
  </si>
  <si>
    <t>‚Ä¢ AP Physics C: Mechanics</t>
  </si>
  <si>
    <t>‚Ä¢ AP Physics C: Electricity &amp; Magnetism</t>
  </si>
  <si>
    <t>‚Ä¢ College General Physics</t>
  </si>
  <si>
    <t>If you have a question about possible subjects to tutor in</t>
  </si>
  <si>
    <t xml:space="preserve"> please contact us with your contact information and we will promptly reply. Please feel free to text/call us at üì≤ (707) 633-3812 </t>
  </si>
  <si>
    <t>;[20, 25, 30, 40];2022-03-07;4
2022-02-09T11:52:18-0700;https://phoenix.craigslist.org/nph/lss/d/phoenix-personal-tutor/7443866363.html;50.0;Phoenix, Glendale, Scottsdale, Tempe;Phx North;phoenix;Arizona;</t>
  </si>
  <si>
    <t>Is your child struggling or just needs extra help. I can assist. Personal tutoring is done in students home or elsewhere as requested. Writing</t>
  </si>
  <si>
    <t xml:space="preserve"> math and spelling for prek-5th grade. Masters degree from GCU in Education</t>
  </si>
  <si>
    <t xml:space="preserve"> 25+ years experience in the classroom</t>
  </si>
  <si>
    <t xml:space="preserve"> charge $50.00/session. Have limited openings. Please contact if your child needs exta help.</t>
  </si>
  <si>
    <t>;[50];2022-03-07;1
2022-02-14T16:02:40-0700;https://phoenix.craigslist.org/nph/lss/d/phoenix-certified-teacher-stanford/7446092735.html;;no city found;Phx North;phoenix;Arizona;</t>
  </si>
  <si>
    <t>(480) 770-6236</t>
  </si>
  <si>
    <t>My name is Samantha and I‚Äôm a former teacher.</t>
  </si>
  <si>
    <t>My rates are very reasonable and affordable. I tutor in-person and online.</t>
  </si>
  <si>
    <t>I tutor students of all ages and for all subjects. I tutor 7 days a week and I have a ton of material I can share with students including over 15 years of previous exams as well as many unique study guides I helped create.</t>
  </si>
  <si>
    <t>If you are looking for tutoring for tests such as the MCAT</t>
  </si>
  <si>
    <t xml:space="preserve"> or any subject</t>
  </si>
  <si>
    <t xml:space="preserve"> I would be the perfect tutor. I've taken all of the tests listed above (because I‚Äôve been a tutor for several years) and I scored in the top 5% in each.</t>
  </si>
  <si>
    <t>I received:</t>
  </si>
  <si>
    <t>36 on the ACT</t>
  </si>
  <si>
    <t>1580 on the SAT</t>
  </si>
  <si>
    <t>178 on the LSAT</t>
  </si>
  <si>
    <t>525 on the MCAT</t>
  </si>
  <si>
    <t>780 on the GMAT</t>
  </si>
  <si>
    <t>334 on the GRE.</t>
  </si>
  <si>
    <t>I graduated from Stanford University as an undergrad and recently graduated with a Ph.D. from Harvard.</t>
  </si>
  <si>
    <t>Aside from helping students with improving their test scores</t>
  </si>
  <si>
    <t xml:space="preserve"> I can also help students with their math (Algebra</t>
  </si>
  <si>
    <t xml:space="preserve"> Statistics)</t>
  </si>
  <si>
    <t xml:space="preserve"> science (Biology</t>
  </si>
  <si>
    <t xml:space="preserve"> Physics)</t>
  </si>
  <si>
    <t xml:space="preserve"> and English classes/exams/papers/college and grad school applications. I enjoy tutoring AP classes also.</t>
  </si>
  <si>
    <t>Regards</t>
  </si>
  <si>
    <t>Samantha</t>
  </si>
  <si>
    <t>El Mirage</t>
  </si>
  <si>
    <t xml:space="preserve"> Fountain Hills</t>
  </si>
  <si>
    <t xml:space="preserve"> Apache Junction</t>
  </si>
  <si>
    <t xml:space="preserve"> Casa Grande</t>
  </si>
  <si>
    <t xml:space="preserve"> Maricopa</t>
  </si>
  <si>
    <t xml:space="preserve"> Buckeye</t>
  </si>
  <si>
    <t xml:space="preserve"> Goodyear</t>
  </si>
  <si>
    <t xml:space="preserve"> Avondale</t>
  </si>
  <si>
    <t xml:space="preserve"> Surprise</t>
  </si>
  <si>
    <t xml:space="preserve"> Peoria</t>
  </si>
  <si>
    <t xml:space="preserve"> Tempe</t>
  </si>
  <si>
    <t xml:space="preserve"> Gilbert</t>
  </si>
  <si>
    <t xml:space="preserve"> Scottsdale</t>
  </si>
  <si>
    <t xml:space="preserve"> Chandler</t>
  </si>
  <si>
    <t xml:space="preserve"> Glendale</t>
  </si>
  <si>
    <t xml:space="preserve"> Mesa Coolidge</t>
  </si>
  <si>
    <t xml:space="preserve"> Paradise Valley</t>
  </si>
  <si>
    <t xml:space="preserve"> Queen Creek</t>
  </si>
  <si>
    <t xml:space="preserve"> El Mirage</t>
  </si>
  <si>
    <t xml:space="preserve"> Mesa</t>
  </si>
  <si>
    <t xml:space="preserve"> Phoenix</t>
  </si>
  <si>
    <t xml:space="preserve"> Coolidge</t>
  </si>
  <si>
    <t>;[];2022-03-07;0
2022-02-05T15:22:05-0700;https://phoenix.craigslist.org/cph/lss/d/phoenix-tutoring-from-math-teacher/7442262483.html;;Phoenix;Central/South Phx;phoenix;Arizona;</t>
  </si>
  <si>
    <t>If you or someone you know needs math help of any kind (see specific class list below)</t>
  </si>
  <si>
    <t xml:space="preserve"> I'm your guy. I've been tutoring math for almost a decade</t>
  </si>
  <si>
    <t xml:space="preserve"> and I taught high school math all the while. I worked at the ASU math tutoring center</t>
  </si>
  <si>
    <t xml:space="preserve"> where I was given the ""Tutor of the Year"" award for being ""knowledgeable and thorough with students."" People specifically requested me on a regular basis.</t>
  </si>
  <si>
    <t>I have a Master's degree in Mathematics from ASU with a 4.0 GPA.</t>
  </si>
  <si>
    <t>We can meet in person</t>
  </si>
  <si>
    <t xml:space="preserve"> but I'm also experienced in Zoom</t>
  </si>
  <si>
    <t xml:space="preserve"> where we can hold our online sessions. I can host meetings</t>
  </si>
  <si>
    <t xml:space="preserve"> write legibly on a virtual whiteboard</t>
  </si>
  <si>
    <t xml:space="preserve"> record our sessions</t>
  </si>
  <si>
    <t xml:space="preserve">I know my stuff and how to teach it. Let's get started so we can get you going strong in this course. </t>
  </si>
  <si>
    <t>My number is 480-889-4785. Text or call me at your convenience</t>
  </si>
  <si>
    <t xml:space="preserve"> and we'll schedule your first lesson. </t>
  </si>
  <si>
    <t>I tutor:</t>
  </si>
  <si>
    <t>* Prealgebra</t>
  </si>
  <si>
    <t>* Algebra I</t>
  </si>
  <si>
    <t>* Geometry/Trig</t>
  </si>
  <si>
    <t>* Algebra II</t>
  </si>
  <si>
    <t>* Precalculus</t>
  </si>
  <si>
    <t>* AP Calculus (AB/BC)</t>
  </si>
  <si>
    <t>* AP Statistics</t>
  </si>
  <si>
    <t>* SAT Math</t>
  </si>
  <si>
    <t>* ACT Math</t>
  </si>
  <si>
    <t>* GED Math</t>
  </si>
  <si>
    <t>* College Mathematics</t>
  </si>
  <si>
    <t>* Calculus (I/II/III)</t>
  </si>
  <si>
    <t>* Discrete Mathematics</t>
  </si>
  <si>
    <t>* Differential Equations</t>
  </si>
  <si>
    <t>* Linear Algebra</t>
  </si>
  <si>
    <t>* Actuarial Exams (FM</t>
  </si>
  <si>
    <t xml:space="preserve"> IFM</t>
  </si>
  <si>
    <t xml:space="preserve"> P</t>
  </si>
  <si>
    <t xml:space="preserve"> SRM)</t>
  </si>
  <si>
    <t>For more advanced courses</t>
  </si>
  <si>
    <t xml:space="preserve"> contact me. I'm sure I can help.</t>
  </si>
  <si>
    <t>2022-02-25T13:35:10-0700;https://phoenix.craigslist.org/evl/lss/d/chandler-online-tutoring-12-with/7450843515.html;;Chandler;East Valley;phoenix;Arizona;"</t>
  </si>
  <si>
    <t>Our tutors are qualified experienced teachers who can understand &amp; work with your needs. We offer the following services: SAT MATH &amp; ENGLISH</t>
  </si>
  <si>
    <t xml:space="preserve"> PSAT MATH &amp; ENGLISH</t>
  </si>
  <si>
    <t xml:space="preserve"> AP Classes</t>
  </si>
  <si>
    <t xml:space="preserve"> Regular English Grammar Classes</t>
  </si>
  <si>
    <t xml:space="preserve"> Subject Tutoring (all levels/grades)</t>
  </si>
  <si>
    <t xml:space="preserve"> Creative Writing</t>
  </si>
  <si>
    <t xml:space="preserve"> AMC8 &amp; AMC9. All sessions will be conducted via Zoom for easy and convenient scheduling.</t>
  </si>
  <si>
    <t>Contact us @ 602-538-7293 or 480-225-7625</t>
  </si>
  <si>
    <t xml:space="preserve"> if interested. </t>
  </si>
  <si>
    <t>We also conduct Chess Classes and Tournaments in our Center located in Chandler. We do have a Spring Camp in our Center (D2A Academy) this spring break. Check our Fiers and feel free to contact us for more details.</t>
  </si>
  <si>
    <t>;[];2022-03-07;0
2022-02-14T12:39:15-0700;https://tucson.craigslist.org/lss/d/tucson-science-math-and-english-tutor/7445996050.html;45.0;Tucson;no subregion found;tucson;Arizona;</t>
  </si>
  <si>
    <t>Exams got you down? I am here to help! My services include online and in person tutoring (Tucson residents). I charge as low as $45 and that would be negotiable. I am an experienced tutor as I have been in the business for 6 years now. I have worked at many companies</t>
  </si>
  <si>
    <t xml:space="preserve"> learning centers and universities. I am highly knowledge in the science field including chemistry</t>
  </si>
  <si>
    <t xml:space="preserve"> biology</t>
  </si>
  <si>
    <t xml:space="preserve"> and biochemistry. I can also help with Math including algebra 1 and 2 and English including writing</t>
  </si>
  <si>
    <t xml:space="preserve"> college applications</t>
  </si>
  <si>
    <t xml:space="preserve"> grant applications. I am scientist working in the field</t>
  </si>
  <si>
    <t xml:space="preserve"> fulltime and I would like to tutor and offer my help to other students. Please shot me a message and we can discuss it further. Our first meeting would be over zoom and we can discuss our plan before moving forward. </t>
  </si>
  <si>
    <t>Thank you for your consideration</t>
  </si>
  <si>
    <t>;[45];2022-03-07;1
2022-03-05T16:03:33-0700;https://tucson.craigslist.org/lss/d/tucson-in-person-math-tutoring-act-uofa/7454396784.html;20.0;Tucson;no subregion found;tucson;Arizona;</t>
  </si>
  <si>
    <t>Local</t>
  </si>
  <si>
    <t xml:space="preserve"> Experienced</t>
  </si>
  <si>
    <t xml:space="preserve"> Knowledgeable. </t>
  </si>
  <si>
    <t xml:space="preserve">Many years tutoring students all levels. </t>
  </si>
  <si>
    <t>High School through College.</t>
  </si>
  <si>
    <t xml:space="preserve">ACTs in April at local high schools. </t>
  </si>
  <si>
    <t>I hold a Master of Science from the UofA in Math and have taught at Community Colleges for 20+ yrs.</t>
  </si>
  <si>
    <t>Learn from new ""angles"" or perspectives and have an experience teacher/tutor help you pass at the U of A or Pima or any online class.</t>
  </si>
  <si>
    <t>Dissertation and Thesis help with the Statistics is avail. too.</t>
  </si>
  <si>
    <t>Rates at $20 for 1 on 1 tutoring.</t>
  </si>
  <si>
    <t>Topics include Precents</t>
  </si>
  <si>
    <t xml:space="preserve"> Fractions</t>
  </si>
  <si>
    <t xml:space="preserve"> Decimals</t>
  </si>
  <si>
    <t xml:space="preserve"> Probability</t>
  </si>
  <si>
    <t xml:space="preserve"> Calculus.</t>
  </si>
  <si>
    <t>Text or email</t>
  </si>
  <si>
    <t xml:space="preserve"> weekends available.</t>
  </si>
  <si>
    <t>;[20];2022-03-07;1
2022-02-10T09:29:37-0600;https://littlerock.craigslist.org/lss/d/little-rock-sat-act-coaching-math/7444194063.html;;Little Rock, Anywhere;no subregion found;littlerock;Arkansas;</t>
  </si>
  <si>
    <t>I‚Äôm a full-time test-prep coach</t>
  </si>
  <si>
    <t xml:space="preserve"> tutor and teacher with 99th% standardized test scores (2280 out of 2400 on the SAT</t>
  </si>
  <si>
    <t xml:space="preserve"> 168 Quantitative/168 Verbal on the GRE)</t>
  </si>
  <si>
    <t xml:space="preserve"> and over 10 years of teaching experience.  </t>
  </si>
  <si>
    <t>I‚Äôm passionate about helping students at all skill-levels realize their full potential.  There is no experience more rewarding than guiding a student from a place of anxiety and frustration</t>
  </si>
  <si>
    <t xml:space="preserve"> to confidence and mastery.  Helping students develop competence in their challenging math/physics classes</t>
  </si>
  <si>
    <t xml:space="preserve"> or coaching them to conquer the SAT/ACT and ultimately gain admission to their dream schools is the reason I‚Äôve devoted myself to teaching.  </t>
  </si>
  <si>
    <t xml:space="preserve">(See the very bottom of this ad ""ABOUT ME"" to learn more about my background)   </t>
  </si>
  <si>
    <t>‚ñ∫SAT-ACT</t>
  </si>
  <si>
    <t>My tutoring approach is systematic and results-oriented</t>
  </si>
  <si>
    <t xml:space="preserve"> and I‚Äôve helped students master all sections of the SAT and ACT.  Several students I‚Äôve coached have received perfect or near-perfect scores on the SAT/ACT.  On average</t>
  </si>
  <si>
    <t xml:space="preserve"> students who work with me improve their SAT scores by 150 points</t>
  </si>
  <si>
    <t xml:space="preserve"> and ACT scores by 3 points.</t>
  </si>
  <si>
    <t>My Teaching Experience Includes:</t>
  </si>
  <si>
    <t xml:space="preserve">-	Designing custom curricula and teaching summer SAT ""boot camps"" </t>
  </si>
  <si>
    <t>-	Teaching key test-taking skills to small groups</t>
  </si>
  <si>
    <t xml:space="preserve"> classes</t>
  </si>
  <si>
    <t xml:space="preserve"> and individuals     preparing for standardized exams </t>
  </si>
  <si>
    <t>-	Helping at-risk students with extenuating circumstances prepare for the    SAT/ACT</t>
  </si>
  <si>
    <t xml:space="preserve"> and exit exams </t>
  </si>
  <si>
    <t xml:space="preserve">-	Using analytic tools to identify strengths and problem areas to create learning    plans for students at every level </t>
  </si>
  <si>
    <t xml:space="preserve">-	Tutoring high-performing students aiming to earn a perfect score on the    SAT/ACT </t>
  </si>
  <si>
    <t xml:space="preserve">My Appoach: </t>
  </si>
  <si>
    <t>I provide a customized learning plan</t>
  </si>
  <si>
    <t xml:space="preserve"> skills-insights</t>
  </si>
  <si>
    <t xml:space="preserve"> and regular progress check-ins for all students. Every student preparing for the SAT</t>
  </si>
  <si>
    <t xml:space="preserve"> or other standardized exam should be familiar with the Four Pillars of Successful Learning.  The Four Pillars are fundamental building blocks of a successful study plan</t>
  </si>
  <si>
    <t xml:space="preserve"> and are applicable to any skill that you want to develop to a higher level.  By practicing the Four Pillars of Successful Learning</t>
  </si>
  <si>
    <t xml:space="preserve"> you will work on the fundamental skills and knowledge required to earn a great score</t>
  </si>
  <si>
    <t xml:space="preserve"> and succeed in a higher learning setting. </t>
  </si>
  <si>
    <t>The Four Pillars:</t>
  </si>
  <si>
    <t>1.	Make a study plan and set a specific</t>
  </si>
  <si>
    <t xml:space="preserve"> measurable goal. Create a reasonable</t>
  </si>
  <si>
    <t xml:space="preserve">      measurable</t>
  </si>
  <si>
    <t xml:space="preserve"> and time-bound goal. Then make detailed plans to attain that goal. </t>
  </si>
  <si>
    <t>2.	Obtain and practice with high-quality study materials. Acquire a physical      copy of the official study guide</t>
  </si>
  <si>
    <t xml:space="preserve"> or acquire a login for the official online      practice materials. </t>
  </si>
  <si>
    <t xml:space="preserve">3.	Develop a sufficient set of optimal study habits and methods. Find unique      study methods that will work for you. </t>
  </si>
  <si>
    <t>4.	Sustain directed effort over a long period of time.  Make learning a long-term      habit</t>
  </si>
  <si>
    <t xml:space="preserve"> and study for at least 12 hours   (outside of any other coursework or prep      classes). </t>
  </si>
  <si>
    <t>‚ñ∫ Math and Physics Tutoring</t>
  </si>
  <si>
    <t>Many of the students I have worked with over the years have missed a key concept or two at the foundational level in math or science</t>
  </si>
  <si>
    <t xml:space="preserve"> and have then started to fall further and further behind in their classes as a result.  They consult me when they reach Pre-Calculus or Calculus</t>
  </si>
  <si>
    <t xml:space="preserve"> and feel totally lost and overwhelmed.  Almost always</t>
  </si>
  <si>
    <t xml:space="preserve"> I can trace their issues to missing concepts in foundational or secondary skills</t>
  </si>
  <si>
    <t>For this reason</t>
  </si>
  <si>
    <t xml:space="preserve"> I spend time during each tutoring session systematically covering topics from previous courses that the student</t>
  </si>
  <si>
    <t xml:space="preserve"> for one reason or another</t>
  </si>
  <si>
    <t xml:space="preserve"> has failed to master. I help to foster a truly robust understanding of the subject matter that transcends the particular curriculum. The amazing thing is that this works ‚Äì this approach really helps students achieve their learning goals!</t>
  </si>
  <si>
    <t>Contact me to see how this radically different approach can change your relationship to math and science</t>
  </si>
  <si>
    <t xml:space="preserve"> and turn you into the genius you always knew you could be.</t>
  </si>
  <si>
    <t xml:space="preserve">Subjects I Tutor: </t>
  </si>
  <si>
    <t>Physics: AP and On-Level</t>
  </si>
  <si>
    <t>Pre-Algebra</t>
  </si>
  <si>
    <t>Algebra I &amp; II</t>
  </si>
  <si>
    <t>Accounting and Finance</t>
  </si>
  <si>
    <t>Trigonometry and PreCalculus</t>
  </si>
  <si>
    <t>Statistics: AP and On-Level</t>
  </si>
  <si>
    <t>Calculus: AP and On-Level</t>
  </si>
  <si>
    <t xml:space="preserve"> College Calculus I</t>
  </si>
  <si>
    <t>***CONTACT ME***</t>
  </si>
  <si>
    <t>Please write to me through the craigslist system as well as: testprep.math.physics.tutor (at geemale)(I've misspelled the word as the craigslist filter doesn't allow me to post the full name). The craigslist system is not always reliable</t>
  </si>
  <si>
    <t xml:space="preserve"> so by writing through 2 systems</t>
  </si>
  <si>
    <t xml:space="preserve"> I'm most likely to receive your inquiry. </t>
  </si>
  <si>
    <t xml:space="preserve"> Student Endorsements</t>
  </si>
  <si>
    <t>My son was failing a college business statistics class and was getting ready to drop it. Daniel was highly recommended to us and we quickly learned why. Not only is he extremely smart with an awesome talent of being able to help others</t>
  </si>
  <si>
    <t xml:space="preserve"> he is friendly</t>
  </si>
  <si>
    <t xml:space="preserve"> conscientious</t>
  </si>
  <si>
    <t xml:space="preserve"> and very dependable. At first I was a little skeptical about tutoring via Skype</t>
  </si>
  <si>
    <t xml:space="preserve"> but after just one session and talking to my son on the phone and hearing his relief and renewed confidence ‚Äì I was definitely a believer! So whether in person or through Skype</t>
  </si>
  <si>
    <t xml:space="preserve"> Daniel is an amazing tutor and you can absolutely count on him to make a huge difference in your student‚Äôs success. </t>
  </si>
  <si>
    <t>Our daughter wanted to pursue a degree within the pre medical realm. Coming from an extremely competitive high school her class rank was not high enough make that happen and her PSAT score was fair. After evaluating several programs and  meeting with tutors</t>
  </si>
  <si>
    <t xml:space="preserve"> we felt that Daniel was the best choice. He got to know our daughter</t>
  </si>
  <si>
    <t xml:space="preserve"> assessed her strengths</t>
  </si>
  <si>
    <t xml:space="preserve"> and created a personalized program to help work on maximizing her testing strengths. This is key because not all kids learn or test the same and most programs teach to the mass not at an individual level. After two months just 1 session per week her score came up 350 points on the SAT and 4 points on the ACT. Securing not only admission but scholarship money. She is now currently a neuroscience (pre med) major going into her sophomore year at CU Boulder. </t>
  </si>
  <si>
    <t>I just finished my sophomore year at Baylor</t>
  </si>
  <si>
    <t xml:space="preserve"> and Daniel has helped me tremendously this past year in Calculus and Physics. Since I was living in Waco</t>
  </si>
  <si>
    <t xml:space="preserve"> he would hold our weekly tutoring sessions over Skype and would pull up a white board and go through homework problems with me or anything I was having trouble on. Something I think that helped me the most was that Daniel would try to relate whatever material I was learning back to the real world by explaining it to me or sending me a link to a YouTube video</t>
  </si>
  <si>
    <t xml:space="preserve"> which I really appreciated. I definitely recommend Daniel as a tutor if you want to excel in your classes! </t>
  </si>
  <si>
    <t>Daniel has been an outstanding Math and Physics tutor for my son. He was especially helpful with Algebra 2 and is always available to answer a quick question ‚Äì even outside of normal tutoring sessions. His end of semester group sessions have also been effective in getting the kids ready for finals. In addition</t>
  </si>
  <si>
    <t xml:space="preserve"> he is extremely flexible in scheduling the individual tutoring sessions ‚Äì working with our schedule by alternating face-to-face and Skype sessions as needed. His patience and guidance helped restore my son‚Äôs confidence during a rough time. </t>
  </si>
  <si>
    <t xml:space="preserve"> About Me</t>
  </si>
  <si>
    <t>I have been a tutor and teacher for students of every skill-level for over ten years. I have worked with students of all ages: kindergarten through older adults. I really loves math</t>
  </si>
  <si>
    <t xml:space="preserve"> and programming</t>
  </si>
  <si>
    <t xml:space="preserve"> and have devoted many hours of my own time to the continued study of Number Theory</t>
  </si>
  <si>
    <t xml:space="preserve"> Computer Science</t>
  </si>
  <si>
    <t xml:space="preserve"> and Pure Mathematics. I ranked nationally and won a cash prize in a Math Competition hosted by The American Mathematics Association for Two Year Colleges in 2016.</t>
  </si>
  <si>
    <t>I am also passionate about psychology</t>
  </si>
  <si>
    <t xml:space="preserve"> coaching</t>
  </si>
  <si>
    <t xml:space="preserve"> training and personal development</t>
  </si>
  <si>
    <t xml:space="preserve"> and make a habit out of continuing to learn and understand more about the mind and human personality.  I teach mindfulness meditation and can provide techniques for dealing with the stress of test anxiety</t>
  </si>
  <si>
    <t xml:space="preserve"> and adopting the right mindset to excel on your upcoming exam. </t>
  </si>
  <si>
    <t>;[];2022-03-07;0
2022-03-06T18:32:01-0800;https://bakersfield.craigslist.org/lss/d/bakersfield-not-everyone-likes-math/7454840193.html;;Bakersfield, Ca;no subregion found;bakersfield;California;</t>
  </si>
  <si>
    <t>. . . But I can help improve your grades and test scores!</t>
  </si>
  <si>
    <t>A former high school teacher and college instructor with a graduate degree in Chemistry and sixteen (16) years of combined teaching and tutoring experience is available daily to tutor students in SSAT or SAT math</t>
  </si>
  <si>
    <t xml:space="preserve"> algebra I or II</t>
  </si>
  <si>
    <t xml:space="preserve"> ASVAB or TEAS math</t>
  </si>
  <si>
    <t xml:space="preserve"> and pre-algebra. In recognition of the COVID-19 pandemic</t>
  </si>
  <si>
    <t xml:space="preserve"> I would accept remote lessons over the phone or via Skype.</t>
  </si>
  <si>
    <t>Please reply via the email relay</t>
  </si>
  <si>
    <t xml:space="preserve"> otherwise call or text Ralph at 858-395-5711. Payments accepted by cash or PayPal only.</t>
  </si>
  <si>
    <t>2022-03-02T13:46:19-0800;https://chico.craigslist.org/lss/d/chico-math-statistics-tutor-all-levels/7453007941.html;40.0;Chico;no subregion found;chico;California;"</t>
  </si>
  <si>
    <t>Hi! If you're having trouble home schooling the kids in math or if you're a student in college who needs help</t>
  </si>
  <si>
    <t xml:space="preserve"> I excel at teaching math in a way that is easy to understand. I have a B.S. in mathematics and a Masters in Statistics</t>
  </si>
  <si>
    <t xml:space="preserve"> with extensive experience tutoring math as well as teaching it at Butte College. </t>
  </si>
  <si>
    <t>I tutor all levels up to pre-calculus</t>
  </si>
  <si>
    <t xml:space="preserve"> including pre-algebra</t>
  </si>
  <si>
    <t xml:space="preserve"> algebra and statistics. I'm best with junior high school</t>
  </si>
  <si>
    <t xml:space="preserve"> high school or college level. I do not tutor ""new math"" and I'm not really familiar with integrated math. Nor do I tutor elementary school students unless they are learning pre-algebra or algebra.</t>
  </si>
  <si>
    <t>My fee is $40 an hour (cash)</t>
  </si>
  <si>
    <t xml:space="preserve"> with a one hour minimum. There is no fee if the tutoring is not successful in helping the student. (This hasn't happened up until now but there can always be a first time)</t>
  </si>
  <si>
    <t>I look forward to hearing from you!</t>
  </si>
  <si>
    <t>2022-03-02T03:14:44-0800;https://chico.craigslist.org/lss/d/chico-12-and-college-math-tutor-local/7452725660.html;32.5;Chico;no subregion found;chico;California;"</t>
  </si>
  <si>
    <t xml:space="preserve"> my name is Dae. I am a graduate of the University of Alaska Fairbanks with a decade-long career as an Academic and Test Prep Tutor. In addition to math</t>
  </si>
  <si>
    <t xml:space="preserve"> I also tutor academic writing</t>
  </si>
  <si>
    <t xml:space="preserve"> computer animation</t>
  </si>
  <si>
    <t xml:space="preserve"> and test prep. </t>
  </si>
  <si>
    <t>I tutor all levels of math up to and including Calculus. My approach is to listen to the needs of my students and adjust the lesson plan accordingly</t>
  </si>
  <si>
    <t xml:space="preserve"> some students are verbal learners while others are more visual. I've also had students who benefit from real-world applications of mathematical concepts</t>
  </si>
  <si>
    <t xml:space="preserve"> and I'm always happy to demonstrate how I use them as an amateur cartoonist!</t>
  </si>
  <si>
    <t>My rates are $35/hr for in-person and $30/hr for virtual sessions. Feel free to reach me via phone or email with any questions you have</t>
  </si>
  <si>
    <t xml:space="preserve"> and I look forward to working with you!</t>
  </si>
  <si>
    <t>;[35, 30];2022-03-07;2
2022-03-02T17:42:07-0800;https://fresno.craigslist.org/lss/d/fresno-35-nclex-prep-private-instructor/7453098680.html;;Fresno;no subregion found;fresno;California;</t>
  </si>
  <si>
    <t>Hello - My name is Zare'h. I am in Fresno</t>
  </si>
  <si>
    <t xml:space="preserve"> CA where I hold my in - person sessions.</t>
  </si>
  <si>
    <t>Yes</t>
  </si>
  <si>
    <t xml:space="preserve"> I am offering the following:</t>
  </si>
  <si>
    <t>1st 90 min session: $35</t>
  </si>
  <si>
    <t>2nd 90 min session: $40</t>
  </si>
  <si>
    <t>Subsequent sessions: 100 min session for $55 (regular fee).</t>
  </si>
  <si>
    <t>Fees are expected prior to starting a session</t>
  </si>
  <si>
    <t xml:space="preserve"> in cash please. You may also pay through Zelle/Paypal only</t>
  </si>
  <si>
    <t xml:space="preserve"> at least 5 hours prior to the start of the session.</t>
  </si>
  <si>
    <t>If you are in need of help in your NCLEX preparation</t>
  </si>
  <si>
    <t xml:space="preserve"> I am ready to listen and to help. My goal is not to simply help you do somewhat better... in fact</t>
  </si>
  <si>
    <t xml:space="preserve"> I aim at a paradigm improvement  in the way you perform in your exam and the way you relate to the NCLEX.</t>
  </si>
  <si>
    <t>If you wish</t>
  </si>
  <si>
    <t xml:space="preserve"> you may specify to me the areas on which you wish to concentrate. I will take that into account as I prepare you for the test.</t>
  </si>
  <si>
    <t>I am a tutor who can result in a paradigm change in your preparation for the NCLEX</t>
  </si>
  <si>
    <t xml:space="preserve"> with the specific sections that you wish. I can very effectively help you in all the sections. Most importantly</t>
  </si>
  <si>
    <t xml:space="preserve"> I am passionate about helping and teaching!</t>
  </si>
  <si>
    <t>In my teaching</t>
  </si>
  <si>
    <t xml:space="preserve"> I am keenly aware of the fact that the NCLEX is * not only a ""content knowledge"" exam * . Content knowledge is the important and starting point... however</t>
  </si>
  <si>
    <t xml:space="preserve"> there is that special kind of *""nursing practice logic and protocols"" * that forms the bridge between *""content knowledge"" and ""correct answer""* . I am an *expert* in helping you with this particular aspect. </t>
  </si>
  <si>
    <t>I am in Fresno. I hold my sessions at the Little Leaf Tea</t>
  </si>
  <si>
    <t xml:space="preserve"> in person</t>
  </si>
  <si>
    <t xml:space="preserve"> and one-on-one</t>
  </si>
  <si>
    <t xml:space="preserve"> in Fresno</t>
  </si>
  <si>
    <t xml:space="preserve"> CA. This is a very nice place.</t>
  </si>
  <si>
    <t>My preparation:</t>
  </si>
  <si>
    <t>Ph.D. M.S. B.S. University of California</t>
  </si>
  <si>
    <t xml:space="preserve"> Davis</t>
  </si>
  <si>
    <t>DM-Th - Doctor in Medicine - Theory - Self awarded</t>
  </si>
  <si>
    <t xml:space="preserve"> subsequent to 7 years of self study of Medicine - Theory</t>
  </si>
  <si>
    <t>8 years postdoctoral researcher and publisher</t>
  </si>
  <si>
    <t>5 Summers: Lecturer</t>
  </si>
  <si>
    <t xml:space="preserve"> The Ohio State University</t>
  </si>
  <si>
    <t>6 years Instructor Sherwood Test Prep</t>
  </si>
  <si>
    <t xml:space="preserve"> Fresno</t>
  </si>
  <si>
    <t xml:space="preserve"> CA</t>
  </si>
  <si>
    <t>8 publications - One Novel math method for research in physics and chemistry</t>
  </si>
  <si>
    <t>29 years of private instruction Chem-Physics-Math - NCLEX - MCAT - GMAT - GRE - USMLE (Topics)</t>
  </si>
  <si>
    <t>Armenian - instructor of Western Armenian</t>
  </si>
  <si>
    <t>English - instructor of English</t>
  </si>
  <si>
    <t>Arabic - instructor of Arabic</t>
  </si>
  <si>
    <t xml:space="preserve">German - intermediate </t>
  </si>
  <si>
    <t>French - intermediate</t>
  </si>
  <si>
    <t>Spanish - beginner</t>
  </si>
  <si>
    <t>Swedish - beginner</t>
  </si>
  <si>
    <t>Fee: Subsequent to the third session</t>
  </si>
  <si>
    <t xml:space="preserve"> $55 for a 100 min session. Fees are expected at the time you make the appointment</t>
  </si>
  <si>
    <t xml:space="preserve"> via zelle or paypal</t>
  </si>
  <si>
    <t>Zareh Darakjian</t>
  </si>
  <si>
    <t xml:space="preserve"> Ph.D. M.S. B.S. (honors)</t>
  </si>
  <si>
    <t>DM-Th</t>
  </si>
  <si>
    <t>zdarakjian@gmail.com</t>
  </si>
  <si>
    <t>(559) 709-2022 (text/call) ( for initial contacts</t>
  </si>
  <si>
    <t xml:space="preserve"> please use text).</t>
  </si>
  <si>
    <t>;[35, 40, 55, 55];2022-03-07;4
2022-02-05T09:43:06-0800;https://fresno.craigslist.org/lss/d/torrance-college-math-tutorcalculus-ii/7442120753.html;;Online;no subregion found;fresno;California;</t>
  </si>
  <si>
    <t xml:space="preserve">‚òÖ‚òÖ College Math Tutor‚òÖ ‚à≠ Calculus I </t>
  </si>
  <si>
    <t>II &amp; III</t>
  </si>
  <si>
    <t xml:space="preserve"> AP Calculus AB/BC </t>
  </si>
  <si>
    <t xml:space="preserve"> Trig</t>
  </si>
  <si>
    <t xml:space="preserve"> ODE</t>
  </si>
  <si>
    <t>Website :</t>
  </si>
  <si>
    <t>www.collegemathcourses.com</t>
  </si>
  <si>
    <t>YouTube :(Under Construction)</t>
  </si>
  <si>
    <t>https://www.youtube.com/channel/UCqhFZRmUqOAAPMQpo58TV7g</t>
  </si>
  <si>
    <t>‚òÖ‚òÖ All tutoring is done by One Tutor. ‚òÖ‚òÖ</t>
  </si>
  <si>
    <t>Elementary Statistics and Probability</t>
  </si>
  <si>
    <t>Introduction to Statistical Reasoning</t>
  </si>
  <si>
    <t>Mathematical Statistics</t>
  </si>
  <si>
    <t>Intermediate Algebra</t>
  </si>
  <si>
    <t>College Algebra/Algebra 1/Algebra 2</t>
  </si>
  <si>
    <t>Trigonometry (Trig)</t>
  </si>
  <si>
    <t>Finite Mathematics</t>
  </si>
  <si>
    <t>Pre-Calculus /Math Analysis</t>
  </si>
  <si>
    <t xml:space="preserve">Calculus I </t>
  </si>
  <si>
    <t xml:space="preserve"> II and III</t>
  </si>
  <si>
    <t>Introduction Linear Algebra (Matrix)</t>
  </si>
  <si>
    <t>===For Engineering students ========================</t>
  </si>
  <si>
    <t>Advanced Calculus</t>
  </si>
  <si>
    <t>Differential and Integral Calculus</t>
  </si>
  <si>
    <t>Multiple Variable Calculus</t>
  </si>
  <si>
    <t>Applied Statistics and Probability for Engineers</t>
  </si>
  <si>
    <t>Complex Numbers</t>
  </si>
  <si>
    <t>Differential Equation</t>
  </si>
  <si>
    <t>Engineering Analysis</t>
  </si>
  <si>
    <t>===For MBA and EMBA students ====================</t>
  </si>
  <si>
    <t>Operations Research</t>
  </si>
  <si>
    <t>Optimization</t>
  </si>
  <si>
    <t>Quantitative Analysis</t>
  </si>
  <si>
    <t>Decision Analysis</t>
  </si>
  <si>
    <t>Management Science</t>
  </si>
  <si>
    <t>Linear Programming</t>
  </si>
  <si>
    <t>Transportation Problems</t>
  </si>
  <si>
    <t>Excel Tableau</t>
  </si>
  <si>
    <t>Mathematics and Politics</t>
  </si>
  <si>
    <t>Project Management</t>
  </si>
  <si>
    <t>Test Preparation</t>
  </si>
  <si>
    <t>SAT</t>
  </si>
  <si>
    <t>CBEST</t>
  </si>
  <si>
    <t xml:space="preserve"> CSET I</t>
  </si>
  <si>
    <t xml:space="preserve"> II and III (MATHEMATICS for HS and Middle school Teachers)</t>
  </si>
  <si>
    <t>GRE MATH</t>
  </si>
  <si>
    <t>GMAT MATH</t>
  </si>
  <si>
    <t>AP Calculus AB and BC</t>
  </si>
  <si>
    <t>AP Statistics</t>
  </si>
  <si>
    <t>Graphing Calculation help</t>
  </si>
  <si>
    <t>Hourly Rate : Depending on the subject: ==== Most Math/Stats Subjects ====</t>
  </si>
  <si>
    <t>============= ‚òÖ‚òÖ $40/hr ‚òÖ‚òÖ ====================================</t>
  </si>
  <si>
    <t>Assignment Help</t>
  </si>
  <si>
    <t xml:space="preserve"> Homework Help -Step by Step Solutions</t>
  </si>
  <si>
    <t>====================================================================</t>
  </si>
  <si>
    <t>============== ‚òÖ‚òÖ $40/hr ‚òÖ‚òÖ =========================================</t>
  </si>
  <si>
    <t>Zoom 1-on-1 tutoring : $40/hr</t>
  </si>
  <si>
    <t xml:space="preserve">‚òÖ I can help students with their homework assignments </t>
  </si>
  <si>
    <t xml:space="preserve"> projects</t>
  </si>
  <si>
    <t xml:space="preserve"> and prepare for the Exams‚òÖ</t>
  </si>
  <si>
    <t>‚òÖ I will forward you a PDF file of the notes and problems solved during the tutoring session if needed‚òÖ</t>
  </si>
  <si>
    <t>==‚òÖ‚òÖ Exp University Level Math Tutor (MS Applied Mathematics</t>
  </si>
  <si>
    <t xml:space="preserve"> MS Applied Statistics</t>
  </si>
  <si>
    <t xml:space="preserve"> ...etc) ‚òÖ‚òÖ ==</t>
  </si>
  <si>
    <t>============== ‚òÖ‚òÖ ‚òÖ‚òÖ =======================================</t>
  </si>
  <si>
    <t>GRE MATH (My GRE MATH Score : 800/800)</t>
  </si>
  <si>
    <t>============================================================</t>
  </si>
  <si>
    <t>‚òÖ‚òÖ You're not paying for the hours or minutes but for Education</t>
  </si>
  <si>
    <t xml:space="preserve"> Knowledge and Experience ‚òÖ‚òÖ</t>
  </si>
  <si>
    <t>‚òÖ‚òÖ‚òÖ‚òÖ‚òÖ‚òÖ Text/ Email Preferred (Text for a Faster Response ) ‚òÖ‚òÖ‚òÖ‚òÖ‚òÖ‚òÖ</t>
  </si>
  <si>
    <t>============================================================================</t>
  </si>
  <si>
    <t>‚òÖ Calculus II ‚òÖ</t>
  </si>
  <si>
    <t>Integrals</t>
  </si>
  <si>
    <t>Integration by Parts</t>
  </si>
  <si>
    <t>Inverse Functions</t>
  </si>
  <si>
    <t>Techniques of Integration</t>
  </si>
  <si>
    <t>Infinite Sequences and SERIES</t>
  </si>
  <si>
    <t>Converge and Divergence Tests..</t>
  </si>
  <si>
    <t>Areas and VOULUMES</t>
  </si>
  <si>
    <t>Areas and Lengths in Polar Coordinates</t>
  </si>
  <si>
    <t>Conic Sections</t>
  </si>
  <si>
    <t>Parametric Equations and Polar Coordinates</t>
  </si>
  <si>
    <t>Introduction to Vector Calculus</t>
  </si>
  <si>
    <t>‚òÖ Calculus III ‚òÖ</t>
  </si>
  <si>
    <t>3D Coordinate Systems</t>
  </si>
  <si>
    <t>Vector Functions</t>
  </si>
  <si>
    <t>Partial Derivatives</t>
  </si>
  <si>
    <t>Maximum and Minimum Values (With constraints)</t>
  </si>
  <si>
    <t>Multiple Integrals</t>
  </si>
  <si>
    <t>Line Integrals</t>
  </si>
  <si>
    <t>Surface Integrals</t>
  </si>
  <si>
    <t>Fundamental theorems for line Integrals</t>
  </si>
  <si>
    <t>Applications (Calculus 1</t>
  </si>
  <si>
    <t xml:space="preserve"> 3. and Multivariable Calculus)</t>
  </si>
  <si>
    <t>Greens Theorem</t>
  </si>
  <si>
    <t>Divergence Theorem</t>
  </si>
  <si>
    <t>Stroke's Theorem</t>
  </si>
  <si>
    <t>Introduction to Second order Differential Equations</t>
  </si>
  <si>
    <t>College Statistics :</t>
  </si>
  <si>
    <t>Elasticity</t>
  </si>
  <si>
    <t xml:space="preserve"> ANOVA</t>
  </si>
  <si>
    <t xml:space="preserve"> Z </t>
  </si>
  <si>
    <t xml:space="preserve"> t </t>
  </si>
  <si>
    <t xml:space="preserve"> Normal</t>
  </si>
  <si>
    <t xml:space="preserve"> Poisson</t>
  </si>
  <si>
    <t xml:space="preserve"> Binomial</t>
  </si>
  <si>
    <t xml:space="preserve"> Exponential</t>
  </si>
  <si>
    <t xml:space="preserve"> Uniform</t>
  </si>
  <si>
    <t xml:space="preserve"> Negative Binomial</t>
  </si>
  <si>
    <t xml:space="preserve"> Hyper-geometric distributions </t>
  </si>
  <si>
    <t xml:space="preserve"> Integration</t>
  </si>
  <si>
    <t xml:space="preserve"> Integration by Parts</t>
  </si>
  <si>
    <t xml:space="preserve"> Differentiation</t>
  </si>
  <si>
    <t xml:space="preserve"> derivative </t>
  </si>
  <si>
    <t xml:space="preserve"> Theory of Voting</t>
  </si>
  <si>
    <t xml:space="preserve"> Majority Rule</t>
  </si>
  <si>
    <t xml:space="preserve"> Voting Methods</t>
  </si>
  <si>
    <t xml:space="preserve"> Voting Power</t>
  </si>
  <si>
    <t xml:space="preserve"> Minimum Spanning tree </t>
  </si>
  <si>
    <t xml:space="preserve"> Shortest path</t>
  </si>
  <si>
    <t xml:space="preserve"> spanning tree </t>
  </si>
  <si>
    <t xml:space="preserve"> PERT</t>
  </si>
  <si>
    <t xml:space="preserve"> CPM</t>
  </si>
  <si>
    <t xml:space="preserve"> ALEKS</t>
  </si>
  <si>
    <t xml:space="preserve"> Cengage </t>
  </si>
  <si>
    <t>Canvas</t>
  </si>
  <si>
    <t xml:space="preserve"> MyMathLab </t>
  </si>
  <si>
    <t xml:space="preserve"> MyStatLab </t>
  </si>
  <si>
    <t xml:space="preserve">Pearson </t>
  </si>
  <si>
    <t xml:space="preserve"> Wiley </t>
  </si>
  <si>
    <t xml:space="preserve"> Brightspace</t>
  </si>
  <si>
    <t xml:space="preserve"> MyOpenMath</t>
  </si>
  <si>
    <t xml:space="preserve"> Connect</t>
  </si>
  <si>
    <t>Webwork. ConnectMath</t>
  </si>
  <si>
    <t xml:space="preserve"> StraighterLine </t>
  </si>
  <si>
    <t xml:space="preserve"> Statcrunch </t>
  </si>
  <si>
    <t xml:space="preserve">WebAssign </t>
  </si>
  <si>
    <t xml:space="preserve"> Lumenohm. etc</t>
  </si>
  <si>
    <t>Keywords: High School</t>
  </si>
  <si>
    <t xml:space="preserve"> Middle School</t>
  </si>
  <si>
    <t xml:space="preserve"> University</t>
  </si>
  <si>
    <t xml:space="preserve"> Home school</t>
  </si>
  <si>
    <t xml:space="preserve"> Online Help</t>
  </si>
  <si>
    <t xml:space="preserve"> Google Drive</t>
  </si>
  <si>
    <t xml:space="preserve"> Zoom</t>
  </si>
  <si>
    <t xml:space="preserve"> Screen share</t>
  </si>
  <si>
    <t xml:space="preserve"> whiteboard</t>
  </si>
  <si>
    <t xml:space="preserve"> Graphing Calculator Help</t>
  </si>
  <si>
    <t xml:space="preserve"> Consultation</t>
  </si>
  <si>
    <t xml:space="preserve"> STEM</t>
  </si>
  <si>
    <t xml:space="preserve"> Excel</t>
  </si>
  <si>
    <t xml:space="preserve"> statcrunch</t>
  </si>
  <si>
    <t xml:space="preserve"> F201</t>
  </si>
  <si>
    <t xml:space="preserve"> MBA 626</t>
  </si>
  <si>
    <t xml:space="preserve"> QUMS 505</t>
  </si>
  <si>
    <t xml:space="preserve"> BUAD 310 (USC)</t>
  </si>
  <si>
    <t xml:space="preserve"> QBUS 215</t>
  </si>
  <si>
    <t xml:space="preserve"> IS 310 (CSULB)</t>
  </si>
  <si>
    <t xml:space="preserve"> Pre-Calculus MATH 1 (UCLA)</t>
  </si>
  <si>
    <t xml:space="preserve"> Introduction to Statistical Reasoning STATISTICS 10 (UCLA)</t>
  </si>
  <si>
    <t xml:space="preserve"> MATH 8 (SMC)</t>
  </si>
  <si>
    <t xml:space="preserve"> MAT 192</t>
  </si>
  <si>
    <t xml:space="preserve"> MAT 323</t>
  </si>
  <si>
    <t xml:space="preserve"> PPD 502X</t>
  </si>
  <si>
    <t xml:space="preserve"> Psych 210</t>
  </si>
  <si>
    <t xml:space="preserve"> Psy 3307 </t>
  </si>
  <si>
    <t xml:space="preserve"> MA-336 (CUNY)</t>
  </si>
  <si>
    <t xml:space="preserve"> MA-114 (CUNY)</t>
  </si>
  <si>
    <t xml:space="preserve"> MA-119 (CUNY) </t>
  </si>
  <si>
    <t xml:space="preserve"> MA-441 (CUNY)</t>
  </si>
  <si>
    <t xml:space="preserve"> MA-442 (CUNY)</t>
  </si>
  <si>
    <t xml:space="preserve"> MA-440(CUNY)</t>
  </si>
  <si>
    <t xml:space="preserve"> MA-261 (CUNY)</t>
  </si>
  <si>
    <t xml:space="preserve"> MA-121 (CUNY)</t>
  </si>
  <si>
    <t xml:space="preserve"> MA-120 (CUNY)</t>
  </si>
  <si>
    <t xml:space="preserve"> MA-10 (CUNY)</t>
  </si>
  <si>
    <t>Math 165 (El Camino)</t>
  </si>
  <si>
    <t xml:space="preserve"> Math12400</t>
  </si>
  <si>
    <t>.....</t>
  </si>
  <si>
    <t>(SMC) Math 1</t>
  </si>
  <si>
    <t xml:space="preserve"> Math 2C</t>
  </si>
  <si>
    <t xml:space="preserve"> Math 3C</t>
  </si>
  <si>
    <t xml:space="preserve"> Math 4</t>
  </si>
  <si>
    <t xml:space="preserve"> Math 4C</t>
  </si>
  <si>
    <t xml:space="preserve"> Math 7</t>
  </si>
  <si>
    <t xml:space="preserve"> Math 8</t>
  </si>
  <si>
    <t xml:space="preserve"> Math 15</t>
  </si>
  <si>
    <t xml:space="preserve"> Math 18</t>
  </si>
  <si>
    <t xml:space="preserve"> Math 20</t>
  </si>
  <si>
    <t xml:space="preserve"> Math 21C</t>
  </si>
  <si>
    <t xml:space="preserve"> Math 26</t>
  </si>
  <si>
    <t xml:space="preserve"> Math 26C</t>
  </si>
  <si>
    <t xml:space="preserve"> Math 28</t>
  </si>
  <si>
    <t xml:space="preserve"> Math 29</t>
  </si>
  <si>
    <t xml:space="preserve"> Math 31</t>
  </si>
  <si>
    <t xml:space="preserve"> Math 32</t>
  </si>
  <si>
    <t xml:space="preserve"> Math 41</t>
  </si>
  <si>
    <t xml:space="preserve"> Math 50</t>
  </si>
  <si>
    <t xml:space="preserve"> Math 54</t>
  </si>
  <si>
    <t>Math 54C</t>
  </si>
  <si>
    <t>Math 81</t>
  </si>
  <si>
    <t>Math 84</t>
  </si>
  <si>
    <t>Math 85 (SMC)</t>
  </si>
  <si>
    <t>(SBCC) MATH 114</t>
  </si>
  <si>
    <t xml:space="preserve"> MATH 124</t>
  </si>
  <si>
    <t xml:space="preserve"> MATH 1040 (Honors)</t>
  </si>
  <si>
    <t xml:space="preserve"> MATH G160</t>
  </si>
  <si>
    <t xml:space="preserve"> STAT 280 (Applied Statistics)</t>
  </si>
  <si>
    <t>Stony Brook University:</t>
  </si>
  <si>
    <t>[MAT 119: Foundations for Precalculus</t>
  </si>
  <si>
    <t xml:space="preserve"> MAT 122: Overview of Calculus with Applications</t>
  </si>
  <si>
    <t xml:space="preserve"> MAT 123: Precalculus</t>
  </si>
  <si>
    <t xml:space="preserve"> MAT 126: Calculus B</t>
  </si>
  <si>
    <t xml:space="preserve"> MAT 127: Calculus C</t>
  </si>
  <si>
    <t xml:space="preserve"> MAT 130: Trigonometry and Logarithms</t>
  </si>
  <si>
    <t xml:space="preserve"> MAT 132: Calculus II</t>
  </si>
  <si>
    <t xml:space="preserve"> MAT 141: Analysis I</t>
  </si>
  <si>
    <t>MAT 171: Accelerated Single-Variable Calculus</t>
  </si>
  <si>
    <t xml:space="preserve"> MAT 203: Calculus III with Applications</t>
  </si>
  <si>
    <t xml:space="preserve"> MAT 211: Introduction to Linear Algebra</t>
  </si>
  <si>
    <t xml:space="preserve"> MAT 260: Problem Solving in Mathematics</t>
  </si>
  <si>
    <t xml:space="preserve"> MAT 307: Multivariable Calculus with Linear Algebra</t>
  </si>
  <si>
    <t xml:space="preserve"> MAT 308: Differential Equations with Linear Algebra</t>
  </si>
  <si>
    <t xml:space="preserve"> MATH 125]</t>
  </si>
  <si>
    <t xml:space="preserve">    ";[40</t>
  </si>
  <si>
    <t xml:space="preserve"> 40];2022-03-07;3</t>
  </si>
  <si>
    <t>2022-03-05T18:35:59-0800;https://inlandempire.craigslist.org/lss/d/upland-online-math-reading-and-spanish/7454460760.html;45.0;Upland</t>
  </si>
  <si>
    <t xml:space="preserve"> Ca;no subregion found;inlandempire;California;"</t>
  </si>
  <si>
    <t xml:space="preserve"> my name is Maritza! I specialize in Tutoring students in Mathematics.  I have the tools to make online tutoring as easy to understand as possible. Math is my favorite subject and I truly do enjoy teaching and learning math. My approach to teaching students is not by simply giving the student the answer</t>
  </si>
  <si>
    <t xml:space="preserve"> but by asking them questions that will lead them to the answer. I have also found in my own personal learning experience</t>
  </si>
  <si>
    <t xml:space="preserve"> it was better for me to know why something works in Math. I try and teach my students the reasoning behind the rules and methods so that they may have a deeper understanding and appreciation for Math. Perhaps they will even develop a love for it as I have. I can help with elementary math</t>
  </si>
  <si>
    <t xml:space="preserve"> common core</t>
  </si>
  <si>
    <t xml:space="preserve"> pre-algebra</t>
  </si>
  <si>
    <t xml:space="preserve"> algebra (any level)</t>
  </si>
  <si>
    <t xml:space="preserve"> integrated 1</t>
  </si>
  <si>
    <t xml:space="preserve"> and 3</t>
  </si>
  <si>
    <t xml:space="preserve"> and pre- calculus. </t>
  </si>
  <si>
    <t xml:space="preserve">Teaching kids to read and reading intervention is another area I have a lot of experience with. If your child is having trouble or falling behind in reading this is something I can help with. </t>
  </si>
  <si>
    <t>I am also able to tutor all elementary and middle school subjects. I am a fluent Spanish speaker. I took four years of Spanish in high school and have been speaking Spanish all my life. I am capable of helping Spanish students with reading</t>
  </si>
  <si>
    <t xml:space="preserve"> listening</t>
  </si>
  <si>
    <t xml:space="preserve"> speaking</t>
  </si>
  <si>
    <t xml:space="preserve"> or conversational speaking. I have worked with students of all ages and am very comfortable working with all age groups and personalities. I have 5 years of paid professional experience tutoring students. My rate for online tutoring is $45 per hour. Please give me a call or send me a text</t>
  </si>
  <si>
    <t xml:space="preserve"> I would be happy to answer any questions that you may have! Thank you for your consideration!</t>
  </si>
  <si>
    <t>626-802-5l59</t>
  </si>
  <si>
    <t>;[45];2022-03-07;1
2022-03-02T08:41:57-0800;https://inlandempire.craigslist.org/lss/d/riverside-experienced-tutor-in-computer/7452841627.html;30.0;no city found;no subregion found;inlandempire;California;</t>
  </si>
  <si>
    <t>Introduction:</t>
  </si>
  <si>
    <t xml:space="preserve"> my name is Jason. I have a BS and MS degree in Computer Science and minors in both Mathematics and Chemistry. I have tutored over 400 students in many subjects for the past 16+ years. I love to tutor and will teach anyone who needs or wants help in any of those topics.</t>
  </si>
  <si>
    <t>My rate is $30 for 1 hour of tutoring.</t>
  </si>
  <si>
    <t>Method of Tutoring:</t>
  </si>
  <si>
    <t>The method of tutoring is through online means such as Zoom</t>
  </si>
  <si>
    <t xml:space="preserve"> Skype</t>
  </si>
  <si>
    <t xml:space="preserve"> Anydesk</t>
  </si>
  <si>
    <t xml:space="preserve"> Teamviewer</t>
  </si>
  <si>
    <t xml:space="preserve"> etc. If you have any further questions</t>
  </si>
  <si>
    <t xml:space="preserve"> please feel free to ask me through a reply. I will try to answer any concerns or questions within a few hours of messaging.</t>
  </si>
  <si>
    <t>Subjects I Have Tutored In:</t>
  </si>
  <si>
    <t>Computer Science Language/Software Products:</t>
  </si>
  <si>
    <t>- Assembly (MASM</t>
  </si>
  <si>
    <t xml:space="preserve"> MIPS</t>
  </si>
  <si>
    <t xml:space="preserve"> x86</t>
  </si>
  <si>
    <t xml:space="preserve"> LC-3)</t>
  </si>
  <si>
    <t>- C</t>
  </si>
  <si>
    <t>- C++</t>
  </si>
  <si>
    <t>- C#</t>
  </si>
  <si>
    <t xml:space="preserve"> Word</t>
  </si>
  <si>
    <t xml:space="preserve"> Powerpoint</t>
  </si>
  <si>
    <t xml:space="preserve"> Visio</t>
  </si>
  <si>
    <t xml:space="preserve"> Access</t>
  </si>
  <si>
    <t>- Objective-C</t>
  </si>
  <si>
    <t>- R</t>
  </si>
  <si>
    <t>Computer Science Topics:</t>
  </si>
  <si>
    <t>Mathematics Topics:</t>
  </si>
  <si>
    <t xml:space="preserve">    ";[30];2022-03-07;1</t>
  </si>
  <si>
    <t>2022-02-27T21:25:45-0800;https://inlandempire.craigslist.org/lss/d/san-bernardino-math-tutor-for-hire-30-hr/7451805159.html;17.5;no city found;no subregion found;inlandempire;California;"</t>
  </si>
  <si>
    <t xml:space="preserve"> my name is Neil</t>
  </si>
  <si>
    <t xml:space="preserve"> and I have been a math tutor for 5 years.</t>
  </si>
  <si>
    <t>I am a college student in the field of education</t>
  </si>
  <si>
    <t xml:space="preserve"> and I aspire to become the best math teacher I possibly can be</t>
  </si>
  <si>
    <t xml:space="preserve"> since the subject is important to so many fields. I keep a high level of energy and positivity</t>
  </si>
  <si>
    <t xml:space="preserve"> and I personally believe anyone and everyone can learn how to do math</t>
  </si>
  <si>
    <t xml:space="preserve"> regardless of age or gender</t>
  </si>
  <si>
    <t xml:space="preserve"> and sometimes it's the way that people are taught that helps them reach their goals.</t>
  </si>
  <si>
    <t>I charge $30/hr. as a flat rate</t>
  </si>
  <si>
    <t xml:space="preserve"> with the exception of CSUSB and SBVC students</t>
  </si>
  <si>
    <t xml:space="preserve"> of which have a $5 discount with a valid school ID. I can tutor at your home</t>
  </si>
  <si>
    <t xml:space="preserve"> at a public place</t>
  </si>
  <si>
    <t xml:space="preserve"> or over the internet</t>
  </si>
  <si>
    <t xml:space="preserve"> but from experience and collected data</t>
  </si>
  <si>
    <t xml:space="preserve"> the highest quality learning is in-person</t>
  </si>
  <si>
    <t xml:space="preserve"> whatever you prefer. Please be aware that if I am to travel</t>
  </si>
  <si>
    <t xml:space="preserve"> I generally try to stay within 15 miles of CSUSB</t>
  </si>
  <si>
    <t xml:space="preserve"> but I will make exceptions as necessary. I also only accept cash or Zelle payments.</t>
  </si>
  <si>
    <t>I am fully vaccinated with a recent booster shot</t>
  </si>
  <si>
    <t xml:space="preserve"> and can/will wear masks as necessary. I understand everyone has different views and beliefs on that</t>
  </si>
  <si>
    <t xml:space="preserve"> and I am not here to judge anyone.</t>
  </si>
  <si>
    <t>These are the subjects I am capable of helping with:</t>
  </si>
  <si>
    <t>All math subjects from kindergarten to 12th grade</t>
  </si>
  <si>
    <t>Algebra I and II</t>
  </si>
  <si>
    <t>If you wish to hire me as a math tutor</t>
  </si>
  <si>
    <t xml:space="preserve"> I take calls at (909) 557-7609. If I miss your call</t>
  </si>
  <si>
    <t xml:space="preserve"> I will attempt to call back at the earliest possible time. There are too many scam/spam texts going around</t>
  </si>
  <si>
    <t xml:space="preserve"> so I will not answer them without a call first. Thank you for your consideration.</t>
  </si>
  <si>
    <t>;[30, 5];2022-03-07;2
2022-02-26T22:48:10-0800;https://inlandempire.craigslist.org/lss/d/chino-hills-dat-math-and-science-tutor/7451439408.html;;Chino Hills;no subregion found;inlandempire;California;</t>
  </si>
  <si>
    <t>LLU School of Dentistry student offering tutoring for the DAT and other subjects including</t>
  </si>
  <si>
    <t xml:space="preserve"> but not limited to</t>
  </si>
  <si>
    <t xml:space="preserve"> anatomy</t>
  </si>
  <si>
    <t xml:space="preserve"> and chemistry.</t>
  </si>
  <si>
    <t>;[];2022-03-07;0
2022-02-25T12:24:21-0800;https://inlandempire.craigslist.org/lss/d/fontana-online-private-tutor-affordable/7450837867.html;15.0;no city found;no subregion found;inlandempire;California;</t>
  </si>
  <si>
    <t>Need homework help? Is your child behind in school?  We can help!</t>
  </si>
  <si>
    <t>We provide online private tutoring in Math</t>
  </si>
  <si>
    <t xml:space="preserve"> Science subjects and many more at very low rates.  Start with a free tutorial session with one of our awesome tutors.  We cover elementary through high school subjects.  Call toll free # 1(833)900-9550 or just reply to this ad.</t>
  </si>
  <si>
    <t>Flexible Scheduling | No Commitments | Affordable Rates (starting from $15/hr. only!)</t>
  </si>
  <si>
    <t>Subjects: Math</t>
  </si>
  <si>
    <t xml:space="preserve"> Writing</t>
  </si>
  <si>
    <t xml:space="preserve"> AP courses and more!</t>
  </si>
  <si>
    <t>;[15];2022-03-07;1
2022-02-09T20:44:25-0800;https://inlandempire.craigslist.org/lss/d/rancho-cucamonga-experienced-math-and/7444087337.html;;Inland Empire, Rancho Cucamonga, And Surrounding Areas;no subregion found;inlandempire;California;</t>
  </si>
  <si>
    <t>I am a Math professor in one of the well-known schools in Inland Empire. I have a PhD degree in Mathematics. I also have bachelor and Masters degrees in Statistics. I have 10 years of teaching and tutoring experience. I know what students want</t>
  </si>
  <si>
    <t xml:space="preserve"> and I know what teachers want. And sometimes</t>
  </si>
  <si>
    <t xml:space="preserve"> these things aren't the same. But it's my job to bridge that gap and prepare you to be successful. I specialize in making learning easy</t>
  </si>
  <si>
    <t xml:space="preserve"> fun</t>
  </si>
  <si>
    <t xml:space="preserve"> and relevant to the real world. No matter what your starting skill level</t>
  </si>
  <si>
    <t xml:space="preserve"> I can get you to the level you want to be.</t>
  </si>
  <si>
    <t>For some reviews about my tutoring</t>
  </si>
  <si>
    <t xml:space="preserve"> please read the reviews here:</t>
  </si>
  <si>
    <t>https://www.facebook.com/stat.math.tutor333/reviews/?ref=page_internal</t>
  </si>
  <si>
    <t>I have experience working with students of all ages including K-12</t>
  </si>
  <si>
    <t xml:space="preserve"> undergraduate</t>
  </si>
  <si>
    <t xml:space="preserve"> and graduate levels. Work with me</t>
  </si>
  <si>
    <t xml:space="preserve"> and I guarantee that you will get results.</t>
  </si>
  <si>
    <t>I offer a trial session</t>
  </si>
  <si>
    <t xml:space="preserve"> $30/hr for the first hour. Afterward</t>
  </si>
  <si>
    <t xml:space="preserve"> my rate is variable based on driving distance and the course level. I usually charge $45~$60/hr. The price is negotiable if you want to schedule 2+ hour session</t>
  </si>
  <si>
    <t xml:space="preserve"> or if you have any financial hardships.</t>
  </si>
  <si>
    <t>Email or text me to set up our first meeting. When you contact me</t>
  </si>
  <si>
    <t xml:space="preserve"> please let me know the course name</t>
  </si>
  <si>
    <t xml:space="preserve"> and the book of the course. If you have the syllabus of the course that will be great.</t>
  </si>
  <si>
    <t>I have tutored algebra 1</t>
  </si>
  <si>
    <t xml:space="preserve"> algebra 2</t>
  </si>
  <si>
    <t xml:space="preserve"> Pre-algebra</t>
  </si>
  <si>
    <t xml:space="preserve"> algebra </t>
  </si>
  <si>
    <t xml:space="preserve"> Discrete Math</t>
  </si>
  <si>
    <t xml:space="preserve"> Finite math</t>
  </si>
  <si>
    <t xml:space="preserve"> trigonometry </t>
  </si>
  <si>
    <t xml:space="preserve"> Probability &amp; Statistics</t>
  </si>
  <si>
    <t xml:space="preserve"> Pre Calculus</t>
  </si>
  <si>
    <t xml:space="preserve"> Calculus for Business</t>
  </si>
  <si>
    <t xml:space="preserve"> Business Statistics</t>
  </si>
  <si>
    <t xml:space="preserve"> and MORE!!</t>
  </si>
  <si>
    <t>;[30, 45, 60];2022-03-07;3
2022-02-06T18:27:39-0800;https://inlandempire.craigslist.org/lss/d/temecula-online-math-tutor-algebra/7442713244.html;;no city found;no subregion found;inlandempire;California;</t>
  </si>
  <si>
    <t xml:space="preserve"> I‚Äôm Lonzo an online math tutor. I‚Äôve been tutoring math online/ in person for about five years. I graduated from University Of California Riverside with bachelor of art in economic and a minor in math. Here are the courses that I‚Äôm confident and have many years of experience: calculus 1</t>
  </si>
  <si>
    <t xml:space="preserve"> business calculus</t>
  </si>
  <si>
    <t xml:space="preserve"> precalculus</t>
  </si>
  <si>
    <t xml:space="preserve"> college algebra</t>
  </si>
  <si>
    <t xml:space="preserve"> intermediate algebra</t>
  </si>
  <si>
    <t xml:space="preserve"> middle school algebra</t>
  </si>
  <si>
    <t xml:space="preserve"> and anything below. I don‚Äôt do statistic since I never took the course in college. Since</t>
  </si>
  <si>
    <t xml:space="preserve"> I live in Southern California I can only tutor math online.</t>
  </si>
  <si>
    <t>How much is my services? The first hour is always free for all math courses. After that it‚Äôs $25 an hour for college algebra and below</t>
  </si>
  <si>
    <t xml:space="preserve"> $30 an hour for precalculus/trigonometry</t>
  </si>
  <si>
    <t xml:space="preserve"> and $50 an hour for calculus 1 and business calculus. I also offer monthly subscription starting at $50 per month with monthly subscription you get a max of 2 days per week</t>
  </si>
  <si>
    <t xml:space="preserve"> one hour per day that‚Äôs a potential 8 sessions per month. Cancel or enroll any time there are no cancellation fee. Since the subscription plan is very popular</t>
  </si>
  <si>
    <t xml:space="preserve"> and it‚Äôs only me who is tutoring( no third party) space can be limited so please sign up now. For payment I accept: paypal</t>
  </si>
  <si>
    <t xml:space="preserve"> zelle</t>
  </si>
  <si>
    <t xml:space="preserve"> or payment on website is fine.</t>
  </si>
  <si>
    <t>Is online math tutoring worth it</t>
  </si>
  <si>
    <t xml:space="preserve"> is it like real thing? Yes</t>
  </si>
  <si>
    <t xml:space="preserve"> online math tutoring is worth it</t>
  </si>
  <si>
    <t xml:space="preserve"> and it‚Äôs exactly like in person tutoring. It‚Äôs a share screen process</t>
  </si>
  <si>
    <t xml:space="preserve"> I will go over the assignment or anything you want to go over step by step using annotation mode( I write on your screen) or I can do each problem using my zoom online whiteboard. If the schoolwork isn‚Äôt online just email or text me the problems</t>
  </si>
  <si>
    <t xml:space="preserve"> and I will go over each problem using my zoom online whiteboard. You will see every step for each problem.</t>
  </si>
  <si>
    <t>What do I need for online math tutoring? 1) computer with wifii</t>
  </si>
  <si>
    <t xml:space="preserve"> 2) microphone( usually built into newer computers)</t>
  </si>
  <si>
    <t xml:space="preserve"> 3) valid email to send zoom link( don‚Äôt need a zoom account)</t>
  </si>
  <si>
    <t xml:space="preserve"> 4) the drive to learn</t>
  </si>
  <si>
    <t>How do I make my first free appointment? You can make your first session at my website at https://www.lonzosmathtutoring.com/ or directly with me via text or phone at 951-795-5027 Mon-Sun 7am-11pm pacific time</t>
  </si>
  <si>
    <t>;[25, 30, 50, 50];2022-03-07;4
2022-02-04T11:10:12-0800;https://inlandempire.craigslist.org/lss/d/moreno-valley-30-math-tutor-teacher/7441734639.html;;Inland Empire;no subregion found;inlandempire;California;</t>
  </si>
  <si>
    <t>Private Virtual Tutoring: $30/hour</t>
  </si>
  <si>
    <t>Private In-Person Tutoring: $50/hour</t>
  </si>
  <si>
    <t>Payment: Cash</t>
  </si>
  <si>
    <t xml:space="preserve"> Zelle</t>
  </si>
  <si>
    <t xml:space="preserve"> PayPal</t>
  </si>
  <si>
    <t xml:space="preserve"> or Venmo</t>
  </si>
  <si>
    <t>Schedule: Monday -Friday: 6pm-10pm</t>
  </si>
  <si>
    <t>Appointments: https://www.mathmanolmedo.com</t>
  </si>
  <si>
    <t>Google Reviews: https://g.page/r/CS6X7s2QA_1bEAE</t>
  </si>
  <si>
    <t>YouTube Chanel: https://www.youtube.com/c/MathManOlmedo</t>
  </si>
  <si>
    <t>Questions? Call/Text: 818-237-6280</t>
  </si>
  <si>
    <t>Hello and thank you for your time. The best person to tutor your child in math is a MATH TEACHER. My name is Leonardo Olmedo and I have been teaching for the Val Verde Unified School District in Riverside County for 5 years. I have taught thousands of students high school math courses from Algebra to Calculus including Intergraded Math I</t>
  </si>
  <si>
    <t xml:space="preserve"> and III. I am offering private tutoring services in-person and virtually. I hold two mastera degree</t>
  </si>
  <si>
    <t xml:space="preserve"> teaching credentials</t>
  </si>
  <si>
    <t xml:space="preserve"> and a bachelors degree from UC Riverside and CBU. </t>
  </si>
  <si>
    <t>How it works:</t>
  </si>
  <si>
    <t>I can drive to your home and provide your child with 1-1 tutoring. I provide whiteboards</t>
  </si>
  <si>
    <t xml:space="preserve"> markers</t>
  </si>
  <si>
    <t xml:space="preserve"> graphs</t>
  </si>
  <si>
    <t xml:space="preserve"> and many practice problems. If you choose virtual tutoring</t>
  </si>
  <si>
    <t xml:space="preserve"> I use my document camera and tripod to provide your child with the HIGHEST QUALITY tutoring experience possible. My virtual tutoring is very effective because I ask driving questions that guide students to think critically and logically. Asking these questions requires students to listen carefully and respond using mathematical language. Students are able to send me pictures of their work prior to the tutoring session. I am able to print those pictures/documents in order to save time with writing down the problem. In addition</t>
  </si>
  <si>
    <t xml:space="preserve"> I scaffold and give students problems to review prerequisite skills that will enable them to solve their own homework problems. The best person to tutor your child in math is a MATH TEACHER. </t>
  </si>
  <si>
    <t>Experience:</t>
  </si>
  <si>
    <t>I began my tutoring business in 2014 and since then have tutored 400+ students. I have completed 300+ student teaching hours at Loma Vista Middle School and Citrus Hill High School in the Riverside area. I am currently in my 5th year as a Math Teacher for VVUSD in Perris</t>
  </si>
  <si>
    <t xml:space="preserve"> CA. I have worked with students with a variety of ability levels</t>
  </si>
  <si>
    <t xml:space="preserve"> interests</t>
  </si>
  <si>
    <t xml:space="preserve"> and needs. I can quickly identify which resources students will need in order to learn a concept. The best person to tutor your child in math is a MATH TEACHER. </t>
  </si>
  <si>
    <t>Mission:</t>
  </si>
  <si>
    <t>I love math and I am very passionate about teaching math to students from diverse backgrounds. I believe that any student can learn the language of mathematics. Learning math requires thorough representation</t>
  </si>
  <si>
    <t xml:space="preserve"> multiple means of engagement</t>
  </si>
  <si>
    <t xml:space="preserve"> and several options for action and expression. The best person to tutor your child in math is a MATH TEACHER. </t>
  </si>
  <si>
    <t xml:space="preserve">Education: </t>
  </si>
  <si>
    <t>Masters of Science in Applied Math</t>
  </si>
  <si>
    <t xml:space="preserve">  California Baptist University</t>
  </si>
  <si>
    <t xml:space="preserve"> May 2021</t>
  </si>
  <si>
    <t>Masters of Arts in Education</t>
  </si>
  <si>
    <t xml:space="preserve"> UC Riverside</t>
  </si>
  <si>
    <t xml:space="preserve"> June 2017 </t>
  </si>
  <si>
    <t>Bachelors of Arts in Mathematics</t>
  </si>
  <si>
    <t xml:space="preserve"> June 2016 </t>
  </si>
  <si>
    <t>High School Diploma</t>
  </si>
  <si>
    <t xml:space="preserve"> Glendale High School</t>
  </si>
  <si>
    <t xml:space="preserve"> June 2012 </t>
  </si>
  <si>
    <t>I specialize in different types of math including</t>
  </si>
  <si>
    <t xml:space="preserve"> but not limited to: </t>
  </si>
  <si>
    <t xml:space="preserve">High School Courses: </t>
  </si>
  <si>
    <t>Private 1-1 Virtual Tutoring: $30/hour</t>
  </si>
  <si>
    <t>;[30, 50, 30];2022-03-07;3
2022-02-16T09:02:16-0800;https://inlandempire.craigslist.org/lss/d/riverside-experienced-online-tutor/7446793681.html;;Remote;no subregion found;inlandempire;California;</t>
  </si>
  <si>
    <t>Hello online university students and online high school students!</t>
  </si>
  <si>
    <t>Do you need assistance with an ONLINE TEST- QUIZ- PAPER- ASSIGNMENT- ENTIRE CLASS?</t>
  </si>
  <si>
    <t>I can help! I offer guaranteed results</t>
  </si>
  <si>
    <t xml:space="preserve"> and everything I do is completely confidential!</t>
  </si>
  <si>
    <t>I'm an experienced tutor that can help you with any assignment in any class for online college as well as high school. I have an MBA as well as a BA and I can assist with classes of all types from</t>
  </si>
  <si>
    <t>Business to Biology</t>
  </si>
  <si>
    <t>Economics to Marketing</t>
  </si>
  <si>
    <t>English to Sociology</t>
  </si>
  <si>
    <t>Statistics and all Sciences</t>
  </si>
  <si>
    <t>Call or text me for more information. My number is 909 FOUR91 2FOUR22 or email me at the Craigslist link above!</t>
  </si>
  <si>
    <t>Tutor</t>
  </si>
  <si>
    <t>Online classroom</t>
  </si>
  <si>
    <t>Online tutor</t>
  </si>
  <si>
    <t>College prep</t>
  </si>
  <si>
    <t>homework help</t>
  </si>
  <si>
    <t>Remote class</t>
  </si>
  <si>
    <t>Remote tutor</t>
  </si>
  <si>
    <t>learn from home</t>
  </si>
  <si>
    <t>Sociology</t>
  </si>
  <si>
    <t>Marketing Tutor</t>
  </si>
  <si>
    <t>;[];2022-03-07;0
2022-02-15T08:39:22-0800;https://inlandempire.craigslist.org/lss/d/riverside-certified-teacher-stanford/7446325995.html;;no city found;no subregion found;inlandempire;California;</t>
  </si>
  <si>
    <t>(951) 291-1101</t>
  </si>
  <si>
    <t>Temecula</t>
  </si>
  <si>
    <t xml:space="preserve"> Temple City</t>
  </si>
  <si>
    <t xml:space="preserve"> Torrance</t>
  </si>
  <si>
    <t xml:space="preserve"> Trabuco Canyon</t>
  </si>
  <si>
    <t xml:space="preserve"> Tustin</t>
  </si>
  <si>
    <t xml:space="preserve"> Twentynine Palms</t>
  </si>
  <si>
    <t xml:space="preserve"> Upland</t>
  </si>
  <si>
    <t xml:space="preserve"> Vernon</t>
  </si>
  <si>
    <t xml:space="preserve"> Victorville</t>
  </si>
  <si>
    <t xml:space="preserve"> Villa Park</t>
  </si>
  <si>
    <t xml:space="preserve"> Walnut</t>
  </si>
  <si>
    <t xml:space="preserve"> West Covina</t>
  </si>
  <si>
    <t xml:space="preserve"> West Hollywood</t>
  </si>
  <si>
    <t xml:space="preserve"> Westlake Village</t>
  </si>
  <si>
    <t xml:space="preserve"> Westminster</t>
  </si>
  <si>
    <t xml:space="preserve"> Whittier</t>
  </si>
  <si>
    <t xml:space="preserve"> Wildomar</t>
  </si>
  <si>
    <t xml:space="preserve"> Yorba Linda</t>
  </si>
  <si>
    <t xml:space="preserve"> Yucaipa</t>
  </si>
  <si>
    <t xml:space="preserve"> Yucca Valley</t>
  </si>
  <si>
    <t xml:space="preserve"> Adelanto</t>
  </si>
  <si>
    <t xml:space="preserve"> Agoura Hills</t>
  </si>
  <si>
    <t xml:space="preserve"> Alhambra</t>
  </si>
  <si>
    <t xml:space="preserve"> Aliso Viejo</t>
  </si>
  <si>
    <t xml:space="preserve"> Anaheim</t>
  </si>
  <si>
    <t xml:space="preserve"> Apple Valley</t>
  </si>
  <si>
    <t xml:space="preserve"> Arcadia</t>
  </si>
  <si>
    <t xml:space="preserve"> Artesia</t>
  </si>
  <si>
    <t xml:space="preserve"> Avalon</t>
  </si>
  <si>
    <t xml:space="preserve"> Azusa</t>
  </si>
  <si>
    <t xml:space="preserve"> Baldwin Park</t>
  </si>
  <si>
    <t xml:space="preserve"> Banning</t>
  </si>
  <si>
    <t xml:space="preserve"> Barstow</t>
  </si>
  <si>
    <t xml:space="preserve"> Beaumont</t>
  </si>
  <si>
    <t xml:space="preserve"> Bell</t>
  </si>
  <si>
    <t xml:space="preserve"> Bell Gardens</t>
  </si>
  <si>
    <t xml:space="preserve"> Bellflower</t>
  </si>
  <si>
    <t xml:space="preserve"> Beverly Hills</t>
  </si>
  <si>
    <t xml:space="preserve"> Big Bear Lake</t>
  </si>
  <si>
    <t xml:space="preserve"> Blythe</t>
  </si>
  <si>
    <t xml:space="preserve"> Bradbury</t>
  </si>
  <si>
    <t xml:space="preserve"> Brea</t>
  </si>
  <si>
    <t xml:space="preserve"> Buena Park</t>
  </si>
  <si>
    <t xml:space="preserve"> Burbank</t>
  </si>
  <si>
    <t xml:space="preserve"> Calabasas</t>
  </si>
  <si>
    <t xml:space="preserve"> Calimesa</t>
  </si>
  <si>
    <t xml:space="preserve"> Canyon Lake</t>
  </si>
  <si>
    <t xml:space="preserve"> Capistrano Beach</t>
  </si>
  <si>
    <t xml:space="preserve"> Carson</t>
  </si>
  <si>
    <t xml:space="preserve"> Cathedral City</t>
  </si>
  <si>
    <t xml:space="preserve"> Cerritos</t>
  </si>
  <si>
    <t xml:space="preserve"> Chino</t>
  </si>
  <si>
    <t xml:space="preserve"> Chino Hills</t>
  </si>
  <si>
    <t xml:space="preserve"> Claremont</t>
  </si>
  <si>
    <t xml:space="preserve"> Coachella</t>
  </si>
  <si>
    <t xml:space="preserve"> Colton</t>
  </si>
  <si>
    <t xml:space="preserve"> Commerce</t>
  </si>
  <si>
    <t xml:space="preserve"> Compton</t>
  </si>
  <si>
    <t xml:space="preserve"> Corona</t>
  </si>
  <si>
    <t xml:space="preserve"> Corona Del Mar</t>
  </si>
  <si>
    <t xml:space="preserve"> Costa Mesa</t>
  </si>
  <si>
    <t xml:space="preserve"> Covina</t>
  </si>
  <si>
    <t xml:space="preserve"> Cudahy</t>
  </si>
  <si>
    <t xml:space="preserve"> Culver City</t>
  </si>
  <si>
    <t xml:space="preserve"> Cypress</t>
  </si>
  <si>
    <t xml:space="preserve"> Dana Point</t>
  </si>
  <si>
    <t xml:space="preserve"> Desert Hot Springs</t>
  </si>
  <si>
    <t xml:space="preserve"> Diamond Bar</t>
  </si>
  <si>
    <t xml:space="preserve"> Downey</t>
  </si>
  <si>
    <t xml:space="preserve"> Duarte</t>
  </si>
  <si>
    <t xml:space="preserve"> Eastvale</t>
  </si>
  <si>
    <t xml:space="preserve"> El Monte</t>
  </si>
  <si>
    <t xml:space="preserve"> El Segundo</t>
  </si>
  <si>
    <t xml:space="preserve"> Fontana</t>
  </si>
  <si>
    <t xml:space="preserve"> Foothill Ranch</t>
  </si>
  <si>
    <t xml:space="preserve"> Fountain Valley</t>
  </si>
  <si>
    <t xml:space="preserve"> Fullerton</t>
  </si>
  <si>
    <t xml:space="preserve"> Garden Grove</t>
  </si>
  <si>
    <t xml:space="preserve"> Gardena</t>
  </si>
  <si>
    <t xml:space="preserve"> Glendora</t>
  </si>
  <si>
    <t xml:space="preserve"> Grand Terrace</t>
  </si>
  <si>
    <t xml:space="preserve"> Hawaiian Gardens</t>
  </si>
  <si>
    <t xml:space="preserve"> Hawthorne</t>
  </si>
  <si>
    <t xml:space="preserve"> Hemet</t>
  </si>
  <si>
    <t xml:space="preserve"> Hermosa Beach</t>
  </si>
  <si>
    <t xml:space="preserve"> Hesperia</t>
  </si>
  <si>
    <t xml:space="preserve"> Hidden Hills</t>
  </si>
  <si>
    <t xml:space="preserve"> Highland</t>
  </si>
  <si>
    <t xml:space="preserve"> Huntington Beach</t>
  </si>
  <si>
    <t xml:space="preserve"> Huntington Park</t>
  </si>
  <si>
    <t xml:space="preserve"> Indian Wells</t>
  </si>
  <si>
    <t xml:space="preserve"> Indio</t>
  </si>
  <si>
    <t xml:space="preserve"> Industry</t>
  </si>
  <si>
    <t xml:space="preserve"> Inglewood</t>
  </si>
  <si>
    <t xml:space="preserve"> Irvine</t>
  </si>
  <si>
    <t xml:space="preserve"> Irwindale</t>
  </si>
  <si>
    <t xml:space="preserve"> Jurupa Valley</t>
  </si>
  <si>
    <t xml:space="preserve"> La Ca√±ada Flintridge</t>
  </si>
  <si>
    <t xml:space="preserve"> La Habra</t>
  </si>
  <si>
    <t xml:space="preserve"> La Habra Heights</t>
  </si>
  <si>
    <t xml:space="preserve"> La Mirada</t>
  </si>
  <si>
    <t xml:space="preserve"> La Palma</t>
  </si>
  <si>
    <t xml:space="preserve"> La Puente</t>
  </si>
  <si>
    <t xml:space="preserve"> La Quinta</t>
  </si>
  <si>
    <t xml:space="preserve"> La Verne</t>
  </si>
  <si>
    <t xml:space="preserve"> Ladera Ranch</t>
  </si>
  <si>
    <t xml:space="preserve"> Laguna Beach</t>
  </si>
  <si>
    <t xml:space="preserve"> Laguna Hills</t>
  </si>
  <si>
    <t xml:space="preserve"> Laguna Niguel</t>
  </si>
  <si>
    <t xml:space="preserve"> Laguna Woods</t>
  </si>
  <si>
    <t xml:space="preserve"> Lake Elsinore</t>
  </si>
  <si>
    <t xml:space="preserve"> Lake Forest</t>
  </si>
  <si>
    <t xml:space="preserve"> Lakewood</t>
  </si>
  <si>
    <t xml:space="preserve"> Lancaster</t>
  </si>
  <si>
    <t xml:space="preserve"> Lawndale</t>
  </si>
  <si>
    <t xml:space="preserve"> Loma Linda</t>
  </si>
  <si>
    <t xml:space="preserve"> Lomita</t>
  </si>
  <si>
    <t xml:space="preserve"> Long Beach</t>
  </si>
  <si>
    <t xml:space="preserve"> Los Alamitos</t>
  </si>
  <si>
    <t xml:space="preserve"> Los Angeles</t>
  </si>
  <si>
    <t xml:space="preserve"> Lynwood</t>
  </si>
  <si>
    <t xml:space="preserve"> Malibu</t>
  </si>
  <si>
    <t xml:space="preserve"> Manhattan Beach</t>
  </si>
  <si>
    <t xml:space="preserve"> Maywood</t>
  </si>
  <si>
    <t xml:space="preserve"> Menifee</t>
  </si>
  <si>
    <t xml:space="preserve"> Midway City</t>
  </si>
  <si>
    <t xml:space="preserve"> Mission Viejo</t>
  </si>
  <si>
    <t xml:space="preserve"> Monrovia</t>
  </si>
  <si>
    <t xml:space="preserve"> Montclair</t>
  </si>
  <si>
    <t xml:space="preserve"> Montebello</t>
  </si>
  <si>
    <t xml:space="preserve"> Monterey Park</t>
  </si>
  <si>
    <t xml:space="preserve"> Moreno Valley</t>
  </si>
  <si>
    <t xml:space="preserve"> Murrieta</t>
  </si>
  <si>
    <t xml:space="preserve"> Needles</t>
  </si>
  <si>
    <t xml:space="preserve"> Newport Beach</t>
  </si>
  <si>
    <t xml:space="preserve"> Newport Coast</t>
  </si>
  <si>
    <t xml:space="preserve"> Norco</t>
  </si>
  <si>
    <t xml:space="preserve"> Norwalk</t>
  </si>
  <si>
    <t xml:space="preserve"> Ontario</t>
  </si>
  <si>
    <t xml:space="preserve"> Orange</t>
  </si>
  <si>
    <t xml:space="preserve"> Palm Desert</t>
  </si>
  <si>
    <t xml:space="preserve"> Palm Springs</t>
  </si>
  <si>
    <t xml:space="preserve"> Palmdale</t>
  </si>
  <si>
    <t xml:space="preserve"> Palos Verdes Estates</t>
  </si>
  <si>
    <t xml:space="preserve"> Paramount</t>
  </si>
  <si>
    <t xml:space="preserve"> Pasadena</t>
  </si>
  <si>
    <t xml:space="preserve"> Perris</t>
  </si>
  <si>
    <t xml:space="preserve"> Pico Rivera</t>
  </si>
  <si>
    <t xml:space="preserve"> Placentia</t>
  </si>
  <si>
    <t xml:space="preserve"> Pomona</t>
  </si>
  <si>
    <t xml:space="preserve"> Rancho Cucamonga</t>
  </si>
  <si>
    <t xml:space="preserve"> Rancho Mirage</t>
  </si>
  <si>
    <t xml:space="preserve"> Rancho Palos Verdes</t>
  </si>
  <si>
    <t xml:space="preserve"> Rancho Santa Margarita</t>
  </si>
  <si>
    <t xml:space="preserve"> Redlands</t>
  </si>
  <si>
    <t xml:space="preserve"> Redondo Beach</t>
  </si>
  <si>
    <t xml:space="preserve"> Rialto</t>
  </si>
  <si>
    <t xml:space="preserve"> Riverside</t>
  </si>
  <si>
    <t xml:space="preserve"> Rolling Hills</t>
  </si>
  <si>
    <t xml:space="preserve"> Rolling Hills Estates</t>
  </si>
  <si>
    <t xml:space="preserve"> Rosemead</t>
  </si>
  <si>
    <t xml:space="preserve"> San Bernardino</t>
  </si>
  <si>
    <t xml:space="preserve"> San Clemente</t>
  </si>
  <si>
    <t xml:space="preserve"> San Dimas</t>
  </si>
  <si>
    <t xml:space="preserve"> San Fernando</t>
  </si>
  <si>
    <t xml:space="preserve"> San Gabriel</t>
  </si>
  <si>
    <t xml:space="preserve"> San Jacinto</t>
  </si>
  <si>
    <t xml:space="preserve"> San Juan Capistrano</t>
  </si>
  <si>
    <t xml:space="preserve"> San Marino</t>
  </si>
  <si>
    <t xml:space="preserve"> Santa Ana</t>
  </si>
  <si>
    <t xml:space="preserve"> Santa Clarita</t>
  </si>
  <si>
    <t xml:space="preserve"> Santa Fe Springs</t>
  </si>
  <si>
    <t xml:space="preserve"> Santa Monica</t>
  </si>
  <si>
    <t xml:space="preserve"> Seal Beach</t>
  </si>
  <si>
    <t xml:space="preserve"> Sierra Madre</t>
  </si>
  <si>
    <t xml:space="preserve"> Signal Hill</t>
  </si>
  <si>
    <t xml:space="preserve"> Silverado</t>
  </si>
  <si>
    <t xml:space="preserve"> South El Monte</t>
  </si>
  <si>
    <t xml:space="preserve"> South Gate</t>
  </si>
  <si>
    <t xml:space="preserve"> South Pasadena</t>
  </si>
  <si>
    <t xml:space="preserve"> Stanton</t>
  </si>
  <si>
    <t xml:space="preserve"> Sunset Beach</t>
  </si>
  <si>
    <t xml:space="preserve"> Surfside</t>
  </si>
  <si>
    <t>;[];2022-03-07;0
2022-02-04T11:29:17-0800;https://inlandempire.craigslist.org/lss/d/claremont-virtual-math-tutoring/7441745305.html;20.0;Claremont;no subregion found;inlandempire;California;</t>
  </si>
  <si>
    <t>I have over 8 years of tutoring experience at Rio Hondo College. I also have over 5 years of private tutoring experience. I have tutored in the following programs: MESA</t>
  </si>
  <si>
    <t xml:space="preserve"> Gateway</t>
  </si>
  <si>
    <t xml:space="preserve"> and Rio Hondo College Math &amp; Science Center. I can help you understand Elementary Math</t>
  </si>
  <si>
    <t xml:space="preserve"> Algebra I</t>
  </si>
  <si>
    <t xml:space="preserve"> Algebra II</t>
  </si>
  <si>
    <t xml:space="preserve"> ACT &amp; SAT test prep.</t>
  </si>
  <si>
    <t xml:space="preserve">I have experience tutoring children of all ages and adults. I also have experience working with deaf students. </t>
  </si>
  <si>
    <t>I was employed by Hacienda La Puente Unified School district as an AVID tutor for middle school students.</t>
  </si>
  <si>
    <t>I studied Math at Rio Hondo College (Go Roadrunners!) and at UC Irvine (Go Anteaters!).</t>
  </si>
  <si>
    <t>My rate is $20/hr via Zoom. And I accept PayPal</t>
  </si>
  <si>
    <t xml:space="preserve"> Venmo and Zelle.</t>
  </si>
  <si>
    <t>I‚Äôm available after 3:30 pm (Monday- Friday) and I have availability on weekends.</t>
  </si>
  <si>
    <t>IMPORTANT:</t>
  </si>
  <si>
    <t>In the email body</t>
  </si>
  <si>
    <t xml:space="preserve"> please include the following: </t>
  </si>
  <si>
    <t>1) math subject that you need help with</t>
  </si>
  <si>
    <t>2) what days you will need tutoring</t>
  </si>
  <si>
    <t>3) the number of hours you will need per meeting</t>
  </si>
  <si>
    <t>4) grade or college year</t>
  </si>
  <si>
    <t>Thank you</t>
  </si>
  <si>
    <t>Lorraine D.</t>
  </si>
  <si>
    <t>‚Äî‚Äî‚Äî‚Äî‚Äî‚Äî</t>
  </si>
  <si>
    <t>My Reviews from Wyzant:</t>
  </si>
  <si>
    <t>‚ÄúExplained concepts clearly</t>
  </si>
  <si>
    <t>She worked with my daughter on different ways to do factoring</t>
  </si>
  <si>
    <t xml:space="preserve"> simplifying radical expressions</t>
  </si>
  <si>
    <t xml:space="preserve"> and some equations. My daughter feels she understood concepts that she had previously been shaky about and her own teacher at school wasn't making clear enough. We hope to continue tutoring with Lorraine throughout the school year and get my daughter's grades back to As.‚Äù</t>
  </si>
  <si>
    <t>Laura</t>
  </si>
  <si>
    <t xml:space="preserve"> 124 lessons with Lorraine</t>
  </si>
  <si>
    <t>‚Äî‚Äî‚Äî-</t>
  </si>
  <si>
    <t>‚ÄúShe was amazing!</t>
  </si>
  <si>
    <t>Lorraine helped me with written math problems for one of my Real Estate exams. She was amazing! I could not have passed the exam without her. I will most certainly use her help again.‚Äù</t>
  </si>
  <si>
    <t>Tammy</t>
  </si>
  <si>
    <t xml:space="preserve"> 1 lesson with Lorraine</t>
  </si>
  <si>
    <t>‚Äî‚Äî‚Äî</t>
  </si>
  <si>
    <t>‚ÄúExcellent tutor</t>
  </si>
  <si>
    <t>Worked at great pace. Easy to understand the algebra 2 concepts that I was working on. Will be working with Lorraine again soon.‚Äù</t>
  </si>
  <si>
    <t>Neomi</t>
  </si>
  <si>
    <t xml:space="preserve"> 6 lessons with Lorraine</t>
  </si>
  <si>
    <t>‚ÄúKnowledgeable and patient.</t>
  </si>
  <si>
    <t>Lorraine does great with my son. She always does her best to work with my schedule. I would highly recommend her.‚Äù</t>
  </si>
  <si>
    <t>Nicole</t>
  </si>
  <si>
    <t xml:space="preserve"> 19 lessons with Lorraine</t>
  </si>
  <si>
    <t>‚Äî‚Äî</t>
  </si>
  <si>
    <t>‚ÄúGreat tutor!</t>
  </si>
  <si>
    <t>Lorraine is working with my 15 year old on AP Algebra 2</t>
  </si>
  <si>
    <t xml:space="preserve"> they are making great process. She is patient and connects well with my teenager.‚Äù</t>
  </si>
  <si>
    <t>Diana</t>
  </si>
  <si>
    <t xml:space="preserve"> 67 lessons with Lorraine</t>
  </si>
  <si>
    <t>‚Äî‚Äî‚Äî‚Äî‚Äî‚Äî‚Äî</t>
  </si>
  <si>
    <t>Parent comment: ‚ÄúMy daughter‚Äôs grade improved by at least 10 percentile point and her interest in math came back as she found the unexplainable issues now become explainable as routine understanding. For me</t>
  </si>
  <si>
    <t xml:space="preserve"> the grade is the matter of consequence</t>
  </si>
  <si>
    <t xml:space="preserve"> whereas my daughter‚Äôs interest and understanding in math are of a higher level of significance.‚Äù</t>
  </si>
  <si>
    <t>‚Äî‚Äî‚Äî‚Äî‚Äî</t>
  </si>
  <si>
    <t>Parent comment: ‚ÄúLorraine has been punctual for all our appointments and my son always looks forward to her visits. For the first time</t>
  </si>
  <si>
    <t xml:space="preserve"> I heard him shout in excitement about something he was learning</t>
  </si>
  <si>
    <t xml:space="preserve"> in a subject he has traditionally despised. He has continued to learn and progress under her tutelage- in no small part due to her patience and use of different methods to best hold his attention.‚Äù</t>
  </si>
  <si>
    <t>‚Äî‚Äî‚Äî‚Äî‚Äî‚Äî‚Äî‚Äî‚Äî‚Äî‚Äî‚Äî-</t>
  </si>
  <si>
    <t>Parent Comment: ‚ÄúLorraine has been great with our 8th grade math student. My son works with her on a weekly basis. We wanted someone to help sharpen his skills</t>
  </si>
  <si>
    <t xml:space="preserve"> create good work habits</t>
  </si>
  <si>
    <t xml:space="preserve"> and identify areas that can use more work. She has been a great tutor</t>
  </si>
  <si>
    <t xml:space="preserve"> enthusiast and invested in his success. She is always on time</t>
  </si>
  <si>
    <t xml:space="preserve"> and flexible with our busy schedule. Lorraine makes excellent suggestions and understands the material. We are looking forward to a great school year with her tutoring our son! Highly recommended!‚Äù</t>
  </si>
  <si>
    <t>‚Äî‚Äî‚Äî‚Äî‚Äî‚Äî‚Äî‚Äî‚Äî-</t>
  </si>
  <si>
    <t>Parent Comment: ‚ÄúLorraine has done a great job tutoring my son in algebra. I am rather picky about tutors because my son has special needs and it is important that I find someone who is patient and flexible. Lorraine has both of those traits. She is very patient with my son and does a great job keeping him focused and on track. She is able to push him without overwhelming him. Lorraine is great at finding different ways to explain math concepts so that my son can better grasp them. She has a gentle demeanor and that lessens my son's anxiety in working with math problems that are difficult for him. Lorraine is also great at receiving feedback that she then incorporates in her next session. We look forward to continuing to work with her.‚Äù</t>
  </si>
  <si>
    <t>;[20];2022-03-07;1
2022-02-10T08:35:55-0800;https://inlandempire.craigslist.org/lss/d/corona-algebra-12-im-iiiiii-geometry/7444228847.html;;Corona, Riverside, L.A, San Bernardino, Orange County;no subregion found;inlandempire;California;</t>
  </si>
  <si>
    <t>‚≠êÔ∏èMath tutoring Services                                                   MRS. MATH</t>
  </si>
  <si>
    <t>üõéüçé‚úèÔ∏èGet the math help you need from a High School Teacher. Do your homework or study for Exams</t>
  </si>
  <si>
    <t xml:space="preserve"> or simply improve your math skills. </t>
  </si>
  <si>
    <t>IM1</t>
  </si>
  <si>
    <t xml:space="preserve"> IM2</t>
  </si>
  <si>
    <t xml:space="preserve"> IM3</t>
  </si>
  <si>
    <t xml:space="preserve"> Algebra1</t>
  </si>
  <si>
    <t xml:space="preserve"> Algebra2</t>
  </si>
  <si>
    <t xml:space="preserve"> CBEST</t>
  </si>
  <si>
    <t xml:space="preserve"> HISET</t>
  </si>
  <si>
    <t xml:space="preserve"> FCTC</t>
  </si>
  <si>
    <t xml:space="preserve"> TSI</t>
  </si>
  <si>
    <t xml:space="preserve"> IBew</t>
  </si>
  <si>
    <t xml:space="preserve"> Business Math</t>
  </si>
  <si>
    <t xml:space="preserve"> some college entrance exams</t>
  </si>
  <si>
    <t xml:space="preserve"> score 90+ in CAASPP exam..........</t>
  </si>
  <si>
    <t>‚úèÔ∏èüìì**Mrs. Math is a former California High School Teacher with 15+ years of experience in the classroom teaching Mathematics.**</t>
  </si>
  <si>
    <t>‚≠êÔ∏è**I only teach Mathematics and the Mathematics part of any exam you need to prep**‚≠êÔ∏è</t>
  </si>
  <si>
    <t xml:space="preserve">Educaci√≥n: </t>
  </si>
  <si>
    <t xml:space="preserve">Math credential single subject </t>
  </si>
  <si>
    <t xml:space="preserve">BA in mathematics </t>
  </si>
  <si>
    <t>Mathematics teacher</t>
  </si>
  <si>
    <t>MBA</t>
  </si>
  <si>
    <t>BS</t>
  </si>
  <si>
    <t>‚≠êÔ∏è‚≠êÔ∏èCities I can tutor one on one: Ontario ranch</t>
  </si>
  <si>
    <t xml:space="preserve"> corona</t>
  </si>
  <si>
    <t xml:space="preserve"> Chino hills</t>
  </si>
  <si>
    <t xml:space="preserve"> Jurupa valley</t>
  </si>
  <si>
    <t xml:space="preserve"> Mira Loma</t>
  </si>
  <si>
    <t xml:space="preserve"> .....üá∫üá∏</t>
  </si>
  <si>
    <t>*Online tutoring are available üá∫üá∏</t>
  </si>
  <si>
    <t xml:space="preserve"> üåé</t>
  </si>
  <si>
    <t>Email or text me with the subject of interest</t>
  </si>
  <si>
    <t xml:space="preserve"> topic</t>
  </si>
  <si>
    <t xml:space="preserve"> standard and time available for tutoring</t>
  </si>
  <si>
    <t>Phone: 951-318-5222 Text ok</t>
  </si>
  <si>
    <t>Email:mrsmath124@gmail.com</t>
  </si>
  <si>
    <t>;[];2022-03-07;0
2022-03-06T14:25:43-0800;https://losangeles.craigslist.org/lac/lss/d/beverly-hills-math-tutor-have-your-kids/7454759328.html;;W La, Beverly Hills, Culver City, Santa Monica, Hollywood;Central La;losangeles;California;</t>
  </si>
  <si>
    <t>My name is Rachel</t>
  </si>
  <si>
    <t>I am a Math tutor with 12+years of experience and a Bachelors‚Äô degree in Electrical Engineering.</t>
  </si>
  <si>
    <t>I have been tutoring privately everything</t>
  </si>
  <si>
    <t xml:space="preserve"> from Elementary Math</t>
  </si>
  <si>
    <t xml:space="preserve"> Algebra 1</t>
  </si>
  <si>
    <t xml:space="preserve"> Intermediate Algebra</t>
  </si>
  <si>
    <t xml:space="preserve"> to... Calculus.</t>
  </si>
  <si>
    <t>I have also helped students with Test Preps (GED</t>
  </si>
  <si>
    <t>CSET</t>
  </si>
  <si>
    <t>ASVAB</t>
  </si>
  <si>
    <t xml:space="preserve"> ‚Ä¶)</t>
  </si>
  <si>
    <t xml:space="preserve"> online courses</t>
  </si>
  <si>
    <t xml:space="preserve"> quizzes</t>
  </si>
  <si>
    <t xml:space="preserve"> tests and assignment.</t>
  </si>
  <si>
    <t>I am patient</t>
  </si>
  <si>
    <t xml:space="preserve"> organized</t>
  </si>
  <si>
    <t xml:space="preserve"> positive</t>
  </si>
  <si>
    <t xml:space="preserve"> easygoing and connect well with people of all ages.</t>
  </si>
  <si>
    <t>I am available some mornings</t>
  </si>
  <si>
    <t xml:space="preserve"> evenings and weekends</t>
  </si>
  <si>
    <t xml:space="preserve"> so let me know what times might work for you.</t>
  </si>
  <si>
    <t>If you have any questions</t>
  </si>
  <si>
    <t xml:space="preserve"> please text me at 310-388-7429 or visit my website at:</t>
  </si>
  <si>
    <t>www.RachelTheMathTutor.com</t>
  </si>
  <si>
    <t>Testimonials:</t>
  </si>
  <si>
    <t>EXCELLENT math tutor!!</t>
  </si>
  <si>
    <t>Rachel is the most incredible math tutor! With her help</t>
  </si>
  <si>
    <t xml:space="preserve"> I was able to bring my grade up from an F to a B. As a college student who still struggles with math</t>
  </si>
  <si>
    <t xml:space="preserve"> I was extremely frustrated until I began working with Rachel. She helped me gain a better understanding of mathematics overall. I am extremely grateful for her ability to teach me something I thought was impossible for me to learn.</t>
  </si>
  <si>
    <t>Alina C.</t>
  </si>
  <si>
    <t>She‚Äôs wonderful! I haven‚Äôt needed Math tutoring for any of my previous degrees (I have a B.A.</t>
  </si>
  <si>
    <t xml:space="preserve"> Ed.M</t>
  </si>
  <si>
    <t xml:space="preserve"> and Ed.D)</t>
  </si>
  <si>
    <t xml:space="preserve"> I‚Äôm an educator by training</t>
  </si>
  <si>
    <t xml:space="preserve"> and I have taught math before. So I wasn‚Äôt sure what to expect</t>
  </si>
  <si>
    <t xml:space="preserve"> all I knew was I needed help brushing up on my math in anticipation of the new MBA program I‚Äôm going to be starting in the Fall. Finding the right tutor is critical so I interviewed/worked with a number of them before I finally decided to go with her. She was an excellent tutor. I felt like I learned a lot in our very first session and her approach to the material made it easy for me to understand.</t>
  </si>
  <si>
    <t>Roy Q.</t>
  </si>
  <si>
    <t>I am extremely happy with my tutor because she is dependable</t>
  </si>
  <si>
    <t xml:space="preserve"> consistent and very knowledgeable. She has a way of breaking down each step so that I have complete understanding of each skill set. I am very fortunate to have found such a beautiful person to work with. I recommend Rashel to students of every age group because she is so patient. Thank you Thumbtack for connecting me with the best!!!</t>
  </si>
  <si>
    <t>Yolanda R.</t>
  </si>
  <si>
    <t>She taught me a lot in a short period of time. I needed someone ASAP same day within a few hours. She was able to help me finish &amp; complete my class assignments &amp; still teach me from scratch.</t>
  </si>
  <si>
    <t>Rosemary T.</t>
  </si>
  <si>
    <t>I am very grateful for Rachel‚Äôs help and her determination for me to succeed in math. I have been struggling a lot in math and she has clarified many of the topics that we were working on. She is very organized. She is very patient which I really needed. She explained to me things step by step and through a good structure.</t>
  </si>
  <si>
    <t>Jamila F.</t>
  </si>
  <si>
    <t>;[];2022-03-07;0
2022-03-06T06:42:13-0800;https://losangeles.craigslist.org/lgb/lss/d/in-home-on-line-tutor-ap-act-sat-gre/7454555878.html;;Long Beach, Lakewood, Palos Verdes, Carson, More;Long Beach;losangeles;California;</t>
  </si>
  <si>
    <t xml:space="preserve">Greetings prospective student or parent! You've come to the right place. </t>
  </si>
  <si>
    <t>As one dad whose son just got a full academic scholarship told me</t>
  </si>
  <si>
    <t xml:space="preserve"> ""Your work with my student was the best money that I ever spent.""</t>
  </si>
  <si>
    <t>We look to provide customized</t>
  </si>
  <si>
    <t xml:space="preserve"> tutoring excellence at a time and place most convenient to you.  During these challenging times</t>
  </si>
  <si>
    <t xml:space="preserve"> we provide both in-person tutoring and on-line tutoring for individual students</t>
  </si>
  <si>
    <t xml:space="preserve"> families with multiple students</t>
  </si>
  <si>
    <t xml:space="preserve"> and also small groups of students.  If we work online</t>
  </si>
  <si>
    <t xml:space="preserve"> we typically will work on a Zoom/Skype conference tutoring platform with students from their own homes. However</t>
  </si>
  <si>
    <t xml:space="preserve"> many families and students prefer in-home tutoring. We are happy to work with whatever scenario works best for you. We most frequently do in-person sessions with students in the privacy of their own homes but we have also met with students in a variety of public locations from Starbucks to Barnes and Noble to libraries to McDonald's. We are happy to work with whatever mask protocols best suit your student and family. We will also work with small groups of students and provide discounts accordingly. </t>
  </si>
  <si>
    <t>We tutor students of all ages</t>
  </si>
  <si>
    <t xml:space="preserve"> K to College and beyond</t>
  </si>
  <si>
    <t xml:space="preserve"> in almost every core academic subject -- English (AP</t>
  </si>
  <si>
    <t xml:space="preserve"> Grammar</t>
  </si>
  <si>
    <t xml:space="preserve"> Essays)</t>
  </si>
  <si>
    <t xml:space="preserve"> Mathematics (algebra</t>
  </si>
  <si>
    <t xml:space="preserve"> etc.)</t>
  </si>
  <si>
    <t xml:space="preserve"> Science and History (AP</t>
  </si>
  <si>
    <t xml:space="preserve"> US</t>
  </si>
  <si>
    <t xml:space="preserve"> World</t>
  </si>
  <si>
    <t xml:space="preserve"> and European) -- as well as effective Study Skills</t>
  </si>
  <si>
    <t xml:space="preserve"> Standardized Test Prep such as the ACT</t>
  </si>
  <si>
    <t xml:space="preserve"> and ISEE and also Graduate Exams such as MCAT</t>
  </si>
  <si>
    <t xml:space="preserve"> and many more. We also work with students and families on all aspects of the college admissions process</t>
  </si>
  <si>
    <t xml:space="preserve"> including - but not limited to - applications</t>
  </si>
  <si>
    <t xml:space="preserve"> guiding students on essays</t>
  </si>
  <si>
    <t xml:space="preserve"> and the financial aid process. </t>
  </si>
  <si>
    <t>We offer all new students a 10% discount. We also offer a variety of programs</t>
  </si>
  <si>
    <t xml:space="preserve"> including free bonus hours and referral bonuses. </t>
  </si>
  <si>
    <t>Our lead instructor has tutored the SAT and ACT for more than ten years. He has coached a near-perfect 780 score on the math portion of the SAT and a perfect 800 score on the writing portion of the SAT. ACT results are similar with one student posting a 33 composite on the most recent ACT</t>
  </si>
  <si>
    <t xml:space="preserve"> another a 34(99%ile) on math</t>
  </si>
  <si>
    <t xml:space="preserve"> and yet another a 35 (99%ile) on English. Another student raised his math score from 17 to 27 on successive tests. The results speak for themselves as students have gone on to attend the Air Force Academy</t>
  </si>
  <si>
    <t xml:space="preserve"> Baylor</t>
  </si>
  <si>
    <t xml:space="preserve"> Brown</t>
  </si>
  <si>
    <t xml:space="preserve"> Carnegie-Mellon</t>
  </si>
  <si>
    <t xml:space="preserve"> Dartmouth</t>
  </si>
  <si>
    <t xml:space="preserve"> Elon</t>
  </si>
  <si>
    <t xml:space="preserve"> Loyola Marymount</t>
  </si>
  <si>
    <t xml:space="preserve"> Naval Academy</t>
  </si>
  <si>
    <t xml:space="preserve"> Oregon</t>
  </si>
  <si>
    <t xml:space="preserve"> Penn</t>
  </si>
  <si>
    <t xml:space="preserve"> Pepperdine</t>
  </si>
  <si>
    <t xml:space="preserve"> UC Berkeley</t>
  </si>
  <si>
    <t xml:space="preserve"> UC Davis</t>
  </si>
  <si>
    <t xml:space="preserve"> UC Irvine</t>
  </si>
  <si>
    <t xml:space="preserve"> UC Santa Barbara</t>
  </si>
  <si>
    <t xml:space="preserve"> UC San Diego</t>
  </si>
  <si>
    <t xml:space="preserve"> and West Point</t>
  </si>
  <si>
    <t xml:space="preserve"> among others.  </t>
  </si>
  <si>
    <t>Some parents have recently related to me that many colleges and universities are now making the SAT and ACT optional - so why should their student(s) take either of the tests? There are over 4000 colleges and universities in the U.S. - and many will certainly continue with testing requirements. Even if the testing is optional at some schools</t>
  </si>
  <si>
    <t xml:space="preserve"> you need to ask yourself the following two questions which come quickly to mind: 1) How does your student show their excellence in an era of on-line schooling</t>
  </si>
  <si>
    <t xml:space="preserve"> reduced sports and arts activities</t>
  </si>
  <si>
    <t xml:space="preserve"> etc.?  And 2) Does your student have a strong foundation in any or all of these skill sets: English</t>
  </si>
  <si>
    <t xml:space="preserve"> Math</t>
  </si>
  <si>
    <t xml:space="preserve"> and Writing fundamentals? Life is a blessing and a gift. Please do all possible to ensure that your student is well-grounded and prepared for college and adulthood.  I am here to serve. Your student deserves the best!!</t>
  </si>
  <si>
    <t>I also work with students on all aspects of the college application process - including essays</t>
  </si>
  <si>
    <t xml:space="preserve"> scholarship applications</t>
  </si>
  <si>
    <t xml:space="preserve"> and best school(s) of fit for your student. Further</t>
  </si>
  <si>
    <t xml:space="preserve"> I have served as an official essay scorer on standardized high school/middle school tests for the states of California (Star testing)</t>
  </si>
  <si>
    <t xml:space="preserve"> Texas (Taks)</t>
  </si>
  <si>
    <t xml:space="preserve"> Utah</t>
  </si>
  <si>
    <t xml:space="preserve"> Virginia</t>
  </si>
  <si>
    <t xml:space="preserve"> and Arkansas</t>
  </si>
  <si>
    <t xml:space="preserve"> among others. I have worked with students at all levels -- from National Merit scholars to students with learning disabilities and everywhere in between. I would love the opportunity to work with you and your student(s). Please contact me and we can set up a mutually convenient appointment!</t>
  </si>
  <si>
    <t>EDUCATION:</t>
  </si>
  <si>
    <t>Claremont McKenna College - B.A.</t>
  </si>
  <si>
    <t>Johns Hopkins School of Advanced International Studies - M.A.</t>
  </si>
  <si>
    <t>;[];2022-03-07;0
2022-03-04T12:28:38-0800;https://losangeles.craigslist.org/sfv/lss/d/canoga-park-math-and-physics-tutor-ucla/7453874915.html;;San Fernando Valley And La West Area;Sf Valley;losangeles;California;</t>
  </si>
  <si>
    <t>.</t>
  </si>
  <si>
    <t>;[];2022-03-07;0
2022-03-04T10:36:24-0800;https://losangeles.craigslist.org/wst/lss/d/ucla-professor-math-tutor-for-stats/7453813211.html;;Ucla/Westwood;Westside-Southbay;losangeles;California;</t>
  </si>
  <si>
    <t>Quick Summary:</t>
  </si>
  <si>
    <t>* Math professor at UCLA</t>
  </si>
  <si>
    <t xml:space="preserve"> top 1% of my field.</t>
  </si>
  <si>
    <t>* Strong Background (a couple of master's degrees and a PhD in math)</t>
  </si>
  <si>
    <t xml:space="preserve">* Education-oriented with multiple Teaching Awards </t>
  </si>
  <si>
    <t>* Variety of math Subjects.</t>
  </si>
  <si>
    <t xml:space="preserve">Who am I and why you should choose me as you math tutor? </t>
  </si>
  <si>
    <t>I am a UCLA math professor and math tutor with multiple degrees in math and teaching awards.</t>
  </si>
  <si>
    <t>A few things about me: My biggest strength as an educator - other than knowing the subjects I tutor  - is my ability to adapt to and match the way you learn. A close second is my ability to take abstract concepts and make them more understandable. I tend to avoid doing tricks because not only they usually take as much effort to memorize as it does to actually learn the original material</t>
  </si>
  <si>
    <t xml:space="preserve"> but also they hinder your ability to build your knowledge further. Simply put</t>
  </si>
  <si>
    <t xml:space="preserve"> I prefer to teach you how to find answers yourself rather than constantly feed you the answers directly. It goes without saying that I teach solid theory</t>
  </si>
  <si>
    <t xml:space="preserve"> techniques and study skills as simply and as directly as I can.</t>
  </si>
  <si>
    <t>How I work:  Instead of just repeating what your teacher has already gone over in class</t>
  </si>
  <si>
    <t xml:space="preserve"> I am often able to provide another way of looking at the things that are giving you trouble. Having taught in classrooms up to the college level myself</t>
  </si>
  <si>
    <t xml:space="preserve"> I can help you understand why your teacher or professor is teaching a given topic</t>
  </si>
  <si>
    <t xml:space="preserve"> how it fits into the ""big picture""</t>
  </si>
  <si>
    <t xml:space="preserve"> and what to watch out for in the future.</t>
  </si>
  <si>
    <t>Subjects: As for math subjects</t>
  </si>
  <si>
    <t xml:space="preserve"> my areas of expertise include but they are not limited to: CALCULUS</t>
  </si>
  <si>
    <t xml:space="preserve"> STATISTICS</t>
  </si>
  <si>
    <t xml:space="preserve"> algorithms</t>
  </si>
  <si>
    <t xml:space="preserve"> machine learning</t>
  </si>
  <si>
    <t xml:space="preserve"> discrete math</t>
  </si>
  <si>
    <t xml:space="preserve"> finite math</t>
  </si>
  <si>
    <t xml:space="preserve"> algebraic geometry</t>
  </si>
  <si>
    <t xml:space="preserve"> differential geometry</t>
  </si>
  <si>
    <t xml:space="preserve"> group theory</t>
  </si>
  <si>
    <t xml:space="preserve"> linear algebra</t>
  </si>
  <si>
    <t xml:space="preserve"> Galois theory</t>
  </si>
  <si>
    <t xml:space="preserve"> real analysis</t>
  </si>
  <si>
    <t xml:space="preserve"> complex analysis</t>
  </si>
  <si>
    <t xml:space="preserve"> functional analysis</t>
  </si>
  <si>
    <t xml:space="preserve"> tensor theory</t>
  </si>
  <si>
    <t xml:space="preserve"> non-Euclidean geometries</t>
  </si>
  <si>
    <t xml:space="preserve"> topology</t>
  </si>
  <si>
    <t xml:space="preserve"> combinatorics</t>
  </si>
  <si>
    <t xml:space="preserve"> graph theory</t>
  </si>
  <si>
    <t xml:space="preserve"> design theory</t>
  </si>
  <si>
    <t xml:space="preserve"> set theory</t>
  </si>
  <si>
    <t xml:space="preserve"> logic</t>
  </si>
  <si>
    <t xml:space="preserve"> boolean algebra</t>
  </si>
  <si>
    <t xml:space="preserve"> first-order languages</t>
  </si>
  <si>
    <t xml:space="preserve"> number theory</t>
  </si>
  <si>
    <t xml:space="preserve"> differential equations</t>
  </si>
  <si>
    <t xml:space="preserve"> numerical analysis</t>
  </si>
  <si>
    <t xml:space="preserve"> physics math</t>
  </si>
  <si>
    <t xml:space="preserve"> complexity</t>
  </si>
  <si>
    <t xml:space="preserve"> computability</t>
  </si>
  <si>
    <t xml:space="preserve"> cryptography</t>
  </si>
  <si>
    <t xml:space="preserve"> probability theory</t>
  </si>
  <si>
    <t xml:space="preserve"> game theory</t>
  </si>
  <si>
    <t xml:space="preserve"> operations research and many others. I am also willing to help you with test prep for GRE</t>
  </si>
  <si>
    <t xml:space="preserve"> SAT or GMAT etc.</t>
  </si>
  <si>
    <t>Style: I am top on my field at what I do and I adapt to meet your needs. I draw upon the recent advances in education and psychology as I work to help you perceive and retain what you are learning more effectively. As we start working together</t>
  </si>
  <si>
    <t xml:space="preserve"> I will ask you to show me how to do a problem you are working on or to explain a term or two. That gives me the information I need to assess your situation. I'm pretty good at sensing where students' problems are. At the end of the session and periodically thereafter</t>
  </si>
  <si>
    <t xml:space="preserve"> I will give you (or your parents) an idea of how things stand and where to go next.</t>
  </si>
  <si>
    <t>Contact: If you are serious about tutoring and if you find the above appealing</t>
  </si>
  <si>
    <t xml:space="preserve"> then I would encourage you to text/call me</t>
  </si>
  <si>
    <t xml:space="preserve"> so we can discuss your situation more. Looking forward to working with you!</t>
  </si>
  <si>
    <t>2022-03-03T08:45:23-0800;https://losangeles.craigslist.org/sfv/lss/d/woodland-hills-math-tutor-calculus/7453293466.html;20.0;no city found;Sf Valley;losangeles;California;"</t>
  </si>
  <si>
    <t>Text 2133408660 or register at peerlinc.com for 1 free hour</t>
  </si>
  <si>
    <t xml:space="preserve"> I'm Julia Kaper! I'm a biochemistry major at the University of Chicago. I have expertise in math and biology</t>
  </si>
  <si>
    <t xml:space="preserve"> and I have years of experience both working with kids in general and tutoring specifically.""</t>
  </si>
  <si>
    <t>AP Biology</t>
  </si>
  <si>
    <t>Basic Chemistry</t>
  </si>
  <si>
    <t>Basic Biology</t>
  </si>
  <si>
    <t>Rate: $20/hour</t>
  </si>
  <si>
    <t>Best tutoring service I have worked with. Flexible hours</t>
  </si>
  <si>
    <t xml:space="preserve"> fair prices</t>
  </si>
  <si>
    <t xml:space="preserve"> friendly/knowledgeable staff.""</t>
  </si>
  <si>
    <t xml:space="preserve"> Finally</t>
  </si>
  <si>
    <t xml:space="preserve"> my daughter has tutors who are extremely knowledgeable and professional. After each session</t>
  </si>
  <si>
    <t xml:space="preserve"> a progress report is provided</t>
  </si>
  <si>
    <t xml:space="preserve"> keeping me well-informed. She is now optimistic and hopeful that she will do well in her Math Analysis course.""</t>
  </si>
  <si>
    <t>Couldn‚Äôt have asked for a better tutor! Helped me bring up my grades and prepare me for future courses. Would definitely recommend to anyone struggling with math.""</t>
  </si>
  <si>
    <t>I registered to take my ACT in July</t>
  </si>
  <si>
    <t xml:space="preserve"> and started studying a month before. Math was my weakness and I had limited time to address my content issues</t>
  </si>
  <si>
    <t xml:space="preserve"> nevertheless</t>
  </si>
  <si>
    <t xml:space="preserve"> my tutor Peerlinc was so reliable and available for our scheduled appointments</t>
  </si>
  <si>
    <t xml:space="preserve"> even if they were last minute. At the end of our sessions</t>
  </si>
  <si>
    <t xml:space="preserve"> I felt confident and prepared content-wise going into the Math Section of my ACT. My tutor taught me how to decode word problems with many factors that to the untrained eye</t>
  </si>
  <si>
    <t xml:space="preserve"> might look difficult</t>
  </si>
  <si>
    <t xml:space="preserve"> after just one month of studying my tutor taught me many skills in approaching concepts that I knew</t>
  </si>
  <si>
    <t xml:space="preserve"> but were worded differently than I was used to. Overall</t>
  </si>
  <si>
    <t xml:space="preserve"> I had an excellent experience with my tutor and I strongly recommend him to anyone with content issues and a limited time to study!""</t>
  </si>
  <si>
    <t>Its super easy to book a class you can do it in under a minute.""</t>
  </si>
  <si>
    <t>‚ÄúI could not be more pleased with my daughter‚Äôs tutor and this program overall. I love the technology. She enjoys her lesson and is ever more confident in math. She is empowered to schedule her own sessions on the website. Her tutor was kind</t>
  </si>
  <si>
    <t xml:space="preserve"> positive and gave her follow up homework. I also love that her tutor is a student at a top tier university. It motivates her and she can better visualize herself at an amazing college for added motivation. I highly recommend. Stacey ( mother of a 7 grader)‚Äù</t>
  </si>
  <si>
    <t>Great experience. Needed help with multiple math subjects and accommodate me on everything I needed. Great tutors.""</t>
  </si>
  <si>
    <t>I was struggling during my summer semester in my intermediate algebra class. Luckily</t>
  </si>
  <si>
    <t xml:space="preserve"> through the tutoring and guidance from Peerlinc tutoring</t>
  </si>
  <si>
    <t xml:space="preserve"> I was able to bring my grade from a certain F all the way back up to an A. They really had a great way of breaking down each problem to the point where I could understand the material. More importantly</t>
  </si>
  <si>
    <t xml:space="preserve"> they always made time for me and always prioritized the needs that I had for school. I would highly recommend Peerlinc Math Tutoring to anyone!!!""</t>
  </si>
  <si>
    <t>Loved it! Made learning calculus so much easier. The tutors are super helpful and they genuinely care to help you succeed in math. Definitely use Ansari Mathematics!""</t>
  </si>
  <si>
    <t xml:space="preserve">Great tutor. Really knows his material. Walked through math </t>
  </si>
  <si>
    <t xml:space="preserve"> step by step</t>
  </si>
  <si>
    <t xml:space="preserve"> didn‚Äôt skip any parts.""</t>
  </si>
  <si>
    <t>;[20];2022-03-07;1
2022-03-02T18:46:51-0800;https://losangeles.craigslist.org/lac/lss/d/los-angeles-ucla-uc-usc-university-math/7453116637.html;;Ucla;Central La;losangeles;California;</t>
  </si>
  <si>
    <t>Hi there. I am a Mathematics graduate student and a reseacher at a well known university in Canada. I have a lot of experience over the past 3-4 years tutoring over 100 different students at UBC</t>
  </si>
  <si>
    <t xml:space="preserve"> SFU</t>
  </si>
  <si>
    <t xml:space="preserve"> Kwantlen</t>
  </si>
  <si>
    <t xml:space="preserve"> Thompson Rivers</t>
  </si>
  <si>
    <t xml:space="preserve"> University of Toronto</t>
  </si>
  <si>
    <t xml:space="preserve"> Queens</t>
  </si>
  <si>
    <t xml:space="preserve"> McMaster for various mathematics courses.</t>
  </si>
  <si>
    <t>I can pretty much teach any mathematical topics</t>
  </si>
  <si>
    <t xml:space="preserve"> in particular:</t>
  </si>
  <si>
    <t xml:space="preserve"> IB &amp; AP Calculus</t>
  </si>
  <si>
    <t>- Calculus 1</t>
  </si>
  <si>
    <t xml:space="preserve"> i.e. Differential Calculus</t>
  </si>
  <si>
    <t xml:space="preserve"> Integral Calculus</t>
  </si>
  <si>
    <t xml:space="preserve"> Multivariable Calculus</t>
  </si>
  <si>
    <t xml:space="preserve"> Vector Calculus</t>
  </si>
  <si>
    <t xml:space="preserve"> Real Analysis</t>
  </si>
  <si>
    <t xml:space="preserve"> Complex Analysis</t>
  </si>
  <si>
    <t xml:space="preserve"> Fourier Analysis</t>
  </si>
  <si>
    <t xml:space="preserve"> Manifold Theory</t>
  </si>
  <si>
    <t xml:space="preserve"> intro Algebraic Topology/Geometry</t>
  </si>
  <si>
    <t xml:space="preserve"> e.g. machine learning and algorithms etc.</t>
  </si>
  <si>
    <t>Equivalent to the following courses at UBC MATH 100</t>
  </si>
  <si>
    <t>Lessons are conducted through Zoom. I can prep or help with your Homework</t>
  </si>
  <si>
    <t xml:space="preserve"> Test Quiz</t>
  </si>
  <si>
    <t xml:space="preserve"> or whatever it is you need help with. Just email me with the course and the specific things you help with.</t>
  </si>
  <si>
    <t>Please contact me if you have any questions.</t>
  </si>
  <si>
    <t>;[];2022-03-07;0
2022-03-02T17:00:56-0800;https://losangeles.craigslist.org/sfv/lss/d/santa-monica-experienced-tutor-math/7453085478.html;;Greater Los Angeles Area;Sf Valley;losangeles;California;</t>
  </si>
  <si>
    <t>Experienced tutor with more than 10 years of professional &amp; teaching experience using concept focused techniques. With my expertise &amp; deep understanding of the topics I believe I can help the student achieve an A! I am fortunate to spend more than half of my days with students in their teens in order to understand and pinpoint problems. I am certain with my combination of professional and teaching experience I can provide the best quality tutoring with reasonable rates using concept-based techniques.</t>
  </si>
  <si>
    <t>Tutoring offered by a mechanical engineer and start-up founder with more than ten years of experience. I have a Bachelor of Technology in Mechanical Engineering with First Class and Distinction. I have also worked in R &amp; D. I am happy to provide solid references available upon request.</t>
  </si>
  <si>
    <t>1 free demo session! All lessons offered virtually with flexible times &amp; scheduling.</t>
  </si>
  <si>
    <t>Subjects offered: All Mathematical Sciences including Probability</t>
  </si>
  <si>
    <t xml:space="preserve"> Elementary Math</t>
  </si>
  <si>
    <t xml:space="preserve"> Beginning/Pre-Algebra</t>
  </si>
  <si>
    <t xml:space="preserve"> Calculus 1 (Single Variable)</t>
  </si>
  <si>
    <t xml:space="preserve"> Calculus 2 (Single Variable)</t>
  </si>
  <si>
    <t xml:space="preserve"> Calculus 3 (Multi-Variable)</t>
  </si>
  <si>
    <t xml:space="preserve"> Calculus 4 (Differential Equations).</t>
  </si>
  <si>
    <t>Physics including Algebra Based</t>
  </si>
  <si>
    <t xml:space="preserve"> Calculus Based</t>
  </si>
  <si>
    <t xml:space="preserve"> Mechanics (Physics 1)</t>
  </si>
  <si>
    <t xml:space="preserve"> Electricity &amp; Magnetism (Physics 2)</t>
  </si>
  <si>
    <t xml:space="preserve"> Modern (Physics 3)</t>
  </si>
  <si>
    <t>Chemistry ‚Äì all aspects and all grades.</t>
  </si>
  <si>
    <t>;[];2022-03-07;0
2022-03-02T06:41:16-0800;https://losangeles.craigslist.org/lac/lss/d/los-angeles-physics-biology-chemistry/7452777816.html;30.0;All Los Angeles;Central La;losangeles;California;</t>
  </si>
  <si>
    <t>My name is Matt and I possess a graduate degree in Mathematics. I have over 12+ years of experience in the field of complex mathematics as well as tutoring those in need. I know how difficult it can be to get proper assistance for advanced mathematics which is why I offer hands on at your pace judgment free remote learning at a reasonable price. I have worked with professionals and experts who yield excellent results for over 12+ years in the following subjects.</t>
  </si>
  <si>
    <t>MATHEMATICS:</t>
  </si>
  <si>
    <t>Finite Math</t>
  </si>
  <si>
    <t xml:space="preserve"> Calculus I II III</t>
  </si>
  <si>
    <t xml:space="preserve"> Integration. Limits</t>
  </si>
  <si>
    <t xml:space="preserve"> differential equations. Fourier Analysis</t>
  </si>
  <si>
    <t xml:space="preserve"> Matrix</t>
  </si>
  <si>
    <t xml:space="preserve"> Vectors</t>
  </si>
  <si>
    <t xml:space="preserve"> Sets</t>
  </si>
  <si>
    <t>PHYSICS:</t>
  </si>
  <si>
    <t>Projectile motion</t>
  </si>
  <si>
    <t xml:space="preserve"> Force</t>
  </si>
  <si>
    <t xml:space="preserve"> Newton law of motion</t>
  </si>
  <si>
    <t xml:space="preserve"> Magnetic fields</t>
  </si>
  <si>
    <t xml:space="preserve"> Kinematics</t>
  </si>
  <si>
    <t xml:space="preserve"> Physics formulas</t>
  </si>
  <si>
    <t xml:space="preserve"> Newton‚Äôs Law</t>
  </si>
  <si>
    <t xml:space="preserve"> Acceleration</t>
  </si>
  <si>
    <t xml:space="preserve"> Circular motion</t>
  </si>
  <si>
    <t xml:space="preserve"> Range equations</t>
  </si>
  <si>
    <t xml:space="preserve"> Electromagnetism</t>
  </si>
  <si>
    <t xml:space="preserve"> Optics</t>
  </si>
  <si>
    <t xml:space="preserve"> Quantum mechanics</t>
  </si>
  <si>
    <t xml:space="preserve"> Thermodynamics</t>
  </si>
  <si>
    <t xml:space="preserve"> Statistical Physics</t>
  </si>
  <si>
    <t xml:space="preserve"> Waves</t>
  </si>
  <si>
    <t xml:space="preserve"> Fluids</t>
  </si>
  <si>
    <t xml:space="preserve"> University Physics I II III.</t>
  </si>
  <si>
    <t>CHEMISTRY:</t>
  </si>
  <si>
    <t>Organic chemistry (All topics)</t>
  </si>
  <si>
    <t xml:space="preserve"> Stoichiometry</t>
  </si>
  <si>
    <t xml:space="preserve"> Acid and bases</t>
  </si>
  <si>
    <t xml:space="preserve"> Lewis structure and diagrams</t>
  </si>
  <si>
    <t xml:space="preserve"> Balancing reactions</t>
  </si>
  <si>
    <t xml:space="preserve"> Gas Law</t>
  </si>
  <si>
    <t xml:space="preserve"> Ionic equilibrium</t>
  </si>
  <si>
    <t xml:space="preserve"> Polar and covalent bond</t>
  </si>
  <si>
    <t xml:space="preserve"> VSEPR</t>
  </si>
  <si>
    <t xml:space="preserve"> Electrochemistry</t>
  </si>
  <si>
    <t xml:space="preserve"> Periodic table.</t>
  </si>
  <si>
    <t>BIOLOGY:</t>
  </si>
  <si>
    <t>Diversity of Living Organisms</t>
  </si>
  <si>
    <t xml:space="preserve"> Structural Organization in Plants and Animals</t>
  </si>
  <si>
    <t xml:space="preserve"> Cell: Structure and Function</t>
  </si>
  <si>
    <t xml:space="preserve"> Plant Physiology</t>
  </si>
  <si>
    <t xml:space="preserve"> Human Physiology</t>
  </si>
  <si>
    <t xml:space="preserve"> Reproduction</t>
  </si>
  <si>
    <t xml:space="preserve"> Genetics and Evolution</t>
  </si>
  <si>
    <t xml:space="preserve"> Biology and Human Welfare</t>
  </si>
  <si>
    <t xml:space="preserve"> Biotechnology and its Applications</t>
  </si>
  <si>
    <t xml:space="preserve"> Ecology and Environment.</t>
  </si>
  <si>
    <t>SERVICES:</t>
  </si>
  <si>
    <t>Tutoring</t>
  </si>
  <si>
    <t>Instant Help within 24 hours</t>
  </si>
  <si>
    <t xml:space="preserve">Assignment help Entire course work Exam Help/Prep </t>
  </si>
  <si>
    <t>PLATFORMS:</t>
  </si>
  <si>
    <t>Pearson Learning</t>
  </si>
  <si>
    <t xml:space="preserve"> WebEngage</t>
  </si>
  <si>
    <t xml:space="preserve"> Blackboard</t>
  </si>
  <si>
    <t>RATES:</t>
  </si>
  <si>
    <t>I charge $30 per hour of tutoring</t>
  </si>
  <si>
    <t xml:space="preserve"> I offer a 10% discount for 1 referral and a 20% discount for more than 10 referrals. Lessons that are 10 mins or less are free of charge!</t>
  </si>
  <si>
    <t>Call/Text: 347 986 6313</t>
  </si>
  <si>
    <t>;[30];2022-03-07;1
2022-03-01T19:42:42-0800;https://losangeles.craigslist.org/ant/lss/d/lancaster-math-tutor-available/7452678448.html;45.0;no city found;Antelope Valley;losangeles;California;</t>
  </si>
  <si>
    <t>Does your student struggle with Math? Would they benefit from having a virtual one-on-one tutor to help them understand their homework better? After over 13 years as a teacher</t>
  </si>
  <si>
    <t xml:space="preserve"> I have found ways to help students break down confusing concepts by teaching them in a way that is easier to understand. I provide them with different tips</t>
  </si>
  <si>
    <t xml:space="preserve"> techniques</t>
  </si>
  <si>
    <t xml:space="preserve"> and strategies to help them build more confidence in Math! I absolutely love it when a student's ""light bulb"" goes off and they start to realize how simple</t>
  </si>
  <si>
    <t xml:space="preserve"> and relevant Math can be. A little extra guidance &amp; support in Math can make a HUGE difference for a student.</t>
  </si>
  <si>
    <t>About Me:</t>
  </si>
  <si>
    <t>I'm a qualified Middle School teacher (licensed in both California &amp; Hawai'i) and have over 13 years of experience as a full time Math teacher. I've only taught in blended learning schools (where students attend both in person &amp; online classes each week)</t>
  </si>
  <si>
    <t xml:space="preserve"> so I have a lot of experience on how to make virtual tutoring effective</t>
  </si>
  <si>
    <t xml:space="preserve"> interactive</t>
  </si>
  <si>
    <t xml:space="preserve"> and engaging.</t>
  </si>
  <si>
    <t>All of my clients begin with a FREE initial consultation to meet me</t>
  </si>
  <si>
    <t xml:space="preserve"> to set up objective/goals for our sessions together (based on your student's strengths/needs) and to answer any questions that you may have.</t>
  </si>
  <si>
    <t>One-on-one Zoom Sessions Options/Pricing:</t>
  </si>
  <si>
    <t>30-minute session ($30)</t>
  </si>
  <si>
    <t>60-minute session ($60)</t>
  </si>
  <si>
    <t>*All session are offered virtually via Zoom (not in person)</t>
  </si>
  <si>
    <t>Please contact me for more information or to schedule a free virtual consultation. I look forward to working with you!</t>
  </si>
  <si>
    <t xml:space="preserve">    ";[30</t>
  </si>
  <si>
    <t xml:space="preserve"> 60];2022-03-07;2</t>
  </si>
  <si>
    <t>2022-03-01T18:26:43-0800;https://losangeles.craigslist.org/lgb/lss/d/lakewood-friendly-experienced-math-tutor/7452661248.html;40.0;no city found;Long Beach;losangeles;California;"</t>
  </si>
  <si>
    <t>Hi! I've been tutoring math for over 6 years</t>
  </si>
  <si>
    <t xml:space="preserve"> and I'm comfortable teaching all levels elementary through calculus. I'm also experienced with test prep and can tutor ACT/GRE if desired.</t>
  </si>
  <si>
    <t>About me: I'm friendly</t>
  </si>
  <si>
    <t xml:space="preserve"> young</t>
  </si>
  <si>
    <t xml:space="preserve"> female</t>
  </si>
  <si>
    <t xml:space="preserve"> and have a Master's degree in mental health counseling. Tutoring is a side hustle I'd love to keep doing!</t>
  </si>
  <si>
    <t>I can do in-person (come to your house or meet in public at a cafe or library) or Zoom sessions</t>
  </si>
  <si>
    <t xml:space="preserve"> depending on your location and preference. I generally charge $40-50/hr but I can be flexible if needed. Please reach out if you think I'd be a good fit for you or your child!</t>
  </si>
  <si>
    <t>2022-03-01T14:29:28-0800;https://losangeles.craigslist.org/sgv/lss/d/pasadena-math-tutor-algebra/7452580279.html;;Sgv/Pasadena Area;San Gabriel Valley;losangeles;California;"</t>
  </si>
  <si>
    <t>Degreed Engineer (MSEE/EEE [USC]</t>
  </si>
  <si>
    <t xml:space="preserve"> BSEE [CSUN]) available for tutoring in pre-algebra</t>
  </si>
  <si>
    <t xml:space="preserve"> pre-calculus</t>
  </si>
  <si>
    <t xml:space="preserve"> etc. now available in the evenings and weekends. Can also tutor other Engineering and Electronics related subjects (please ask when responding).</t>
  </si>
  <si>
    <t>Generally prefer college/adult students but may consider younger with parental approval.</t>
  </si>
  <si>
    <t>I am located in the SGV/Pasadena area and generally arrange to meet at a local Carl's Jr. or other quiet place you may know about.  I can make some recommendations of places i have used before.  Most of these places have now re-opened for indoor seating after the extended shutdown which has unfortunately caused many students to be over a year behind.  I might also be able to travel to your location (if local) but may need to add a travel fee depending on where you are.</t>
  </si>
  <si>
    <t>I am only available in the evenings during the week with more flexibility on the weekends</t>
  </si>
  <si>
    <t xml:space="preserve"> all depending on who contacts me first to arrange a tutoring session. A 2-hour session is preferable since a single hour goes by very quickly and i will be able to cover more material and in greater detail (i can go for multiple hours if you like).</t>
  </si>
  <si>
    <t>Please specify what topic(s) you are interested in when replying.</t>
  </si>
  <si>
    <t>;[];2022-03-07;0
2022-03-01T12:29:08-0800;https://losangeles.craigslist.org/wst/lss/d/culver-city-math-tutor-calculus/7452522617.html;40.0;Online;Westside-Southbay;losangeles;California;</t>
  </si>
  <si>
    <t xml:space="preserve">Terrific Tutors ¬Æ üë©üèª‚Äçüè´  | üì≤ (424) 209-7663 </t>
  </si>
  <si>
    <t>Let‚Äôs catch up</t>
  </si>
  <si>
    <t xml:space="preserve"> keep up</t>
  </si>
  <si>
    <t xml:space="preserve"> or get ahead in school this year!</t>
  </si>
  <si>
    <t>üë©üèª‚Äçüè´ One of LA's top professional math tutors with 10 years of experience helping K-12</t>
  </si>
  <si>
    <t xml:space="preserve"> college</t>
  </si>
  <si>
    <t xml:space="preserve"> and graduate school students is available for assistance!</t>
  </si>
  <si>
    <t>She helps students understand concepts üß†</t>
  </si>
  <si>
    <t xml:space="preserve"> complete assignments üìì</t>
  </si>
  <si>
    <t xml:space="preserve"> and prepare for exams üìù.  Sessions are designed to help students of all learning abilities quickly catch up</t>
  </si>
  <si>
    <t xml:space="preserve"> and get ahead in school. </t>
  </si>
  <si>
    <t xml:space="preserve">üçè Rated 5.0 on Google! ‚≠ê‚≠ê‚≠ê‚≠ê‚≠ê www.terrifictutors.com/reviews </t>
  </si>
  <si>
    <t>üìö Subjects include:</t>
  </si>
  <si>
    <t>‚úÖ Arithmetic/Basic Math</t>
  </si>
  <si>
    <t>‚úÖ Pre-Algebra</t>
  </si>
  <si>
    <t>‚úÖ Algebra I</t>
  </si>
  <si>
    <t>‚úÖAlgebra II</t>
  </si>
  <si>
    <t>‚úÖ College/Intermediate Algebra</t>
  </si>
  <si>
    <t xml:space="preserve">‚úÖ Geometry </t>
  </si>
  <si>
    <t>‚úÖ Pre-Calculus</t>
  </si>
  <si>
    <t>‚úÖ Calculus/AP (AB &amp; BC)</t>
  </si>
  <si>
    <t>‚úÖ Calculus 1</t>
  </si>
  <si>
    <t xml:space="preserve"> 2 and 3</t>
  </si>
  <si>
    <t>‚úÖ Statistics/AP (high school</t>
  </si>
  <si>
    <t xml:space="preserve"> and graduate level courses)</t>
  </si>
  <si>
    <t>‚úÖ Trigonometry</t>
  </si>
  <si>
    <t>‚úîÔ∏è üí™She has 10+ years of experience helping students succeed!</t>
  </si>
  <si>
    <t>‚úîÔ∏è üéà Sessions are fun</t>
  </si>
  <si>
    <t xml:space="preserve"> fast and extremely effective. </t>
  </si>
  <si>
    <t xml:space="preserve">‚úîÔ∏è üë©üèΩ‚Äçüíª Online sessions are interactive and convenient using a virtual whiteboard and screen-sharing! </t>
  </si>
  <si>
    <t xml:space="preserve">üéØ Customized rates and packages are available.  </t>
  </si>
  <si>
    <t xml:space="preserve">üè∑Ô∏è Your first half-hour session is just $40! </t>
  </si>
  <si>
    <t>üìû Call or text (424) 209-7663</t>
  </si>
  <si>
    <t xml:space="preserve"> or visit üì≤ www.terrifictutors.com/math for more information or to book online!</t>
  </si>
  <si>
    <t>¬©2022 Terrific Tutors¬Æ</t>
  </si>
  <si>
    <t>_________________________________________________________________________</t>
  </si>
  <si>
    <t>Keywords: math tutor</t>
  </si>
  <si>
    <t xml:space="preserve"> math tutoring</t>
  </si>
  <si>
    <t xml:space="preserve"> elementary</t>
  </si>
  <si>
    <t xml:space="preserve"> college math tutor</t>
  </si>
  <si>
    <t xml:space="preserve"> algebra tutor</t>
  </si>
  <si>
    <t xml:space="preserve"> statistics tutor</t>
  </si>
  <si>
    <t xml:space="preserve"> calculus tutor</t>
  </si>
  <si>
    <t xml:space="preserve"> geometry tutor</t>
  </si>
  <si>
    <t xml:space="preserve"> high school algebra</t>
  </si>
  <si>
    <t xml:space="preserve"> high school geometry</t>
  </si>
  <si>
    <t xml:space="preserve"> high school statistics</t>
  </si>
  <si>
    <t xml:space="preserve"> summer school</t>
  </si>
  <si>
    <t xml:space="preserve"> summer school tutor</t>
  </si>
  <si>
    <t xml:space="preserve"> summer school tutoring</t>
  </si>
  <si>
    <t xml:space="preserve"> k</t>
  </si>
  <si>
    <t xml:space="preserve"> k-12</t>
  </si>
  <si>
    <t xml:space="preserve"> kindergarten</t>
  </si>
  <si>
    <t xml:space="preserve"> 1st grade</t>
  </si>
  <si>
    <t xml:space="preserve"> 2nd grade</t>
  </si>
  <si>
    <t xml:space="preserve"> 3rd grade</t>
  </si>
  <si>
    <t xml:space="preserve"> 4th grade</t>
  </si>
  <si>
    <t xml:space="preserve"> 5th grade</t>
  </si>
  <si>
    <t xml:space="preserve"> 6th grade</t>
  </si>
  <si>
    <t xml:space="preserve"> 7th grade</t>
  </si>
  <si>
    <t xml:space="preserve"> 8th grade</t>
  </si>
  <si>
    <t xml:space="preserve"> 9th grade</t>
  </si>
  <si>
    <t xml:space="preserve"> 10th grade</t>
  </si>
  <si>
    <t xml:space="preserve"> elementary school</t>
  </si>
  <si>
    <t xml:space="preserve"> tutors</t>
  </si>
  <si>
    <t>;[40];2022-03-07;1
2022-03-01T08:24:53-0800;https://losangeles.craigslist.org/wst/lss/d/santa-monica-experienced-online-sat-act/7452386579.html;;no city found;Westside-Southbay;losangeles;California;</t>
  </si>
  <si>
    <t xml:space="preserve">Note that all sessions take place online. I've been tutoring online for years and find it highly effective. </t>
  </si>
  <si>
    <t>Please visit my website at resolutiontestprep.com for logistics/pricing information and to schedule a free consultation call.</t>
  </si>
  <si>
    <t>I‚Äôm an experienced</t>
  </si>
  <si>
    <t xml:space="preserve"> effective test prep specialist with over 15 years of private tutoring experience for the LSAT</t>
  </si>
  <si>
    <t xml:space="preserve"> and GRE. I help students build the content knowledge necessary for the tests</t>
  </si>
  <si>
    <t xml:space="preserve"> and also work with students to develop test reasoning</t>
  </si>
  <si>
    <t xml:space="preserve"> and time management skills. Recent students have raised their SAT/PSAT scores by hundreds of points or have achieved the LSAT/GRE scores needed to make themselves highly competitive in their desired law or graduate school program. I had 4 students receive perfect or nearly perfect ACT scores in 2019 (the last full cycle before the pandemic cancellations). I also tutor math up to pre-calculus or SSAT/ISEE (middle level or above) upon request.</t>
  </si>
  <si>
    <t>LSAT I have been tutoring the LSAT since 2010. My highest official score is a 177 on the recent July 2019 LSAT</t>
  </si>
  <si>
    <t xml:space="preserve"> which I took to get an inside look at the digital test. I work hard to maintain solid skills on the LSAT. This is the test I tutor the most often by far. My students come to me at all starting points</t>
  </si>
  <si>
    <t xml:space="preserve"> from the 130s to the 160s shooting for the 170s. We work first on the areas that will have the biggest payoff for score gains</t>
  </si>
  <si>
    <t xml:space="preserve"> and I provide study plans for the individual practice that should be done between sessions. Recent students have raised their LSAT scores by 5</t>
  </si>
  <si>
    <t xml:space="preserve"> even 20+ points and have achieved the scores needed to make themselves highly competitive at their desired law school.</t>
  </si>
  <si>
    <t>SAT/PSAT/ACTI have taught all subjects of the SAT/PSAT and ACT for over 15 years and am up-to-date on the current formats of each test. For the math sections</t>
  </si>
  <si>
    <t xml:space="preserve"> I focus on test strategy interspersed with content review as necessary. For the reading section</t>
  </si>
  <si>
    <t xml:space="preserve"> I teach strategies for reading the passages themselves and for answering the questions using evidence from the passages. We work on vocabulary as necessary. For the English/writing sections</t>
  </si>
  <si>
    <t xml:space="preserve"> we review grammar that many students were never explicitly taught in school. We also work on techniques for the essays so that students know how to structure their writing and support their ideas. For the ACT science section</t>
  </si>
  <si>
    <t xml:space="preserve"> I teach students techniques for getting information reliably and quickly from the figures. My own SAT scores were 790 Math and 800 Verbal in 1999. I‚Äôve scored in the 99th percentile on ACT practice tests as well.</t>
  </si>
  <si>
    <t>GREI have significant experience teaching the GRE and have worked with students on all sections of the test. I particularly enjoy helping students make sense of the Quantitative Comparison questions. My LSAT background helps with the critical reasoning questions on both tests. I also help students develop templates to make the essay sections easier. My students have ranged from those who haven't done math in years to those who are shooting for a near perfect score. My own scores are above the 95th percentile on practice test for the GMAT and a 170V</t>
  </si>
  <si>
    <t xml:space="preserve"> 169Q on the GRE.</t>
  </si>
  <si>
    <t>Rate and LogisticsYou can find information about rates</t>
  </si>
  <si>
    <t xml:space="preserve"> logistics</t>
  </si>
  <si>
    <t xml:space="preserve"> and policies on my website resolutiontestprep.com. Schedule a free consultation call at resolutiontestprep.com/schedule</t>
  </si>
  <si>
    <t>I meet with students online</t>
  </si>
  <si>
    <t xml:space="preserve"> using Zoom and an online interactive whiteboard for us to collaboratively take notes on uploaded materials. Previous students find online tutoring convenient</t>
  </si>
  <si>
    <t xml:space="preserve"> flexible</t>
  </si>
  <si>
    <t xml:space="preserve"> and just as effective as meeting face-to-face. </t>
  </si>
  <si>
    <t>I offer a risk-free guarantee for the first hour of tutoring. If you are not satisfied or feel the tutoring is not a good fit</t>
  </si>
  <si>
    <t xml:space="preserve"> the first hour will be fully refunded. More details at www.resolutiontestprep.com.</t>
  </si>
  <si>
    <t>TestimonialsBefore working with Carrie I took an LSAT practice test and scored a 120. I was down in the dumps and knew I needed to increase my score dramatically to be accepted into law school. Even though my initial score was low I still had set high expectations for myself. I set a goal to improve my score to high 160's range. Carrie has helped me tremendously. During our first meeting she assured me that with her extensive experience tutoring students on the LSAT that if I put in the work I would be able to improve my score dramatically. I have been working with Carrie for about two months now. I scored a 158 on my last practice test and feel confident with more practice and tutoring I will be able to achieve my goal. I cannot recommend Carrie enough if you are looking for a skilled</t>
  </si>
  <si>
    <t xml:space="preserve"> patient</t>
  </si>
  <si>
    <t xml:space="preserve"> and knowledgeable tutor. </t>
  </si>
  <si>
    <t>Carrie is an amazing tutor. I chose her out of many because she understood exactly what the goal was...to improve my son's PSAT scores. Even though we were in different states</t>
  </si>
  <si>
    <t xml:space="preserve"> my son and Carrie were able to meet every week. After every session</t>
  </si>
  <si>
    <t xml:space="preserve"> she touched bases with me</t>
  </si>
  <si>
    <t xml:space="preserve"> letting me know what they worked on and what he needed to work on independently. My son is a good test taker and I had some doubts that he could improve much more but he did with the help of Carrie. My son improved so much on the PSAT</t>
  </si>
  <si>
    <t xml:space="preserve"> that he is now NMSC eligible</t>
  </si>
  <si>
    <t xml:space="preserve"> scoring in the 99th percentile with a PERFECT math score. He felt confident after the PSAT and scheduled the SAT</t>
  </si>
  <si>
    <t xml:space="preserve"> while still meeting with Carrie on a weekly basis. SAT scores just came in and he is again in the 99th percentile with a PERFECT math score again. I highly recommend Carrie. She is super professional</t>
  </si>
  <si>
    <t xml:space="preserve"> and always responds to my questions and requests. THANKS</t>
  </si>
  <si>
    <t xml:space="preserve"> CARRIE!!!</t>
  </si>
  <si>
    <t>Over the course of my learning experience with Carrie</t>
  </si>
  <si>
    <t xml:space="preserve"> she was able to communicate subject matter in an easy to understand way. She has a fantastic attitude</t>
  </si>
  <si>
    <t xml:space="preserve"> and was very patient. Her thorough breakdown of material made it easier to digest and understand</t>
  </si>
  <si>
    <t xml:space="preserve"> making me feel more confident leading up to the test date. In a somewhat short time frame that we had until the date of my test</t>
  </si>
  <si>
    <t xml:space="preserve"> she was able to work efficiently with me to improve my [LSAT] score from previous scores immensely. Carrie is also extremely adaptable with flexibility in time and scheduling</t>
  </si>
  <si>
    <t xml:space="preserve"> accommodating changes I had requested. She also topped it off with helpful tips! I would 100% use Carrie as a tutor again for future matters.</t>
  </si>
  <si>
    <t>As an already high-scoring SAT student</t>
  </si>
  <si>
    <t xml:space="preserve"> I wasn‚Äôt planning on getting a tutor for my final run of the test. I am so glad that I ended up pursuing tutoring and found Carrie. Over 7 two-hour lessons</t>
  </si>
  <si>
    <t xml:space="preserve"> she gave me the tools to improve significantly. Her amiability and patience are surpassed only by her extensive knowledge of the SAT itself</t>
  </si>
  <si>
    <t xml:space="preserve"> not only does she know the subject matter and how to teach it effectively</t>
  </si>
  <si>
    <t xml:space="preserve"> she also gave me strategies tailored to the test to increase my efficiency and overall confidence. In the end</t>
  </si>
  <si>
    <t xml:space="preserve"> I increased my score 70 points to earn a 1540. I believe much of that improvement is due to Carrie. Bottom line: Carrie is amazing!</t>
  </si>
  <si>
    <t>Carrie was a wonderful tutor. She worked with my 9-year-old daughter to prepare her for the verbal section of the elementary level ISEE. My daughter thoroughly enjoyed her lessons with Carrie. She thought Carrie was clear</t>
  </si>
  <si>
    <t xml:space="preserve"> helpful</t>
  </si>
  <si>
    <t xml:space="preserve"> supportive</t>
  </si>
  <si>
    <t xml:space="preserve"> and funny. Carrie's lessons were always well organized and she gave a clear summary of what she covered in each lesson in her recap. I recommend Carrie highly. My daughter would like to continue having Carrie as her tutor.</t>
  </si>
  <si>
    <t>Carrie helped my daughter study for the ACT when she took it for the second time. Her score from her first test was average</t>
  </si>
  <si>
    <t xml:space="preserve"> but we felt she could do better. In particular</t>
  </si>
  <si>
    <t xml:space="preserve"> she was trying to increase her score in the science section. They focused on science during the tutor sessions but also reviewed the other sections. We were so excited</t>
  </si>
  <si>
    <t xml:space="preserve"> my daughter's overall score increased by 3 points and her science score increased by 5 points. She actually increased her score in all sections! We can't thank Carrie enough for helping my daughter focus and study. I would highly recommend Carrie for your tutoring needs!</t>
  </si>
  <si>
    <t>Carrie is very bright and really knows how to break down any problems you have. Her explanations are easy to understand and once she teaches you something</t>
  </si>
  <si>
    <t xml:space="preserve"> it stays with you and problems you saw in the past go away. She was always on time and very respectful. She was flexible in terms of when I could meet with her. She was great and I would recommend her to anyone.</t>
  </si>
  <si>
    <t>Carrie has worked around my hectic summer schedule of job</t>
  </si>
  <si>
    <t xml:space="preserve"> training</t>
  </si>
  <si>
    <t xml:space="preserve"> and school. She outshines any tutor I have had thus far. In college</t>
  </si>
  <si>
    <t xml:space="preserve"> the academic tutors they assigned us athletes were there in body but struggled to help when encountering challenging math questions. Carrie</t>
  </si>
  <si>
    <t xml:space="preserve"> on the other hand</t>
  </si>
  <si>
    <t xml:space="preserve"> is really knowledgeable and doesn't waste time figuring out what I don't understand. I really appreciated working with her through the accelerated summer math class I needed to take.</t>
  </si>
  <si>
    <t>About MeI was formally trained as a tutor in 2003 and have even won a National Tutor of the Year award for my work with one major test prep company. I've tutored online since 2010 and absolutely love it. I have a master‚Äôs in Applied Linguistics focusing on second language acquisition</t>
  </si>
  <si>
    <t xml:space="preserve"> and my hobby is trying to master the Korean language. My tutoring schedule often gets full fairly quickly. Message me today with any questions or to reserve your spot.</t>
  </si>
  <si>
    <t>;[];2022-03-07;0
2022-03-01T06:56:06-0800;https://losangeles.craigslist.org/lac/lss/d/los-angeles-math-tutor-all-levels/7452341006.html;;Los Angeles;Central La;losangeles;California;</t>
  </si>
  <si>
    <t>My name is Sara and I have been tutoring math for over 8 years now. I tutor all levels of math and am very good at explaining concepts and making math easy for my students. I tutor from elementary to University Calculus and even business owners who want to freshen up their math.</t>
  </si>
  <si>
    <t>My students see improvements as soon as after 2 or 3 sessions. I track my student's progress and make sure they receive A's in the subject. I love building relationship with my students and their parents and have had many students for years. They feel comfortable and find it fun to learn with me.</t>
  </si>
  <si>
    <t>I have a Bachelor and Master's degree in mechanical engineering California State university of Long Beach. I love helping other and seeing them succeed. That's the main reason why I tutor :)</t>
  </si>
  <si>
    <t>Please feel free to call</t>
  </si>
  <si>
    <t xml:space="preserve"> text or e-mail if you have any questions or would like to schedule a tutoring session appointment. I use Idroo whiteboard tool.</t>
  </si>
  <si>
    <t>Sara</t>
  </si>
  <si>
    <t>;[];2022-03-07;0
2022-02-28T15:40:51-0800;https://losangeles.craigslist.org/wst/lss/d/santa-monica-math-tutor-all-levels/7452163153.html;;Santa Monica;Westside-Southbay;losangeles;California;</t>
  </si>
  <si>
    <t>My name is Emma and I have over 8 years of tutoring experience. I tutor all levels of math</t>
  </si>
  <si>
    <t xml:space="preserve"> from first grade to calculus. </t>
  </si>
  <si>
    <t>I have a Bachelor and Master's degree in Mechanical Engineering from California State University of Long Beach and very good teaching techniques. I help students love what they do by showing them how to solve problems in an easy mannered explain concepts using visual tool.</t>
  </si>
  <si>
    <t>I use the whiteboard tool IDroo were I show the students step by step how to solve the problem</t>
  </si>
  <si>
    <t xml:space="preserve"> and have them engage in the process by constantly asking them questions and showing them new techniques. </t>
  </si>
  <si>
    <t xml:space="preserve">Please feel free to call me at (562) 640-8042  to schedule a session or e-mail me. Looking forward to meet with you. </t>
  </si>
  <si>
    <t>Emma</t>
  </si>
  <si>
    <t>;[];2022-03-07;0
2022-02-28T13:41:46-0800;https://losangeles.craigslist.org/lac/lss/d/los-angeles-math-tutorall-levelscollege/7452111228.html;;Online;Central La;losangeles;California;</t>
  </si>
  <si>
    <t>Finally understand Math! If you are a College</t>
  </si>
  <si>
    <t xml:space="preserve"> high school or adult student struggling in your ""in person"" or online math class</t>
  </si>
  <si>
    <t xml:space="preserve"> reach out today. Math Nuts also helps with college placement (accuplacer) tests. Call/text Online Math Nuts (303) 522-6222.</t>
  </si>
  <si>
    <t xml:space="preserve">You can get higher scores when you actually ‚Äúget it‚Äù and can do the math on your own! </t>
  </si>
  <si>
    <t>ZOOM tutoring enables us to share a whiteboard interactively. I am virtually with you to explain your math problems</t>
  </si>
  <si>
    <t xml:space="preserve"> as we share our screens and see each others' annotations. </t>
  </si>
  <si>
    <t>Having taught math classes at RED ROCKS COMMUNITY COLLEGE since 2008</t>
  </si>
  <si>
    <t xml:space="preserve"> I also tutored in their math lab through 2019. Results are proven</t>
  </si>
  <si>
    <t xml:space="preserve"> and other professors recommend Math Nuts.</t>
  </si>
  <si>
    <t>Go see our reviews on Facebook dot com/mathnuts</t>
  </si>
  <si>
    <t xml:space="preserve"> and search Math Nuts Limited on Google. You will be encouraged!</t>
  </si>
  <si>
    <t>Levels taught: Basic math</t>
  </si>
  <si>
    <t xml:space="preserve"> Algebra 1 and 2</t>
  </si>
  <si>
    <t xml:space="preserve"> Pre-Calc</t>
  </si>
  <si>
    <t xml:space="preserve"> Calculus 1</t>
  </si>
  <si>
    <t xml:space="preserve"> other advanced levels</t>
  </si>
  <si>
    <t xml:space="preserve"> as well as Physics. Packages are offered for standardized tests: SAT</t>
  </si>
  <si>
    <t xml:space="preserve"> Hesi</t>
  </si>
  <si>
    <t xml:space="preserve"> Praxis</t>
  </si>
  <si>
    <t xml:space="preserve"> ASVAB and more.</t>
  </si>
  <si>
    <t>Call or text (303) 522-6222 today to schedule an appointment.</t>
  </si>
  <si>
    <t>Sarah üôÇ</t>
  </si>
  <si>
    <t>;[];2022-03-07;0
2022-02-28T09:01:48-0800;https://losangeles.craigslist.org/lac/lss/d/los-angeles-most-helpful-tutor-math/7451959693.html;;no city found;Central La;losangeles;California;</t>
  </si>
  <si>
    <t>The best tutor you have every had or your money back!</t>
  </si>
  <si>
    <t>Explore chemistry</t>
  </si>
  <si>
    <t xml:space="preserve"> and physics like you never have before.  Get insight into how to learn and memorize better.  Find out what works best for you.  See custom practice problems.   Ask any questions about the subjects you are studying.  Learn how to take and organize your notes.</t>
  </si>
  <si>
    <t>I am patient and work hard to make sure you can understand.  If one of my explanations is hard to understand then I will make a new one that is better for you.  I not only teach you what to study but how to study.</t>
  </si>
  <si>
    <t>Middle School Science</t>
  </si>
  <si>
    <t>High School Science:</t>
  </si>
  <si>
    <t xml:space="preserve"> AP</t>
  </si>
  <si>
    <t>College Science:</t>
  </si>
  <si>
    <t>- chemistry: 1 year of general</t>
  </si>
  <si>
    <t xml:space="preserve"> ¬Ω year organic</t>
  </si>
  <si>
    <t xml:space="preserve"> genetics</t>
  </si>
  <si>
    <t xml:space="preserve"> microbiology</t>
  </si>
  <si>
    <t xml:space="preserve"> evolution</t>
  </si>
  <si>
    <t>MATH:</t>
  </si>
  <si>
    <t>- Algebra 1</t>
  </si>
  <si>
    <t>- Algebra 2</t>
  </si>
  <si>
    <t>- Integrated Math 1</t>
  </si>
  <si>
    <t>- Integrated Math 2</t>
  </si>
  <si>
    <t>Los Angeles ‚Äì 90024 90025 90035 90036 90039 90041 90045 90048</t>
  </si>
  <si>
    <t>90049 90056 90064 90066 90067 90068 90069 90077 Bevery Hills ‚Äì</t>
  </si>
  <si>
    <t>90210 90211 90212 Culver City ‚Äì 90230 90232 Downey ‚Äì 90240</t>
  </si>
  <si>
    <t>Hermosa Beach ‚Äì 90254 Malibu ‚Äì 90265 Palos Verdes ‚Äì 90274 90275</t>
  </si>
  <si>
    <t>Redondo Beach ‚Äì 90277 90278 Topanga ‚Äì 90290 Venice ‚Äì 90291</t>
  </si>
  <si>
    <t>Marina Del Rey ‚Äì 90292 90293 Santa Monica ‚Äì 90402 90403 90405</t>
  </si>
  <si>
    <t>Torrance ‚Äì 90502 90503 90504 90505 Whittier ‚Äì 90601 90603 90604</t>
  </si>
  <si>
    <t>90605 La Mirada ‚Äì 90638 Lakewood ‚Äì 90712 90713 90715 Carson ‚Äì</t>
  </si>
  <si>
    <t>90745 90745 Long Beach ‚Äì 90803 90807 90808 90815 Altadena ‚Äì</t>
  </si>
  <si>
    <t>91001 Arcadia ‚Äì 91006 91007 Duarte ‚Äì 91010 Sierra Madre ‚Äì 91024</t>
  </si>
  <si>
    <t>Pasadena ‚Äì 91030 91105 91106 91107 San Marino ‚Äì 91108 Glendale ‚Äì</t>
  </si>
  <si>
    <t>91202 91207 91208 La Crescenta ‚Äì 91214 Agoura Hills ‚Äì 91301</t>
  </si>
  <si>
    <t>Calabasas ‚Äì 91302 West Hills ‚Äì 91307 Chatsworth ‚Äì 91311 Encino ‚Äì</t>
  </si>
  <si>
    <t>91316 91436 Northridge ‚Äì 91324 91325 91326 Granada Hills ‚Äì 91344</t>
  </si>
  <si>
    <t>Santa Clarita ‚Äì 91350 Canyon Country ‚Äì 91351 Valencia ‚Äì 91354</t>
  </si>
  <si>
    <t>91355 Woodland Hills ‚Äì 91364 91367 Stevenson Ranch ‚Äì 91381</t>
  </si>
  <si>
    <t>Castaic ‚Äì 91384 Sherman Oaks ‚Äì 91403 91423 Burbank ‚Äì 91504</t>
  </si>
  <si>
    <t>91505 91506 Studio City ‚Äì 91604 Claremont ‚Äì 91711 Covina ‚Äì</t>
  </si>
  <si>
    <t>91722 91724 Glendora ‚Äì 91740 91741 Hacienda Heights ‚Äì 91745</t>
  </si>
  <si>
    <t>La Verne ‚Äì 91750 Diamond Bar ‚Äì 91765 San Dimas ‚Äì 91773</t>
  </si>
  <si>
    <t>San Gabriel ‚Äì 91775 Walnut ‚Äì 91789 West Covina ‚Äì 91790 91791</t>
  </si>
  <si>
    <t>;[];2022-03-07;0
2022-02-27T07:24:09-0800;https://losangeles.craigslist.org/lgb/lss/d/lakewood-batoulmath-biology-chemistry/7451511354.html;;Long Beach, La, Beverly Hills &amp; All Surrounding Areas;Long Beach;losangeles;California;</t>
  </si>
  <si>
    <t>‚òé Batoul‚Äì 940-595-3956 - ‚òé</t>
  </si>
  <si>
    <t>Hello All</t>
  </si>
  <si>
    <t xml:space="preserve"> my name is Batoul</t>
  </si>
  <si>
    <t xml:space="preserve"> I am a Math &amp; Science Tutor. </t>
  </si>
  <si>
    <t>I graduated from Texas Woman's University with a BS in Biology and a minor in Chemistry.</t>
  </si>
  <si>
    <t>And from University of Florida with a MS in MicroBiology and Cell Sciences.</t>
  </si>
  <si>
    <t>I tutor online and in person. I tutor all grades up to college</t>
  </si>
  <si>
    <t xml:space="preserve"> with 8+ years of experience in Test Prep</t>
  </si>
  <si>
    <t xml:space="preserve">  midterm</t>
  </si>
  <si>
    <t xml:space="preserve"> final assistance</t>
  </si>
  <si>
    <t xml:space="preserve">  and help you grasp new concepts. </t>
  </si>
  <si>
    <t>I tutor All the following subjects:</t>
  </si>
  <si>
    <t>All Levels - All Grades - All Subjects:</t>
  </si>
  <si>
    <t>1st grade</t>
  </si>
  <si>
    <t xml:space="preserve"> 11th grade</t>
  </si>
  <si>
    <t xml:space="preserve"> 12th grade. And All College &amp; University. Freshman</t>
  </si>
  <si>
    <t xml:space="preserve"> sophomore</t>
  </si>
  <si>
    <t xml:space="preserve"> junior</t>
  </si>
  <si>
    <t xml:space="preserve"> senior.</t>
  </si>
  <si>
    <t>All the following:</t>
  </si>
  <si>
    <t xml:space="preserve">Tests: </t>
  </si>
  <si>
    <t xml:space="preserve">        ‚Ä¢  GED</t>
  </si>
  <si>
    <t xml:space="preserve">        ‚Ä¢  SAT</t>
  </si>
  <si>
    <t xml:space="preserve">        ‚Ä¢  GRE</t>
  </si>
  <si>
    <t xml:space="preserve">        ‚Ä¢  MCAT</t>
  </si>
  <si>
    <t xml:space="preserve">        ‚Ä¢  ACT</t>
  </si>
  <si>
    <t xml:space="preserve">        ‚Ä¢  GMAT</t>
  </si>
  <si>
    <t xml:space="preserve">        ‚Ä¢  ASVAB</t>
  </si>
  <si>
    <t xml:space="preserve">        ‚Ä¢  STAAR </t>
  </si>
  <si>
    <t xml:space="preserve">‚Ä¢ Elementary and AP high school mathematics </t>
  </si>
  <si>
    <t xml:space="preserve">‚Ä¢ Geometry </t>
  </si>
  <si>
    <t xml:space="preserve">‚Ä¢ Algebra 1 </t>
  </si>
  <si>
    <t xml:space="preserve">‚Ä¢ Algebra 2 </t>
  </si>
  <si>
    <t xml:space="preserve">‚Ä¢ Trigonometry </t>
  </si>
  <si>
    <t>‚Ä¢ Pre-calculus</t>
  </si>
  <si>
    <t xml:space="preserve">‚Ä¢ Calculus </t>
  </si>
  <si>
    <t>‚Ä¢ Probability</t>
  </si>
  <si>
    <t xml:space="preserve">‚Ä¢ Finite mathematics </t>
  </si>
  <si>
    <t xml:space="preserve">‚Ä¢ Statistics </t>
  </si>
  <si>
    <t xml:space="preserve">‚Ä¢ Linear Algebra </t>
  </si>
  <si>
    <t xml:space="preserve">‚Ä¢ Business Math </t>
  </si>
  <si>
    <t xml:space="preserve">‚Ä¢ Differential equation </t>
  </si>
  <si>
    <t xml:space="preserve">‚Ä¢ Calculus AB </t>
  </si>
  <si>
    <t xml:space="preserve">‚Ä¢ Calculus BC </t>
  </si>
  <si>
    <t xml:space="preserve">‚Ä¢ Calculus 1 </t>
  </si>
  <si>
    <t xml:space="preserve">‚Ä¢ Calculus 2 </t>
  </si>
  <si>
    <t>‚Ä¢ Calculus 3</t>
  </si>
  <si>
    <t>Physics:</t>
  </si>
  <si>
    <t xml:space="preserve">          ‚Ä¢ AP high school ‚Ä¢ College Physics 1 ‚Ä¢  College Physics 2  ‚Ä¢ University Physics 1 and 2  ‚Ä¢ Electricity</t>
  </si>
  <si>
    <t xml:space="preserve"> Newton's Law ...</t>
  </si>
  <si>
    <t>Biology &amp; Sciences:</t>
  </si>
  <si>
    <t xml:space="preserve">         ‚Ä¢ High school and AP Biology ‚Ä¢ Principles of Biology ‚Ä¢ Botany ‚Ä¢ Anatomy ‚Ä¢ Microbiology</t>
  </si>
  <si>
    <t xml:space="preserve">         ‚Ä¢ Immunology ‚Ä¢ Molecular and Genetics ‚Ä¢ Living environment ‚Ä¢ Living environment regents</t>
  </si>
  <si>
    <t>Chemistry:</t>
  </si>
  <si>
    <t xml:space="preserve">         ‚Ä¢ High school and AP Chemistry  ‚Ä¢ Chemistry regents</t>
  </si>
  <si>
    <t xml:space="preserve">         ‚Ä¢ General Chemistry university ‚Ä¢ Organic Chemistry</t>
  </si>
  <si>
    <t>English:</t>
  </si>
  <si>
    <t xml:space="preserve">          ‚Ä¢ SAT  ‚Ä¢ Reading ‚Ä¢ Writing ‚Ä¢ Grammar ‚Ä¢ ESL ‚Ä¢ Speaking ‚Ä¢ Pronunciation</t>
  </si>
  <si>
    <t>Social Studies:</t>
  </si>
  <si>
    <t xml:space="preserve">        ‚Ä¢ U.S. History ‚Ä¢World History ‚Ä¢U.S. Government ‚Ä¢Sociology ‚Ä¢Psychology ‚Ä¢Philosophy ‚Ä¢Bioethics ‚Ä¢Geography</t>
  </si>
  <si>
    <t>Advanced Placement AP Classes:</t>
  </si>
  <si>
    <t xml:space="preserve">        ‚Ä¢  AP Research Seminar</t>
  </si>
  <si>
    <t xml:space="preserve">        ‚Ä¢  AP Art and Design (formerly Studio Art): 2-D Design</t>
  </si>
  <si>
    <t xml:space="preserve">        ‚Ä¢  AP Art and Design (formerly Studio Art): 3-D Design</t>
  </si>
  <si>
    <t xml:space="preserve">        ‚Ä¢  AP Art and Design (formerly Studio Art): Drawing</t>
  </si>
  <si>
    <t xml:space="preserve">        ‚Ä¢  AP Art History</t>
  </si>
  <si>
    <t xml:space="preserve">        ‚Ä¢  AP Biology</t>
  </si>
  <si>
    <t xml:space="preserve">        ‚Ä¢  AP Calculus AB</t>
  </si>
  <si>
    <t xml:space="preserve">        ‚Ä¢  AP Calculus BC</t>
  </si>
  <si>
    <t xml:space="preserve">        ‚Ä¢  AP Chemistry</t>
  </si>
  <si>
    <t xml:space="preserve">        ‚Ä¢  AP Computer Science A</t>
  </si>
  <si>
    <t xml:space="preserve">        ‚Ä¢  AP Computer Science Principles</t>
  </si>
  <si>
    <t xml:space="preserve">        ‚Ä¢  AP English Language and Composition</t>
  </si>
  <si>
    <t xml:space="preserve">        ‚Ä¢  AP English Literature and Composition</t>
  </si>
  <si>
    <t xml:space="preserve">        ‚Ä¢  AP Environmental Science</t>
  </si>
  <si>
    <t xml:space="preserve">        ‚Ä¢  AP European History</t>
  </si>
  <si>
    <t xml:space="preserve">        ‚Ä¢  AP French Language and Culture</t>
  </si>
  <si>
    <t xml:space="preserve">        ‚Ä¢  AP Human Geography</t>
  </si>
  <si>
    <t xml:space="preserve">        ‚Ä¢  AP Macroeconomics</t>
  </si>
  <si>
    <t xml:space="preserve">        ‚Ä¢  AP Microeconomics</t>
  </si>
  <si>
    <t xml:space="preserve">        ‚Ä¢  AP Music Theory</t>
  </si>
  <si>
    <t xml:space="preserve">        ‚Ä¢  AP Physics 1: Algebra-Based</t>
  </si>
  <si>
    <t xml:space="preserve">        ‚Ä¢  AP Physics 2: Algebra-Based</t>
  </si>
  <si>
    <t xml:space="preserve">        ‚Ä¢  AP Physics C: Electricity and Magnetism</t>
  </si>
  <si>
    <t xml:space="preserve">        ‚Ä¢  AP Physics C: Mechanics</t>
  </si>
  <si>
    <t xml:space="preserve">        ‚Ä¢  AP Psychology</t>
  </si>
  <si>
    <t xml:space="preserve">        ‚Ä¢  AP Statistics</t>
  </si>
  <si>
    <t xml:space="preserve">        ‚Ä¢  AP US History</t>
  </si>
  <si>
    <t xml:space="preserve">        ‚Ä¢  AP World History: Modern</t>
  </si>
  <si>
    <t>Computer Classes:</t>
  </si>
  <si>
    <t xml:space="preserve">         ‚Ä¢ AP Computer Science A</t>
  </si>
  <si>
    <t xml:space="preserve">         ‚Ä¢ AP Computer Science Principles</t>
  </si>
  <si>
    <t xml:space="preserve">         ‚Ä¢ Programming Languages: C</t>
  </si>
  <si>
    <t xml:space="preserve"> C#</t>
  </si>
  <si>
    <t xml:space="preserve"> Visual basic</t>
  </si>
  <si>
    <t xml:space="preserve"> Database</t>
  </si>
  <si>
    <t xml:space="preserve"> web programming (css</t>
  </si>
  <si>
    <t xml:space="preserve"> html ) </t>
  </si>
  <si>
    <t xml:space="preserve">         ‚Ä¢ Computer Basics</t>
  </si>
  <si>
    <t xml:space="preserve">         ‚Ä¢ Microsoft Office (Word</t>
  </si>
  <si>
    <t xml:space="preserve"> power point</t>
  </si>
  <si>
    <t xml:space="preserve"> access)</t>
  </si>
  <si>
    <t xml:space="preserve">         ‚Ä¢ Networking and Security Classes</t>
  </si>
  <si>
    <t xml:space="preserve">         ‚Ä¢ Windows Server</t>
  </si>
  <si>
    <t xml:space="preserve">         ‚Ä¢ Excel</t>
  </si>
  <si>
    <t xml:space="preserve">         ‚Ä¢ Linux</t>
  </si>
  <si>
    <t xml:space="preserve"> Unix Projects</t>
  </si>
  <si>
    <t xml:space="preserve">         ‚Ä¢ Web applications</t>
  </si>
  <si>
    <t xml:space="preserve">         ‚Ä¢ Oracle</t>
  </si>
  <si>
    <t xml:space="preserve">         ‚Ä¢ Apache</t>
  </si>
  <si>
    <t xml:space="preserve">         ‚Ä¢ Websphere</t>
  </si>
  <si>
    <t xml:space="preserve">         ‚Ä¢ IBM MQ</t>
  </si>
  <si>
    <t xml:space="preserve">         ‚Ä¢ Networking: Cisco CCNA</t>
  </si>
  <si>
    <t xml:space="preserve"> CCNP</t>
  </si>
  <si>
    <t xml:space="preserve"> A+</t>
  </si>
  <si>
    <t xml:space="preserve"> Network+</t>
  </si>
  <si>
    <t xml:space="preserve"> Linux+ </t>
  </si>
  <si>
    <t>Reading</t>
  </si>
  <si>
    <t xml:space="preserve"> common core math</t>
  </si>
  <si>
    <t xml:space="preserve"> next generation learning standards</t>
  </si>
  <si>
    <t xml:space="preserve"> next gen learning standards</t>
  </si>
  <si>
    <t xml:space="preserve"> test</t>
  </si>
  <si>
    <t xml:space="preserve"> exam</t>
  </si>
  <si>
    <t xml:space="preserve"> state tests</t>
  </si>
  <si>
    <t xml:space="preserve"> regents</t>
  </si>
  <si>
    <t xml:space="preserve"> regents prep</t>
  </si>
  <si>
    <t xml:space="preserve"> sat</t>
  </si>
  <si>
    <t xml:space="preserve"> sat prep</t>
  </si>
  <si>
    <t xml:space="preserve"> act</t>
  </si>
  <si>
    <t xml:space="preserve"> act prep</t>
  </si>
  <si>
    <t xml:space="preserve"> shsat</t>
  </si>
  <si>
    <t xml:space="preserve"> shsat prep</t>
  </si>
  <si>
    <t xml:space="preserve"> middle school math</t>
  </si>
  <si>
    <t xml:space="preserve"> elementary math</t>
  </si>
  <si>
    <t xml:space="preserve"> pre-k</t>
  </si>
  <si>
    <t xml:space="preserve"> pre k</t>
  </si>
  <si>
    <t xml:space="preserve"> algebra regents</t>
  </si>
  <si>
    <t xml:space="preserve"> geometry regents</t>
  </si>
  <si>
    <t xml:space="preserve"> trigonometry regents</t>
  </si>
  <si>
    <t xml:space="preserve"> pre calculus</t>
  </si>
  <si>
    <t xml:space="preserve"> chemistry regents</t>
  </si>
  <si>
    <t xml:space="preserve"> living environment</t>
  </si>
  <si>
    <t xml:space="preserve"> living environment regents</t>
  </si>
  <si>
    <t xml:space="preserve"> physics regents</t>
  </si>
  <si>
    <t xml:space="preserve"> earth science</t>
  </si>
  <si>
    <t xml:space="preserve"> earth science regents</t>
  </si>
  <si>
    <t xml:space="preserve"> global history</t>
  </si>
  <si>
    <t xml:space="preserve"> us history</t>
  </si>
  <si>
    <t xml:space="preserve"> global history regents</t>
  </si>
  <si>
    <t xml:space="preserve"> us history regents.</t>
  </si>
  <si>
    <t>Please Text</t>
  </si>
  <si>
    <t xml:space="preserve"> call or email us for additional info!</t>
  </si>
  <si>
    <t>‚òé - 940-595-3956  - ‚òé</t>
  </si>
  <si>
    <t xml:space="preserve"> call or email me for additional info!</t>
  </si>
  <si>
    <t>;[];2022-03-07;0
2022-02-26T18:39:34-0800;https://losangeles.craigslist.org/lac/lss/d/venice-math-tutor-all-levels-and/7451403655.html;;Los Angeles;Central La;losangeles;California;</t>
  </si>
  <si>
    <t>My name is Nora and I'm a Mathematician from Los Angeles</t>
  </si>
  <si>
    <t xml:space="preserve"> CA. I currently hold a BA in math and currently pursuing my Master's Degree in Data Analytics. I have taught High School math as well as tutored all areas of math for over 5 years. I'm flexible with scheduling and also work with you on pricing. You may contact me by email or phone. I also have references if you request them. </t>
  </si>
  <si>
    <t>(323)449-0649</t>
  </si>
  <si>
    <t>neg177@humboldt.edu</t>
  </si>
  <si>
    <t>2022-02-25T10:07:30-0800;https://losangeles.craigslist.org/wst/lss/d/los-angeles-experienced-math-and/7450761943.html;32.5;no city found;Westside-Southbay;losangeles;California;"</t>
  </si>
  <si>
    <t>I am an Ivy league graduate and I have extensive experience in teaching Mathematics. I work with students at all levels/subjects including:</t>
  </si>
  <si>
    <t>Rate: $25-$40 per hour</t>
  </si>
  <si>
    <t xml:space="preserve"> depending on the level of the subject.</t>
  </si>
  <si>
    <t>If you kind of know the material and just need someone to help you when you get stuck on problems</t>
  </si>
  <si>
    <t xml:space="preserve"> then you may not need a tutor and I highly recommend  Matchmaticians: </t>
  </si>
  <si>
    <t>https://matchmaticians.com</t>
  </si>
  <si>
    <t xml:space="preserve">Contact me if you would like to work with a highly experienced professional teacher to learn mathematics and improve your math skills. Looking forward to help you enjoy your Mathematics classes :) </t>
  </si>
  <si>
    <t>;[25, 40];2022-03-07;2
2022-02-25T09:36:07-0800;https://losangeles.craigslist.org/wst/lss/d/inglewood-online-math-tutor/7450743512.html;;no city found;Westside-Southbay;losangeles;California;</t>
  </si>
  <si>
    <t>Are you having trouble with math? Do you just need some extra help? Im a math tutor! Looking for some online students who would like to find the joys in math via ZOOM (: I am studying to be an aviation mechanic and I love math and love teaching people so let me help you out!</t>
  </si>
  <si>
    <t>;[];2022-03-07;0
2022-02-25T04:34:31-0800;https://losangeles.craigslist.org/wst/lss/d/los-angeles-experienced-math-and/7450612158.html;;Online;Westside-Southbay;losangeles;California;</t>
  </si>
  <si>
    <t>I offer online tutoring in math and physics at the elementary</t>
  </si>
  <si>
    <t xml:space="preserve"> middle and high school</t>
  </si>
  <si>
    <t xml:space="preserve"> and grad/professional school levels</t>
  </si>
  <si>
    <t xml:space="preserve"> including Algebra</t>
  </si>
  <si>
    <t xml:space="preserve"> Classical Mechanics</t>
  </si>
  <si>
    <t xml:space="preserve"> and Quantum Mechanics. I also provide help with the math and physics sections of the SAT</t>
  </si>
  <si>
    <t xml:space="preserve"> and MCAT.</t>
  </si>
  <si>
    <t>I have a bachelor's degree in math and physics from Dartmouth (GPA 3.99/4.00</t>
  </si>
  <si>
    <t xml:space="preserve"> class valedictorian)</t>
  </si>
  <si>
    <t xml:space="preserve"> a master's in physics from Yale (GPA 3.91/4.00)</t>
  </si>
  <si>
    <t xml:space="preserve"> and a Ph.D. in theoretical physics from Dartmouth. I also have 15+ years of experience as a teaching assistant</t>
  </si>
  <si>
    <t xml:space="preserve"> tutor and study group leader</t>
  </si>
  <si>
    <t xml:space="preserve"> and have received many academic honors and awards</t>
  </si>
  <si>
    <t xml:space="preserve"> including an Outstanding Graduate Student Teacher award. My standardized test scores are: SAT I Math &amp; Verbal - 800 each</t>
  </si>
  <si>
    <t xml:space="preserve"> SAT II Math - 800</t>
  </si>
  <si>
    <t xml:space="preserve"> General GRE Math &amp; Analytical - 800 each</t>
  </si>
  <si>
    <t xml:space="preserve"> Physics Subject GRE - 880 (87th percentile).</t>
  </si>
  <si>
    <t>I am a patient</t>
  </si>
  <si>
    <t xml:space="preserve"> reliable and supportive teacher</t>
  </si>
  <si>
    <t xml:space="preserve"> and have helped students of all ages</t>
  </si>
  <si>
    <t xml:space="preserve"> academic backgrounds and knowledge levels reach their goals. My teaching philosophy is based on identifying each student's needs very early on in the tutoring process and designing a personalized study plan that best fits the student's own learning style</t>
  </si>
  <si>
    <t xml:space="preserve"> interests and objectives.</t>
  </si>
  <si>
    <t>I offer very reasonable and competitive rates. My resume and references are available upon request. I have a very flexible schedule and can work around yours. Please feel free to email me with any questions you might have.</t>
  </si>
  <si>
    <t>2022-02-24T23:38:09-0800;https://losangeles.craigslist.org/lac/lss/d/los-angeles-act-sat-algebra-geometry/7450587775.html;42.5;no city found;Central La;losangeles;California;"</t>
  </si>
  <si>
    <t>I am a graduate from Stanford University in Mechanical Engineering</t>
  </si>
  <si>
    <t xml:space="preserve"> class of 2018 and have been working in software for the last few years. I have always been passionate about math education</t>
  </si>
  <si>
    <t xml:space="preserve"> and have been tutoring for over 10 years.</t>
  </si>
  <si>
    <t>Because of the pandemic</t>
  </si>
  <si>
    <t xml:space="preserve"> public education was disrupted severely with remote learning</t>
  </si>
  <si>
    <t xml:space="preserve"> and in-person school closures.</t>
  </si>
  <si>
    <t>Recent research has shown that students are coming in with more gaps in knowledge</t>
  </si>
  <si>
    <t xml:space="preserve"> and struggling to learn new concepts since they didn‚Äôt learn the old ones as well.</t>
  </si>
  <si>
    <t>Because of this</t>
  </si>
  <si>
    <t xml:space="preserve"> I am offering private 1:1 tutoring in math at a highly reduced rate of $25/hour.</t>
  </si>
  <si>
    <t>Please see FAQ and details below:</t>
  </si>
  <si>
    <t>************************************</t>
  </si>
  <si>
    <t>---------Frequently Asked Questions-----------</t>
  </si>
  <si>
    <t>****************************************</t>
  </si>
  <si>
    <t>**What does the tutoring engagement include?**</t>
  </si>
  <si>
    <t>*There are four components to my tutoring engagements:</t>
  </si>
  <si>
    <t>*Assessment</t>
  </si>
  <si>
    <t>- I start out with two complementary 30 minute conversations - one with the parents</t>
  </si>
  <si>
    <t xml:space="preserve"> and one with the student.</t>
  </si>
  <si>
    <t>- The purpose of the 30 min conversation with the parent is to get to know you</t>
  </si>
  <si>
    <t xml:space="preserve"> understand the child‚Äôs needs from the parents perspective</t>
  </si>
  <si>
    <t xml:space="preserve"> and gain perspective on what your kid may be struggling with and why.</t>
  </si>
  <si>
    <t>- The purpose of the 30 min conversation with the student is to begin to build rapport</t>
  </si>
  <si>
    <t xml:space="preserve"> understand the child‚Äôs personality and learning style</t>
  </si>
  <si>
    <t xml:space="preserve"> and inform their personalized learning plan.</t>
  </si>
  <si>
    <t>- The complementary sessions are critical for me to be able to create a personalized plan that suits your child‚Äôs needs.</t>
  </si>
  <si>
    <t>*Personalized learning plan</t>
  </si>
  <si>
    <t>- After understanding your child‚Äôs needs</t>
  </si>
  <si>
    <t xml:space="preserve"> I will prioritize the gaps in knowledge</t>
  </si>
  <si>
    <t xml:space="preserve"> and recommend a way forward. This may include a recommendation for anywhere from 1-3 times per week of 1-1 sessions</t>
  </si>
  <si>
    <t xml:space="preserve"> as well as some online resources to use in between sessions.</t>
  </si>
  <si>
    <t>*1:1 sessions</t>
  </si>
  <si>
    <t>*(optional) Extra practice</t>
  </si>
  <si>
    <t>**************************</t>
  </si>
  <si>
    <t>**What subjects are covered?**</t>
  </si>
  <si>
    <t>*Just math for now</t>
  </si>
  <si>
    <t xml:space="preserve"> anything that students would cover from grades 4 through grades 12. Topics include: Pre-Algebra</t>
  </si>
  <si>
    <t xml:space="preserve"> Algebra 2</t>
  </si>
  <si>
    <t>*************************************</t>
  </si>
  <si>
    <t>**How do you know what my child needs?**</t>
  </si>
  <si>
    <t>*Formative assessments. There is a large body of research on the efficacy of formative assessments on figuring out the gaps in knowledge that your child may have.</t>
  </si>
  <si>
    <t>*********************************</t>
  </si>
  <si>
    <t>**What do you mean by personalized?**</t>
  </si>
  <si>
    <t>*Each child‚Äôs needs are different. The goal is for your child to actually learn</t>
  </si>
  <si>
    <t xml:space="preserve"> so I tailor the plan for them to be able to learn. For example:</t>
  </si>
  <si>
    <t xml:space="preserve"> and then can do individual practice on their own outside of the 1:1 session. For these</t>
  </si>
  <si>
    <t xml:space="preserve"> I generally recommend only 1 1:1 tutoring session per week &amp; extra practice as well as online resources to use in between sessions.</t>
  </si>
  <si>
    <t xml:space="preserve"> I generally recommend more regular 1:1 tutoring sessions</t>
  </si>
  <si>
    <t xml:space="preserve"> like 2 or 3 times per week &amp; rely less on them doing the extra practice on their own.</t>
  </si>
  <si>
    <t>*******************************</t>
  </si>
  <si>
    <t>**Is there a contract / commitment?**</t>
  </si>
  <si>
    <t>*Research shows that the most effective tutoring is consistent and regular</t>
  </si>
  <si>
    <t xml:space="preserve"> so the expectation is that we have regular sessions (from 1 to 3 times per week) with your child. With that being said though</t>
  </si>
  <si>
    <t xml:space="preserve"> there is no contract. You pay after every session</t>
  </si>
  <si>
    <t xml:space="preserve"> not as a package or once a month. If at any point</t>
  </si>
  <si>
    <t xml:space="preserve"> you feel like your child is not learning</t>
  </si>
  <si>
    <t xml:space="preserve"> you can cancel.</t>
  </si>
  <si>
    <t>***********************</t>
  </si>
  <si>
    <t>**Why are you qualified?**</t>
  </si>
  <si>
    <t>*I have been tutoring students in math for over 10 years. I have taken the most advanced math classes at Stanford University in pursuing my mechanical engineering degree. I have also led professional development sessions for math teachers in the past</t>
  </si>
  <si>
    <t xml:space="preserve"> and worked as a curriculum developer and as a teacher in industry</t>
  </si>
  <si>
    <t xml:space="preserve"> so not only do I have experience in the actual delivery of the material</t>
  </si>
  <si>
    <t xml:space="preserve"> but I know how to train educators</t>
  </si>
  <si>
    <t xml:space="preserve"> scaffold concepts &amp; set attainable goals for children‚Äôs learning.</t>
  </si>
  <si>
    <t>************************************************</t>
  </si>
  <si>
    <t>**What is your philosophy on how to get the best results?**</t>
  </si>
  <si>
    <t>*There are at least three fundamental pillars:</t>
  </si>
  <si>
    <t xml:space="preserve"> each child is different. In a classroom full of 30 students</t>
  </si>
  <si>
    <t xml:space="preserve"> the teacher is limited in how much attention she/he can give to your child. 1:1 tutoring is the best way to put a plan that is specific to your child‚Äôs needs and actually have them learn.</t>
  </si>
  <si>
    <t xml:space="preserve"> but once they build a mental model</t>
  </si>
  <si>
    <t xml:space="preserve"> they need a lot of practice to solidify it in their mind. Some students also benefit from progressive self-discovery</t>
  </si>
  <si>
    <t xml:space="preserve"> where they can explore the bounds of concepts &amp; how they can be extended.</t>
  </si>
  <si>
    <t>*********************************************</t>
  </si>
  <si>
    <t>**How much does personalized tutoring usually cost?**</t>
  </si>
  <si>
    <t>*Most private tutors with similar credentials won‚Äôt work for less than $60-70/hour. But I am doing this as a way of helping out due to the effects of the pandemic.</t>
  </si>
  <si>
    <t>;[25, 60];2022-03-07;2
2022-02-24T12:16:39-0800;https://losangeles.craigslist.org/lgb/lss/d/lakewood-statistics-tutor-online/7450400641.html;;Online;Long Beach;losangeles;California;</t>
  </si>
  <si>
    <t>üë©üèª‚Äçüè´ Professional statistics tutor is available to assist with your high school/AP</t>
  </si>
  <si>
    <t xml:space="preserve"> college or graduate level summer statistics course!</t>
  </si>
  <si>
    <t xml:space="preserve">üçè Rated 5.0 on Google! ‚≠ê‚≠ê‚≠ê‚≠ê:  www.terrifictutors.com/reviews </t>
  </si>
  <si>
    <t>‚úîÔ∏è Over 10 years of experience helping students succeed!</t>
  </si>
  <si>
    <t>‚úîÔ∏è Appointments are fun</t>
  </si>
  <si>
    <t xml:space="preserve"> fast and extremely effective.</t>
  </si>
  <si>
    <t xml:space="preserve">‚úîÔ∏è Online sessions are interactive and convenient using a shared virtual whiteboard and screen-sharing!  üë©üèΩ‚Äçüíª </t>
  </si>
  <si>
    <t>Methods are designed to help students of all levels quickly catch up</t>
  </si>
  <si>
    <t xml:space="preserve"> and get ahead.</t>
  </si>
  <si>
    <t>üéì As a former economics major with several years of experience performing statistical research and tutoring in statistics</t>
  </si>
  <si>
    <t xml:space="preserve"> she has become one of LA &amp; LBC's top stats tutors. </t>
  </si>
  <si>
    <t>She'll help you understand concepts üß†</t>
  </si>
  <si>
    <t xml:space="preserve"> and prepare for exams üìù.   She's also well-versed in a variety of statistical programs üíª including Excel</t>
  </si>
  <si>
    <t xml:space="preserve"> JASP</t>
  </si>
  <si>
    <t xml:space="preserve"> STATA</t>
  </si>
  <si>
    <t xml:space="preserve"> StatCrunch</t>
  </si>
  <si>
    <t xml:space="preserve"> Gretl</t>
  </si>
  <si>
    <t xml:space="preserve"> and TI-83/84.</t>
  </si>
  <si>
    <t>üìö Subject concepts include:</t>
  </si>
  <si>
    <t>Elementary and Advanced Level Statistics (Descriptive Statistics</t>
  </si>
  <si>
    <t xml:space="preserve"> Discrete and Continuous Random Variables</t>
  </si>
  <si>
    <t xml:space="preserve"> Probability Distributions (Binomial</t>
  </si>
  <si>
    <t>) Confidence Interval estimation</t>
  </si>
  <si>
    <t xml:space="preserve"> Hypothesis Testing (Z-test</t>
  </si>
  <si>
    <t xml:space="preserve"> T-Test</t>
  </si>
  <si>
    <t xml:space="preserve"> Chi-Square</t>
  </si>
  <si>
    <t xml:space="preserve"> ANCOVA</t>
  </si>
  <si>
    <t xml:space="preserve"> Multivariate Analysis of Variance and Covariance (MANOVA)).  Simple and Multivariate Linear Regression</t>
  </si>
  <si>
    <t xml:space="preserve"> Logistic Regression.</t>
  </si>
  <si>
    <t>üéØ Customized rates and packages are available!</t>
  </si>
  <si>
    <t>üìû Call/text (424) 209-7663 or visit üì≤ www.TerrificTutors.com/statistics for more information or to book online!</t>
  </si>
  <si>
    <t>¬©2020 Terrific Tutors¬Æ</t>
  </si>
  <si>
    <t>_______________________________________________</t>
  </si>
  <si>
    <t>Keywords:  statistics tutor</t>
  </si>
  <si>
    <t xml:space="preserve"> statistics tutoring</t>
  </si>
  <si>
    <t xml:space="preserve"> stats tutor</t>
  </si>
  <si>
    <t xml:space="preserve"> stats tutoring</t>
  </si>
  <si>
    <t xml:space="preserve"> online statistics tutor</t>
  </si>
  <si>
    <t xml:space="preserve"> stat</t>
  </si>
  <si>
    <t xml:space="preserve"> crunch</t>
  </si>
  <si>
    <t xml:space="preserve"> stata</t>
  </si>
  <si>
    <t xml:space="preserve"> data</t>
  </si>
  <si>
    <t xml:space="preserve"> data analysis</t>
  </si>
  <si>
    <t>2022-02-23T09:01:29-0800;https://losangeles.craigslist.org/sfv/lss/d/northridge-12-tutor-elementary-middle/7449859403.html;40.0;Online;Sf Valley;losangeles;California;"</t>
  </si>
  <si>
    <t>üë©‚Äçüè´ Professional tutor and educational consultant is available for assistance with most K-12</t>
  </si>
  <si>
    <t xml:space="preserve"> and test prep subjects! </t>
  </si>
  <si>
    <t xml:space="preserve"> or visit üì≤ www.TerrificTutors.com for more information or to book online!</t>
  </si>
  <si>
    <t xml:space="preserve"> prepare for exams üìù</t>
  </si>
  <si>
    <t xml:space="preserve"> and build study skills üîß.  Sessions are designed to help students of all learning abilities quickly catch up</t>
  </si>
  <si>
    <t xml:space="preserve"> and get ahead in school üí™. </t>
  </si>
  <si>
    <t xml:space="preserve">She works with parents üë®‚Äçüë©‚Äçüë¶ and schools üè´ to help students transform grades and reach academic goals üèÜ. </t>
  </si>
  <si>
    <t xml:space="preserve">She also provides student advocacy and support for parents of students with IEPs and 504 plans. üéØ </t>
  </si>
  <si>
    <t xml:space="preserve">     ‚úîÔ∏è 10+ years of experience helping students succeed!</t>
  </si>
  <si>
    <t xml:space="preserve">     ‚úîÔ∏è Sessions are fun</t>
  </si>
  <si>
    <t xml:space="preserve">     ‚úîÔ∏è Online platform is interactive and convenient using a virtual whiteboard and screen-sharing! üë©üèΩ‚Äçüíª</t>
  </si>
  <si>
    <t>üìö Tutoring Subjects include but are not limited to:</t>
  </si>
  <si>
    <t>üî∏ üéí Study Habits üî∏</t>
  </si>
  <si>
    <t>Time Management</t>
  </si>
  <si>
    <t>Organization</t>
  </si>
  <si>
    <t>Grade and Assignment Management</t>
  </si>
  <si>
    <t>Note Taking</t>
  </si>
  <si>
    <t>üî∏ üìñ English/Language Arts üî∏</t>
  </si>
  <si>
    <t>Spelling</t>
  </si>
  <si>
    <t>Literature</t>
  </si>
  <si>
    <t>Reading Comprehension</t>
  </si>
  <si>
    <t>Reading Rehabilitation</t>
  </si>
  <si>
    <t>üî∏ üìêMathematicsüî∏</t>
  </si>
  <si>
    <t>Arithmetic</t>
  </si>
  <si>
    <t>üî∏üïµÔ∏è‚Äç‚ôÇÔ∏è Social Studies/History üî∏</t>
  </si>
  <si>
    <t>Social Studies</t>
  </si>
  <si>
    <t>U.S. History</t>
  </si>
  <si>
    <t>World History</t>
  </si>
  <si>
    <t>Economics</t>
  </si>
  <si>
    <t>Government</t>
  </si>
  <si>
    <t>üî∏üî¨Science üî∏</t>
  </si>
  <si>
    <t>Life</t>
  </si>
  <si>
    <t xml:space="preserve"> Earth</t>
  </si>
  <si>
    <t xml:space="preserve"> and Physical Sciences.</t>
  </si>
  <si>
    <t>Chemistry</t>
  </si>
  <si>
    <t>Geography</t>
  </si>
  <si>
    <t>Astronomy</t>
  </si>
  <si>
    <t>Geology</t>
  </si>
  <si>
    <t>üî∏üèô Business üî∏</t>
  </si>
  <si>
    <t>Econometrics</t>
  </si>
  <si>
    <t>üî∏üá´üá∑ Foreign Languagesüî∏</t>
  </si>
  <si>
    <t>French</t>
  </si>
  <si>
    <t>üî∏ üìù Test Preparation üî∏</t>
  </si>
  <si>
    <t>ISEE</t>
  </si>
  <si>
    <t>HSPT</t>
  </si>
  <si>
    <t>CHSPT</t>
  </si>
  <si>
    <t>College Writing Placement Tests</t>
  </si>
  <si>
    <t>College Math Placement Tests</t>
  </si>
  <si>
    <t>GRE</t>
  </si>
  <si>
    <t>GMAT</t>
  </si>
  <si>
    <t>and more...</t>
  </si>
  <si>
    <t>üéØ Customized rates and packages are available.</t>
  </si>
  <si>
    <t xml:space="preserve"> üè∑Ô∏è Your first half-hour session is just $40! </t>
  </si>
  <si>
    <t>Keywords: tutor</t>
  </si>
  <si>
    <t xml:space="preserve"> professional tutor</t>
  </si>
  <si>
    <t xml:space="preserve"> elementary tutor</t>
  </si>
  <si>
    <t xml:space="preserve"> middle school tutor</t>
  </si>
  <si>
    <t xml:space="preserve"> high school tutor</t>
  </si>
  <si>
    <t xml:space="preserve"> college tutor</t>
  </si>
  <si>
    <t xml:space="preserve"> elementary school tutoring</t>
  </si>
  <si>
    <t xml:space="preserve"> high school tutoring</t>
  </si>
  <si>
    <t xml:space="preserve"> middle school tutoring</t>
  </si>
  <si>
    <t xml:space="preserve"> professional tutors</t>
  </si>
  <si>
    <t xml:space="preserve"> math tutor</t>
  </si>
  <si>
    <t xml:space="preserve"> english tutor</t>
  </si>
  <si>
    <t xml:space="preserve"> writing tutor</t>
  </si>
  <si>
    <t xml:space="preserve"> history tutor</t>
  </si>
  <si>
    <t xml:space="preserve"> reading tutor</t>
  </si>
  <si>
    <t xml:space="preserve"> reading comprehension tutor</t>
  </si>
  <si>
    <t xml:space="preserve"> times tables</t>
  </si>
  <si>
    <t xml:space="preserve"> multiplication</t>
  </si>
  <si>
    <t xml:space="preserve"> homework help</t>
  </si>
  <si>
    <t xml:space="preserve"> test prep</t>
  </si>
  <si>
    <t xml:space="preserve"> test preparation</t>
  </si>
  <si>
    <t xml:space="preserve"> test prep tutor</t>
  </si>
  <si>
    <t xml:space="preserve"> test preparation tutor</t>
  </si>
  <si>
    <t xml:space="preserve"> economics tutor</t>
  </si>
  <si>
    <t xml:space="preserve"> accounting tutor</t>
  </si>
  <si>
    <t xml:space="preserve"> french tutor</t>
  </si>
  <si>
    <t xml:space="preserve"> spanish tutor</t>
  </si>
  <si>
    <t xml:space="preserve"> chemistry tutor</t>
  </si>
  <si>
    <t xml:space="preserve"> biology tutor</t>
  </si>
  <si>
    <t xml:space="preserve"> essay help</t>
  </si>
  <si>
    <t xml:space="preserve"> writing help</t>
  </si>
  <si>
    <t xml:space="preserve"> home school</t>
  </si>
  <si>
    <t xml:space="preserve"> home schooling</t>
  </si>
  <si>
    <t xml:space="preserve"> independent study.</t>
  </si>
  <si>
    <t>keywords: matlab delta math deltamath background check clearance background check cleared background cleared background checked tutoring tutor teacher private tutor group tutor private tutoring private tutoring private teaching college grad college graduate Ivy League schools perfect SAT scores perfect ACT scores ucla uc Berkeley Stanford MIT cal tech autism learning disabilities disability sped special ed education High school Subjects class classes teacher teaching taught teacher's academic background academics professor education homeschool homeschooling home school tutored college university kindergarten K12 k-12 k 12 k5 k8 k-5 k-8 academy institute learning literacy schooling study studying learn read improve improving mentor mentoring coach coaching private teacher educator instructor training train practice prepare service cheap affordable Math alg 1 alg 2 Algrebra 1 Algebra 2 Trigonometry Trig  precalculus pre-calc precalc pre calculus pre calc AP calculus ab calculus bc AP calc geometry English reading writing composition essay proofread proofreading edit Language AP class AP tutoring AP tutor AP test ap testing ap test prep AP Research  AP English Language and Composition AP English Literature and Composition AP Lit AP Literature AP Comparative government and politics AP European history AP euro AP Human Geography AP Macroeconomics AP Microeconomics AP Psychology AP United States Government and Politics AP US Government AP US Gov AP United States History apush AP U.S. history AP US history AP World History Math &amp; Computer Science computer programming computer literacy AP Calculus AB AP Calc ab a/b AP-calculus AP-calc AP Calculus BC AP Calc bc b/c AP-calculus AP-calc AP Computer Science A AP CS AP comp sci AP Computer Science Principles AP CS Principles AP Statistics AP stats AP Biology AP bio AP Chemistry AP Chem AP Environmental Science AP Physics C: Electricity and Magnetism AP Physics 1: Algebra-Based AP Physics 2: Algebra-Based AP Chinese Language and Culture AP French Language and Culture AP German Language and Culture AP Italian Language and Culture Math 7 Pre-Algebra pre-alg pre algebra prealgebra Algebra 1 Math 8 Geometry High School Course for very advanced 8th graders Math Workshop below grade level math students English: English 7 Advanced English 7 English 8 Advanced English 8 Reading Workshop below grade level English students Science 7 Advanced Science 7 Science 8 Advanced Science 8 Social Studies: Social Studies 7 7th grade graders Social Studies 8 8th grade graders Advanced Social Studies  Creative Writing SEEK (Gifted Class) Elementary subjects math 1 math 2 math 3 math 4 math 5 math 6 English 1 English 2 English 3 English 4 English 5 English 6 Science 1 science 2 science 3 science 4 science 5 science 6 Social studies 1 social studies 2 social studies 3 social studies 4 social studies 5 Test prep Linear Algebra ordinary partial Differential Equations equation Topology Complex Analysis Probability theory amc score aime algebraic structures calculus 1 I calculus 2 II calculus 3 III college level math help tutoring Vector Calculus Linear Algebra and Differential Equations Probability and Statistics Complex Variables and Applications Intermediate Differential Equations Numerical Methods for Scientists and Engineers Linear Analysis I Multivariable Calculus advanced math intermediate math GATE program  elementary intermediate high school regents exam exams examination examinations test tests biochemistry biochem bio chemistry bio chem Organic Chemistry 1  special needs ESL data analytics hs highschool placement test prep hspt prep</t>
  </si>
  <si>
    <t>2022-02-23T07:43:51-0800;https://losangeles.craigslist.org/lgb/lss/d/south-gate-math-tutor-for-college/7449815997.html;32.5;Paramount;Long Beach;losangeles;California;"</t>
  </si>
  <si>
    <t xml:space="preserve"> my name is Christian and I offer tutoring for math college students. I tutor pre-algebra to pre-calculus. I also tutor statistics</t>
  </si>
  <si>
    <t xml:space="preserve"> research methods</t>
  </si>
  <si>
    <t xml:space="preserve"> and SPSS. I used to tutor for Cerritos College and finishing school at Cal State Long Beach. I am planning to get a degree in applied mathematics. I charge $25 for one hour</t>
  </si>
  <si>
    <t xml:space="preserve"> or $40 for two hours. If you have any questions</t>
  </si>
  <si>
    <t xml:space="preserve"> text me. I prefer sessions be held at a Starbucks in the 562</t>
  </si>
  <si>
    <t xml:space="preserve"> Long Beach areas</t>
  </si>
  <si>
    <t xml:space="preserve"> or near.</t>
  </si>
  <si>
    <t>;[25, 40];2022-03-07;2
2022-02-22T13:05:30-0800;https://losangeles.craigslist.org/wst/lss/d/los-angeles-math-tutor/7449548342.html;;Los Angles;Westside-Southbay;losangeles;California;</t>
  </si>
  <si>
    <t>10 years tutor experience.</t>
  </si>
  <si>
    <t>2 years teacher assistance.</t>
  </si>
  <si>
    <t>Master degree in structural engineering.</t>
  </si>
  <si>
    <t>BA in surveying.</t>
  </si>
  <si>
    <t>AA in math and physics.</t>
  </si>
  <si>
    <t>2022-02-20T15:08:23-0800;https://losangeles.craigslist.org/sgv/lss/d/san-marino-harvard-tutor-home-tutor-for/7448695700.html;80.0;Calculus Algebra Precalculus Statistics Ap Classes Exam Prep;San Gabriel Valley;losangeles;California;"</t>
  </si>
  <si>
    <t>ùêà ùê≠ùê´ùêöùêØùêûùê• ùê≠ùê°ùê´ùê®ùêÆùê†ùê°ùê®ùêÆùê≠ ùê≠ùê°ùêû ùêãùêÄ and Hollywood ùê´ùêûùê†ùê¢ùê®ùêß. ùêéùêßùê•ùê¢ùêßùêû ùê≠ùêÆùê≠ùê®ùê´ùê¢ùêßùê† ùê®ùê´ ùêàùêß-ùê©ùêûùê´ùê¨ùê®ùêß ùê©ùê´ùê¢ùêØùêöùê≠ùêû ùê≠ùêÆùê≠ùê®ùê´ùê¢ùêßùê† ùêöùêØùêöùê¢ùê•ùêöùêõùê•ùêû.</t>
  </si>
  <si>
    <t>‚òéÔ∏èùêìùê±ùê≠ ùê®ùê´ ùêÇùêöùê•ùê•: 310-990-6314</t>
  </si>
  <si>
    <t>Gabrielle</t>
  </si>
  <si>
    <t xml:space="preserve"> Harvard Graduate</t>
  </si>
  <si>
    <t>ùêëùêûùêüùêûùê´ùêûùêßùêúùêûùê¨ ùêöùêØùêöùê¢ùê•ùêöùêõùê•ùêû ùêÆùê©ùê®ùêß ùê´ùêûùê™ùêÆùêûùê¨ùê≠.</t>
  </si>
  <si>
    <t>ùêëùêöùê≠ùêû: $ùüñùüé / ùê°ùê®ùêÆùê´.</t>
  </si>
  <si>
    <t>ùêìùê∞ùê® ùê°ùê®ùêÆùê´ ùê¶ùê¢ùêßùê¢ùê¶ùêÆùê¶ ùêüùê®ùê´ ùê¢ùêß ùê©ùêûùê´ùê¨ùê®ùêß ùê¨ùêûùê¨ùê¨ùê¢ùê®ùêßùê¨. ùêçùê® ùê¶ùê¢ùêßùê¢ùê¶ùêÆùê¶ ùêüùê®ùê´ ùê®ùêßùê•ùê¢ùêßùêû ùê¨ùêûùê¨ùê¨ùê¢ùê®ùêßùê¨.</t>
  </si>
  <si>
    <t>ùêíùêÆùêõùê£ùêûùêúùê≠ùê¨ ùê≠ùê°ùêöùê≠ ùêà ùê≠ùêÆùê≠ùê®ùê´: ùêáùê¢ùê†ùê° ùêíùêúùê°ùê®ùê®ùê• Math tutor</t>
  </si>
  <si>
    <t xml:space="preserve"> Algebra ùüè</t>
  </si>
  <si>
    <t xml:space="preserve"> ùêÄùê•ùê†ùêûùêõùê´ùêö ùüê</t>
  </si>
  <si>
    <t xml:space="preserve"> ùêèùê´ùêû ùêÄùê•ùê†ùêûùêõùê´ùêö</t>
  </si>
  <si>
    <t xml:space="preserve"> ùêíùêÄùêì ùêåùêöùê≠ùê°</t>
  </si>
  <si>
    <t xml:space="preserve"> ùêÄùêÇùêì ùêåùêöùê≠ùê°</t>
  </si>
  <si>
    <t xml:space="preserve"> ùêåùêöùê≠ùê° ùêÄùêßùêöùê•ùê≤ùê¨ùê¢ùê¨</t>
  </si>
  <si>
    <t xml:space="preserve"> ùêÄùêè Calculus ùêÄùêÅ</t>
  </si>
  <si>
    <t xml:space="preserve"> ùêÄùêè ùêÇùêöùê•ùêúùêÆùê•ùêÆùê¨ ùêÅùêÇ</t>
  </si>
  <si>
    <t xml:space="preserve"> ùêèùê´ùêû ùêÇùêöùê•ùêúùêÆùê•ùêÆùê¨</t>
  </si>
  <si>
    <t xml:space="preserve"> ùêÇùê®ùê•ùê•ùêûùê†ùêû ùêÇùêöùê•ùêúùêÆùê•ùêÆùê¨</t>
  </si>
  <si>
    <t xml:space="preserve"> ùêïùêûùêúùê≠ùê®ùê´ ùêÇùêöùê•ùêúùêÆùê•ùêÆùê¨</t>
  </si>
  <si>
    <t xml:space="preserve"> ùêÇùê®ùê•ùê•ùêûùê†ùêû-ùê•ùêûùêØùêûùê• ùêåùêöùê≠ùê°ùêûùê¶ùêöùê≠ùê¢ùêúùê¨</t>
  </si>
  <si>
    <t xml:space="preserve"> ùêàùêßùê≠ùêûùê†ùê´ùêöùê≠ùêûùêù ùêåùêöùê≠ùê°</t>
  </si>
  <si>
    <t xml:space="preserve"> Business ùêåùêöùê≠ùê°</t>
  </si>
  <si>
    <t xml:space="preserve"> Business ùêÇùêöùê•ùêúùêÆùê•ùêÆùê¨</t>
  </si>
  <si>
    <t xml:space="preserve"> ùêÇùê®ùê¶ùê¶ùê®ùêß ùêÇùê®ùê´ùêû ùêåùêöùê≠ùê°</t>
  </si>
  <si>
    <t xml:space="preserve"> ùêíùê≠ùêöùê≠ùê¢ùê¨ùê≠ùê¢ùêúùê¨</t>
  </si>
  <si>
    <t xml:space="preserve"> ùêÇùê®ùê•ùê•ùêûùê†ùêû ùêíùê≠ùêöùê≠ùê¢ùê¨ùê≠ùê¢ùêúùê¨</t>
  </si>
  <si>
    <t xml:space="preserve"> ùêÄùêè ùêíùê≠ùêöùê≠ùê¢ùê¨ùê≠ùê¢ùêúùê¨</t>
  </si>
  <si>
    <t xml:space="preserve"> ùêÅùêÆùê¨ùê¢ùêßùêûùê¨ùê¨ Statistics</t>
  </si>
  <si>
    <t xml:space="preserve"> ùêÅùê¢ùê®ùê¨ùê≠ùêöùê≠ùê¢ùê¨ùê≠ùê¢ùêúùê¨</t>
  </si>
  <si>
    <t xml:space="preserve"> ùêÉùê¢ùêüùêüùêûùê´ùêûùêßùê≠ùê¢ùêöùê• ùêÑùê™ùêÆùêöùê≠ùê¢ùê®ùêßùê¨</t>
  </si>
  <si>
    <t xml:space="preserve"> ùêÉùê¢ùê¨ùêúùê´ùêûùê≠ùêû ùêåùêöùê≠ùê°</t>
  </si>
  <si>
    <t xml:space="preserve"> ùêÇùê®ùê¶ùê©ùêÆùê≠ùêûùê´ ùêíùêúùê¢ùêûùêßùêúùêû</t>
  </si>
  <si>
    <t xml:space="preserve"> ùêÅùê¢ùê®ùê•ùê®ùê†ùê≤</t>
  </si>
  <si>
    <t xml:space="preserve"> ùêÄùêè Biology</t>
  </si>
  <si>
    <t xml:space="preserve"> ùêãùê¢ùêüùêû ùêíùêúùê¢ùêûùêßùêúùêû</t>
  </si>
  <si>
    <t xml:space="preserve"> ùêÇùê°ùêûùê¶ùê¢ùê¨ùê≠ùê´ùê≤</t>
  </si>
  <si>
    <t xml:space="preserve"> ùêÄùêßùêöùê≠ùê®ùê¶ùê≤</t>
  </si>
  <si>
    <t xml:space="preserve"> ùêèùê°ùê≤ùê¨ùê¢ùê®ùê•ùê®ùê†ùê≤</t>
  </si>
  <si>
    <t xml:space="preserve"> ùêåùê¢ùêúùê´ùê®ùêõùê¢ùê®ùê•ùê®ùê†ùê≤</t>
  </si>
  <si>
    <t xml:space="preserve"> ùêèùê¨ùê≤ùêúùê°ùê®ùê•ùê®ùê†ùê≤</t>
  </si>
  <si>
    <t xml:space="preserve"> ùêèùê°ùê≤ùê¨ùê¢ùêúùê¨</t>
  </si>
  <si>
    <t xml:space="preserve"> ùêèùêöùê≠ùê°ùê®ùê•ùê®ùê†ùê≤</t>
  </si>
  <si>
    <t xml:space="preserve"> ùêçùêûùêÆùê´ùê®ùê¨ùêúùê¢ùêûùêßùêúùêû</t>
  </si>
  <si>
    <t xml:space="preserve"> ùêñùê®ùê´ùê•ùêù ùêáùê¢ùê¨ùê≠ùê®ùê´ùê≤</t>
  </si>
  <si>
    <t xml:space="preserve"> ùêÄùêè ùêîùêí History</t>
  </si>
  <si>
    <t xml:space="preserve"> ùêÄùêè ùêÑùêÆùê´ùê®ùê©ùêûùêöùêß ùêáùê¢ùê¨ùê≠ùê®ùê´ùê≤</t>
  </si>
  <si>
    <t xml:space="preserve"> ùêíùê®ùêúùê¢ùêöùê• ùêíùê≠ùêÆùêùùê¢ùêûùê¨</t>
  </si>
  <si>
    <t xml:space="preserve"> ùêÑùêöùê´ùê≠ùê° ùêíùêúùê¢ùêûùêßùêúùêû</t>
  </si>
  <si>
    <t xml:space="preserve"> ùêÜùêûùê®ùê•ùê®ùê†ùê≤</t>
  </si>
  <si>
    <t xml:space="preserve"> ùêÑùêßùê†ùê•ùê¢ùê¨ùê°</t>
  </si>
  <si>
    <t xml:space="preserve"> ùêèùê´ùêûùêúùêöùê•ùêúùêÆùê•ùêÆùê¨</t>
  </si>
  <si>
    <t xml:space="preserve"> ùêèùê´ùêû-ùêúùêöùê•ùêúùêÆùê•ùêÆùê¨</t>
  </si>
  <si>
    <t xml:space="preserve"> ùêèùê´ùêû-ùêöùê•ùê†ùêûùêõùê´ùêö</t>
  </si>
  <si>
    <t xml:space="preserve"> ùê©ùê´ùêûùêöùê•ùê†ùêûùêõùê´ùêö</t>
  </si>
  <si>
    <t xml:space="preserve"> ùêÑùê•ùêûùê¶ùêûùêßùê≠ùêöùê´ùê≤ ùêåùêöùê≠ùê°</t>
  </si>
  <si>
    <t xml:space="preserve"> ùêÄùê´ùê¢ùê≠ùê°ùê¶ùêûùê≠ùê¢ùêú</t>
  </si>
  <si>
    <t xml:space="preserve"> ùêåùê¢ùêùùêùùê•ùêû ùêíùêúùê°ùê®ùê®ùê• ùêåùêöùê≠ùê°</t>
  </si>
  <si>
    <t xml:space="preserve"> ùêèùê´ùê¢ùêØùêöùê≠ùêû ùêíùêúùê°ùê®ùê®ùê• ùêÇùêÆùê´ùê´ùê¢ùêúùêÆùê•ùêÆùê¶</t>
  </si>
  <si>
    <t xml:space="preserve"> ùêÇùê®ùê¶ùê¶ùê®ùêß ùêúùê®ùê´ùêû ùêúùêÆùê´ùê´ùê¢ùêúùêÆùê•ùêÆùê¶</t>
  </si>
  <si>
    <t xml:space="preserve"> ùêáùê¢ùê†ùê° ùêíùêúùê°ùê®ùê®ùê• ùêÇùêÆùê´ùê´ùê¢ùêúùêÆùê•ùêÆùê¶</t>
  </si>
  <si>
    <t xml:space="preserve"> ùêÇùê®ùê•ùê•ùêûùê†ùêû ùêèùê•ùêöùêúùêûùê¶ùêûùêßùê≠ ùêûùê±ùêöùê¶ùê¨</t>
  </si>
  <si>
    <t xml:space="preserve"> ùêáùê¢ùê†ùê° ùêíùêúùê°ùê®ùê®ùê• ùêèùê•ùêöùêúùêûùê¶ùêûùêßùê≠ ùêûùê±ùêöùê¶ùê¨</t>
  </si>
  <si>
    <t xml:space="preserve"> ùêåùêöùê≠ùê° ùêèùê•ùêöùêúùêûùê¶ùêûùêßùê≠ ùêûùê±ùêöùê¶ùê¨</t>
  </si>
  <si>
    <t xml:space="preserve"> ùêÄùêè ùêúùê•ùêöùê¨ùê¨ùêûùê¨</t>
  </si>
  <si>
    <t xml:space="preserve"> ùêáùê®ùêßùê®ùê´ùê¨ ùêúùê•ùêöùê¨ùê¨ùêûùê¨</t>
  </si>
  <si>
    <t xml:space="preserve"> ùêíùêìùêÑùêå ùêúùê•ùêöùê¨ùê¨ùêûùê¨</t>
  </si>
  <si>
    <t xml:space="preserve"> ùêÇùê®ùêßùê¨ùêÆùê•ùê≠ùê¢ùêßùê†</t>
  </si>
  <si>
    <t xml:space="preserve"> ùêáùê®ùê¶ùêû ùê≠ùêÆùê≠ùê®ùê´ùê¢ùêßùê†</t>
  </si>
  <si>
    <t xml:space="preserve"> ùêáùê®ùê¶ùêûùê∞ùê®ùê´ùê§ ùê°ùêûùê•ùê©</t>
  </si>
  <si>
    <t xml:space="preserve"> ùêíùê≠ùêÆùêùùê≤ ùêíùê§ùê¢ùê•ùê•ùê¨</t>
  </si>
  <si>
    <t xml:space="preserve"> ùêëùêûùêöùêùùê¢ùêßùê† ùêÇùê®ùê¶ùê©ùê´ùêûùê°ùêûùêßùê¨ùê¢ùê®ùêß</t>
  </si>
  <si>
    <t xml:space="preserve"> ùêñùê´ùê¢ùê≠ùê¢ùêßùê†</t>
  </si>
  <si>
    <t xml:space="preserve"> ùêñùêûùêõùê¨ùê¢ùê≠ùêû ùêùùêûùê¨ùê¢ùê†ùêß</t>
  </si>
  <si>
    <t xml:space="preserve"> ùêèùê°ùê®ùê≠ùê®ùê¨ùê°ùê®ùê©</t>
  </si>
  <si>
    <t xml:space="preserve"> ùêàùêÑùêè ùê≠ùêÆùê≠ùê®ùê´</t>
  </si>
  <si>
    <t xml:space="preserve"> ùêáùê®ùê¶ùêûùê¨ùêúùê°ùê®ùê®ùê• ùê≠ùêÆùê≠ùê®ùê´</t>
  </si>
  <si>
    <t xml:space="preserve"> ùêàùêíùêÑùêÑ ùê©ùê´ùêûùê©</t>
  </si>
  <si>
    <t xml:space="preserve"> ùêáùêíùêèùêì ùê©ùê´ùêûùê©</t>
  </si>
  <si>
    <t xml:space="preserve"> ùêíùêíùêÄùêì ùê©ùê´ùêûùê©</t>
  </si>
  <si>
    <t xml:space="preserve"> ùêÄùêåùêÇ ùêèùê´ùêûùê©</t>
  </si>
  <si>
    <t xml:space="preserve"> ùêèùêíùêÄùêì ùê©ùê´ùêûùê©</t>
  </si>
  <si>
    <t xml:space="preserve"> ùêíùêÄùêì ùê©ùê´ùêûùê©</t>
  </si>
  <si>
    <t xml:space="preserve"> ùêíùêÄùêì ùê¨ùêÆùêõùê£ùêûùêúùê≠ ùê≠ùêûùê¨ùê≠ ùê©ùê´ùêûùê©</t>
  </si>
  <si>
    <t xml:space="preserve"> ùêÄùêÇùêì ùê©ùê´ùêûùê©</t>
  </si>
  <si>
    <t xml:space="preserve"> ùêÜùêåùêÄùêì ùê©ùê´ùêûùê©</t>
  </si>
  <si>
    <t xml:space="preserve"> ùêÜùêëùêÑ ùê©ùê´ùêûùê©</t>
  </si>
  <si>
    <t xml:space="preserve"> ùêçùêÇùêãùêÑùêó ùê©ùê´ùêûùê©</t>
  </si>
  <si>
    <t xml:space="preserve"> ùêåùêÄùêì ùê©ùê´ùêûùê©</t>
  </si>
  <si>
    <t xml:space="preserve"> ùêÜùêÑùêÉ ùê©ùê´ùêûùê©</t>
  </si>
  <si>
    <t xml:space="preserve"> ùêáùêàùêíùêÑùêì ùê©ùê´ùêûùê©</t>
  </si>
  <si>
    <t xml:space="preserve"> ùêìùêÑùêÄùêí ùê©ùê´ùêûùê©</t>
  </si>
  <si>
    <t xml:space="preserve"> ùêÇùêáùêíùêèùêÑ ùê©ùê´ùêûùê©</t>
  </si>
  <si>
    <t xml:space="preserve"> ùêÇùêãùêÑùêè ùê©ùê´ùêûùê©</t>
  </si>
  <si>
    <t xml:space="preserve"> ùêÇùêÄùêÄùêíùêèùêè ùê©ùê´ùêûùê©</t>
  </si>
  <si>
    <t xml:space="preserve"> ùêÇùêÄùêíùêì ùê©ùê´ùêûùê©</t>
  </si>
  <si>
    <t xml:space="preserve"> ùêáùêÑùêíùêà ùê©ùê´ùêûùê©</t>
  </si>
  <si>
    <t xml:space="preserve"> ùêéùêÄùêì ùê©ùê´ùêûùê©</t>
  </si>
  <si>
    <t xml:space="preserve"> ùêÇùêÅùêÑùêíùêì ùê©ùê´ùêûùê©</t>
  </si>
  <si>
    <t xml:space="preserve"> ùêÄùêíùêïùêÄùêÅ ùê©ùê´ùêûùê©</t>
  </si>
  <si>
    <t xml:space="preserve"> ùêÇùêíùêÑùêì ùê©ùê´ùêûùê©</t>
  </si>
  <si>
    <t xml:space="preserve"> ùêèùê´ùê®ùêúùê≠ùê®ùê´ ùêî ùêûùê±ùêöùê¶ùê¨.</t>
  </si>
  <si>
    <t>**ùêà'ùê¶ ùêöùê•ùê¨ùê® ùêöùêØùêöùê¢ùê•ùêöùêõùê•ùêû ùê≠ùê® ùê°ùêûùê•ùê© ùê∞ùê¢ùê≠ùê° ùêéùêßùê•ùê¢ùêßùêû ùêúùê•ùêöùê¨ùê¨ùêûùê¨</t>
  </si>
  <si>
    <t xml:space="preserve"> ùêûùê±ùêöùê¶ùê¨</t>
  </si>
  <si>
    <t xml:space="preserve"> ùê™ùêÆùê¢ùê≥ùê≥ùêûùê¨</t>
  </si>
  <si>
    <t xml:space="preserve"> ùê≠ùêûùê¨ùê≠ùê¨</t>
  </si>
  <si>
    <t xml:space="preserve"> ùêáùêñ</t>
  </si>
  <si>
    <t xml:space="preserve"> ùê´ùêûùê¨ùêûùêöùê´ùêúùê° ùê©ùêöùê©ùêûùê´ùê¨</t>
  </si>
  <si>
    <t xml:space="preserve"> ùêûùê¨ùê¨ùêöùê≤ùê¨</t>
  </si>
  <si>
    <t xml:space="preserve"> ùêûùêùùê¢ùê≠ùê¢ùêßùê†</t>
  </si>
  <si>
    <t xml:space="preserve"> ùêùùê¢ùê¨ùêúùêÆùê¨ùê¨ùê¢ùê®ùêß ùêõùê®ùêöùê´ùêùùê¨</t>
  </si>
  <si>
    <t xml:space="preserve"> ùê©ùê´ùê®ùê£ùêûùêúùê≠ùê¨</t>
  </si>
  <si>
    <t xml:space="preserve"> ùê≠ùêûùê´ùê¶ ùê©ùêöùê©ùêûùê´ùê¨</t>
  </si>
  <si>
    <t xml:space="preserve"> ùê©ùêûùê´ùê¨ùê®ùêßùêöùê• ùê¨ùê≠ùêöùê≠ùêûùê¶ùêûùêßùê≠ùê¨</t>
  </si>
  <si>
    <t xml:space="preserve"> ùêåùêúùêÜùê´ùêöùê∞-ùêáùê¢ùê•ùê• ùêÇùê®ùêßùêßùêûùêúùê≠</t>
  </si>
  <si>
    <t xml:space="preserve"> ùêíùê≠ùê´ùêöùê¢ùê†ùê°ùê≠ùêûùê´ùê•ùê¢ùêßùêû</t>
  </si>
  <si>
    <t xml:space="preserve"> ùêåùê≤ ùêåùêöùê≠ùê° ùêãùêöùêõ</t>
  </si>
  <si>
    <t xml:space="preserve"> ùêåùê≤ ùêíùê≠ùêöùê≠ ùêãùêöùêõ</t>
  </si>
  <si>
    <t xml:space="preserve"> ùêèùêûùêöùê´ùê¨ùê®ùêß ùêåùê≤ùêãùêöùêõ</t>
  </si>
  <si>
    <t xml:space="preserve"> ùêÄùê•ùêûùê§ùê¨</t>
  </si>
  <si>
    <t xml:space="preserve"> ùêèùê´ùê®ùêúùê≠ùê®ùê´ùêî ùêûùê±ùêöùê¶ùê¨</t>
  </si>
  <si>
    <t xml:space="preserve"> ùêñùêûùêõ ùêÄùê¨ùê¨ùê¢ùê†ùêß</t>
  </si>
  <si>
    <t xml:space="preserve"> ùêÇùê®ùêßùêßùêûùêúùê≠ùêåùêöùê≠ùê°</t>
  </si>
  <si>
    <t xml:space="preserve"> ùêöùêßùêù ùê®ùê≠ùê°ùêûùê´ ùê®ùêßùê•ùê¢ùêßùêû ùêöùê¨ùê¨ùê¢ùê†ùêßùê¶ùêûùêßùê≠ùê¨.**</t>
  </si>
  <si>
    <t>ùêÅùê¢ùê®:</t>
  </si>
  <si>
    <t>ùêåùê≤ ùêßùêöùê¶ùêû ùê¢ùê¨ ùêÜùêöùêõùê´ùê¢ùêûùê•ùê•ùêû ùêöùêßùêù ùêà ùê†ùê´ùêöùêùùêÆùêöùê≠ùêûùêù ùêüùê´ùê®ùê¶ ùêáùêöùê´ùêØùêöùê´ùêù ùê∞ùê¢ùê≠ùê° ùêöùêß ùêÄ.ùêÅ. ùêùùêûùê†ùê´ùêûùêû ùê¢ùêß ùêÇùê®ùê¶ùê©ùêÆùê≠ùêûùê´ ùêíùêúùê¢ùêûùêßùêúùêû. ùêÇùêÆùê´ùê´ùêûùêßùê≠ùê•ùê≤</t>
  </si>
  <si>
    <t xml:space="preserve"> ùêà ùêöùê¶ ùê≠ùê°ùêû ùêãùêûùêöùêù ùêåùêöùê≠ùê°ùêûùê¶ùêöùê≠ùê¢ùêúùê¨ ùê¢ùêßùê¨ùê≠ùê´ùêÆùêúùê≠ùê®ùê´ ùêüùê®ùê´ ùêèùêÅ ùêèùê´ùêûùê© ùê¢ùêß ùê≠ùê°ùêû ùêãùê®ùê¨ ùêÄùêßùê†ùêûùê•ùêûùê¨ ùê´ùêûùê†ùê¢ùê®ùêß. ùêàùêß ùê≠ùê°ùêû ùê©ùêöùê¨ùê≠</t>
  </si>
  <si>
    <t xml:space="preserve"> ùêà ùê∞ùêöùê¨ ùê≠ùê°ùêû ùê•ùêûùêöùêù ùêåùêöùê≠ùê° ùê≠ùêÆùê≠ùê®ùê´ ùêöùê≠ ùêîùêÇùêãùêÄ'ùê¨ ùêÇùêÅùêã ùê©ùê´ùê®ùê†ùê´ùêöùê¶. ùêìùê°ùê´ùê®ùêÆùê†ùê° ùê≠ùê°ùêöùê≠ ùê©ùê´ùê®ùê†ùê´ùêöùê¶</t>
  </si>
  <si>
    <t xml:space="preserve"> ùêà ùê∞ùêöùê¨ ùêõùê•ùêûùê¨ùê¨ùêûùêù ùê∞ùê¢ùê≠ùê° ùê≠ùê°ùêû ùê®ùê©ùê©ùê®ùê´ùê≠ùêÆùêßùê¢ùê≠ùê≤ ùê≠ùê® ùêöùêùùê¶ùê¢ùêßùê¢ùê¨ùê≠ùêûùê´ ùê°ùêûùê•ùê© ùê≠ùê® ùê°ùêÆùêßùêùùê´ùêûùêùùê¨ ùê®ùêü ùê¨ùê≠ùêÆùêùùêûùêßùê≠ùê¨</t>
  </si>
  <si>
    <t xml:space="preserve"> ùêöùê•ùê• ùê®ùêü ùê∞ùê°ùê®ùê¶ ùêüùêûùê•ùê≠ ùêúùê°ùêöùê•ùê•ùêûùêßùê†ùêûùêù ùê¢ùêß ùêùùê¢ùêüùêüùêûùê´ùêûùêßùê≠ ùê∞ùêöùê≤ùê¨ ùêõùê≤ ùê≠ùê°ùêû ùê¶ùêöùê≠ùêûùê´ùê¢ùêöùê• ùê©ùê´ùêûùê¨ùêûùêßùê≠ùêûùêù ùê≠ùê® ùê≠ùê°ùêûùê¶. ùêìùê°ùêöùê≠ ùê©ùê´ùê®ùê†ùê´ùêöùê¶ ùêöùê•ùê¨ùê® ùêöùê•ùê•ùê®ùê∞ùêûùêù ùê¶ùêû ùê≠ùê® ùêõùêû ùê®ùêü ùê°ùêûùê•ùê© ùê≠ùê® ùê¨ùê≠ùêÆùêùùêûùêßùê≠ùê¨ ùê≠ùêöùê§ùê¢ùêßùê† ùê≠ùê°ùêû ùêàùêíùêÑùêÑ</t>
  </si>
  <si>
    <t xml:space="preserve"> ùêáùêíùêèùêì</t>
  </si>
  <si>
    <t xml:space="preserve"> ùêíùêÄùêì</t>
  </si>
  <si>
    <t xml:space="preserve"> ùêÄùêÇùêì</t>
  </si>
  <si>
    <t xml:space="preserve"> ùêÜùêëùêÑ</t>
  </si>
  <si>
    <t xml:space="preserve"> ùêöùêßùêù ùê®ùê≠ùê°ùêûùê´ ùê¨ùê≠ùêöùêßùêùùêöùê´ùêùùê¢ùê≥ùêûùêù ùêûùê±ùêöùê¶ùê¨</t>
  </si>
  <si>
    <t xml:space="preserve"> ùêöùêßùêù ùê≠ùê°ùê®ùê¨ùêû ùêöùê©ùê©ùê•ùê≤ùê¢ùêßùê† ùê≠ùê® ùê©ùê®ùê¨ùê≠-ùê¨ùêûùêúùê®ùêßùêùùêöùê´ùê≤ ùê¨ùêúùê°ùê®ùê®ùê•ùê¨</t>
  </si>
  <si>
    <t xml:space="preserve"> ùê†ùê´ùêöùêùùêÆùêöùê≠ùêû ùê¨ùêúùê°ùê®ùê®ùê•ùê¨</t>
  </si>
  <si>
    <t xml:space="preserve"> ùêöùêßùêù ùêßùêÆùê´ùê¨ùê¢ùêßùê† ùê¨ùêúùê°ùê®ùê®ùê•ùê¨.</t>
  </si>
  <si>
    <t>ùêìùê°ùêöùê≠ ùê≠ùê¢ùê¶ùêû ùê¢ùêß ùê¶ùê≤ ùê•ùê¢ùêüùêû ùê°ùêûùê•ùê©ùêûùêù ùê¶ùêû ùêùùêûùêØùêûùê•ùê®ùê© ùêö ùê©ùêöùê¨ùê¨ùê¢ùê®ùêß ùêüùê®ùê´ ùê°ùêûùê•ùê©ùê¢ùêßùê† ùê®ùê≠ùê°ùêûùê´ùê¨ ùê¨ùêÆùêúùêúùêûùêûùêù ùêûùêùùêÆùêúùêöùê≠ùê¢ùê®ùêßùêöùê•ùê•ùê≤. ùêà ùêÆùêßùêùùêûùê´ùê¨ùê≠ùêöùêßùêù ùê≠ùê°ùêû ùêùùê¢ùêüùêüùê¢ùêúùêÆùê•ùê≠ùê≤ ùê®ùêü ùê¨ùê≠ùê´ùêÆùê†ùê†ùê•ùê¢ùêßùê† ùê®ùêß ùê≤ùê®ùêÆùê´ ùê®ùê∞ùêß</t>
  </si>
  <si>
    <t xml:space="preserve"> ùêöùêßùêù ùêÆùêßùêüùê®ùê´ùê≠ùêÆùêßùêöùê≠ùêûùê•ùê≤</t>
  </si>
  <si>
    <t xml:space="preserve"> ùê¶ùê®ùê¨ùê≠ ùê¨ùê≠ùêÆùêùùêûùêßùê≠ùê¨ ùêßùêûùêØùêûùê´ ùê©ùêûùê´ùê¨ùêûùêØùêûùê´ùêû ùê≠ùê°ùê´ùê®ùêÆùê†ùê° ùê≠ùê°ùê®ùê¨ùêû ùêùùê¢ùêüùêüùê¢ùêúùêÆùê•ùê≠ùê¢ùêûùê¨ ùê•ùê®ùêßùê† ùêûùêßùê®ùêÆùê†ùê° ùê≠ùê® ùê´ùêûùêöùêúùê° ùêöùêúùêöùêùùêûùê¶ùê¢ùêú ùê¨ùêÆùêúùêúùêûùê¨ùê¨. ùêÅùêûùêúùêöùêÆùê¨ùêû ùê®ùêü ùê≠ùê°ùêû ùê¶ùê≤ùê´ùê¢ùêöùêù ùê®ùêü ùêùùê¢ùêüùêüùêûùê´ùêûùêßùê≠ ùê¨ùê≠ùêÆùêùùêûùêßùê≠ùê¨ ùê≠ùê°ùêöùê≠ ùêà'ùêØùêû ùê∞ùê®ùê´ùê§ùêûùêù ùê∞ùê¢ùê≠ùê°</t>
  </si>
  <si>
    <t xml:space="preserve"> ùêà'ùê¶ ùêöùêß ùêûùê±ùê©ùêûùê´ùê≠ ùêöùê≠ ùêúùê°ùêöùêßùê†ùê¢ùêßùê† ùê¶ùê≤ ùêöùê©ùê©ùê´ùê®ùêöùêúùê° ùêöùêßùêù ùê≠ùêûùêöùêúùê°ùê¢ùêßùê† ùê¨ùê≠ùê≤ùê•ùêû ùê≠ùê® ùê°ùêûùê•ùê© ùêöùêßùê≤ùê®ùêßùêû ùê∞ùê¢ùê≠ùê° ùêöùêßùê≤ ùê≠ùê≤ùê©ùêû ùê®ùêü ùêùùê¢ùêüùêüùê¢ùêúùêÆùê•ùê≠ùê≤ ùê®ùê´ ùê•ùêûùêöùê´ùêßùê¢ùêßùê† ùêõùêöùê´ùê´ùê¢ùêûùê´ ùê≠ùê® ùêÆùêßùêùùêûùê´ùê¨ùê≠ùêöùêßùêù ùê≠ùê°ùêû ùê¨ùêÆùêõùê£ùêûùêúùê≠ ùê¶ùêöùê≠ùêûùê´ùê¢ùêöùê•. ùêåùê≤ ùê†ùê®ùêöùê• ùê¢ùê¨ ùê≠ùê® ùê°ùêûùê•ùê© ùê¨ùê≠ùêÆùêùùêûùêßùê≠ùê¨ ùêöùêúùê°ùê¢ùêûùêØùêû ùê≠ùê°ùêûùê¢ùê´ ùêùùê´ùêûùêöùê¶ùê¨ ùêõùê≤ ùêõùêûùê¢ùêßùê† ùêö ùê©ùêûùê´ùê¨ùê®ùêßùêöùê• ùêúùê®ùêöùêúùê°</t>
  </si>
  <si>
    <t xml:space="preserve"> ùê¶ùêûùêßùê≠ùê®ùê´</t>
  </si>
  <si>
    <t xml:space="preserve"> ùêöùêßùêù ùê≠ùêÆùê≠ùê®ùê´ ùê≠ùê® ùê≠ùê°ùêûùê¶ ùêùùêÆùê´ùê¢ùêßùê† ùê≠ùê°ùêûùê¢ùê´ ùêûùêùùêÆùêúùêöùê≠ùê¢ùê®ùêßùêöùê• ùê£ùê®ùêÆùê´ùêßùêûùê≤. ùêà ùêöùê¶ ùêö ùêØùêûùê´ùê≤ ùêúùêöùê´ùê¢ùêßùê†</t>
  </si>
  <si>
    <t xml:space="preserve"> ùê©ùêöùê≠ùê¢ùêûùêßùê≠</t>
  </si>
  <si>
    <t xml:space="preserve"> ùêöùêßùêù ùêûùêüùêüùêûùêúùê≠ùê¢ùêØùêû ùê≠ùêÆùê≠ùê®ùê´</t>
  </si>
  <si>
    <t xml:space="preserve"> ùêöùêßùêù ùêà ùêúùêöùêß ùê°ùêûùê•ùê© ùêöùêßùê≤ùêõùê®ùêùùê≤ ùêûùê±ùêúùêûùê• ùêöùê≠ ùêöùêßùê≤ ùê•ùêûùêØùêûùê• ùê®ùêü ùê¶ùêöùê≠ùê° ùêöùêßùêù ùê¨ùêúùê¢ùêûùêßùêúùêû.</t>
  </si>
  <si>
    <t>ùêìùê°ùêû ùêûùê±ùê©ùêûùê´ùê¢ùêûùêßùêúùêû ùê≠ùê°ùêöùê≠ ùêà ùê°ùêöùêØùêû ùêúùê®ùê¶ùê©ùê¢ùê•ùêûùêù ùê®ùêØùêûùê´ ùê≠ùê°ùêû ùüì ùê≤ùêûùêöùê´ùê¨ ùê≠ùê°ùêöùê≠ ùêà'ùêØùêû ùêõùêûùêûùêß ùê≠ùêÆùê≠ùê®ùê´ùê¢ùêßùê†</t>
  </si>
  <si>
    <t xml:space="preserve"> ùêúùê®ùê¶ùêõùê¢ùêßùêûùêù ùê∞ùê¢ùê≠ùê° ùê≠ùê°ùêû ùê§ùêßùê®ùê∞ùê•ùêûùêùùê†ùêû ùêöùêßùêù ùêÆùêßùêùùêûùê´ùê¨ùê≠ùêöùêßùêùùê¢ùêßùê† ùê≠ùê°ùêöùê≠ ùêà'ùêØùêû ùêõùêÆùê¢ùê•ùê≠ ùê≠ùê°ùê´ùê®ùêÆùê†ùê°ùê®ùêÆùê≠ ùê¶ùê≤ ùêúùêöùê´ùêûùêûùê´</t>
  </si>
  <si>
    <t xml:space="preserve"> ùê°ùêöùêØùêû ùê†ùê¢ùêØùêûùêß ùê¶ùêû ùê≠ùê°ùêû ùê¨ùê§ùê¢ùê•ùê•ùê¨ ùêöùêßùêù ùêöùêõùê¢ùê•ùê¢ùê≠ùê¢ùêûùê¨ ùê≠ùê® ùêõùêûùêúùê®ùê¶ùêû ùêöùêß ùêöùê¶ùêöùê≥ùê¢ùêßùê† ùê≠ùêÆùê≠ùê®ùê´</t>
  </si>
  <si>
    <t xml:space="preserve"> ùê°ùê®ùê∞ùêûùêØùêûùê´</t>
  </si>
  <si>
    <t xml:space="preserve"> ùêà ùêöùê¶ ùêßùê®ùê≠ ùê£ùêÆùê¨ùê≠ ùêö ùê†ùê®ùê®ùêù ùê≠ùêÆùê≠ùê®ùê´</t>
  </si>
  <si>
    <t xml:space="preserve"> ùêà'ùê¶ ùêöùê•ùê¨ùê® ùêö ùê≠ùêÆùê≠ùê®ùê´ ùê∞ùê°ùê® ùêúùêöùê´ùêûùê¨ ùêöùêõùê®ùêÆùê≠ ùê°ùêûùê´ ùê¨ùê≠ùêÆùêùùêûùêßùê≠ùê¨</t>
  </si>
  <si>
    <t xml:space="preserve"> ùêöùêßùêù ùê¶ùê≤ ùê®ùêßùê•ùê≤ ùê†ùê®ùêöùê• ùê¢ùê¨ ùê≠ùê® ùê°ùêûùê•ùê© ùê®ùê≠ùê°ùêûùê´ùê¨ ùêöùêúùê°ùê¢ùêûùêØùêû ùê≠ùê°ùêûùê¢ùê´ ùêùùê´ùêûùêöùê¶ùê¨</t>
  </si>
  <si>
    <t xml:space="preserve"> ùê¨ùêÆùêúùêúùêûùêûùêù ùêöùê≠ ùêöùêúùêöùêùùêûùê¶ùê¢ùêúùê¨</t>
  </si>
  <si>
    <t xml:space="preserve"> ùêöùêßùêù ùêõùêûùêúùê®ùê¶ùêû ùêûùê±ùêúùêûùê•ùê•ùêûùêßùê≠ ùêúùê¢ùê≠ùê¢ùê≥ùêûùêßùê¨ ùê∞ùê°ùê® ùê†ùê® ùê®ùêß ùê≠ùê® ùêöùêúùêúùê®ùê¶ùê©ùê•ùê¢ùê¨ùê° ùêÆùêßùêõùêûùê•ùê¢ùêûùêØùêöùêõùê•ùêû ùê≠ùê°ùê¢ùêßùê†ùê¨. ùêãùêûùê≠ ùê¶ùêû ùê°ùêûùê•ùê© ùê≤ùê®ùêÆ ùê¨ùêÆùêúùêúùêûùêûùêù ùêöùêßùêù ùêõùêûùêúùê®ùê¶ùêû ùê†ùê´ùêûùêöùê≠. ùêÖùêûùêûùê• ùêüùê´ùêûùêû ùê≠ùê® ùêúùê®ùêßùê≠ùêöùêúùê≠ ùê¶ùêû ùê∞ùê¢ùê≠ùê° ùêöùêßùê≤ ùê™ùêÆùêûùê¨ùê≠ùê¢ùê®ùêßùê¨!</t>
  </si>
  <si>
    <t>;[80];2022-03-07;1
2022-02-19T12:32:59-0800;https://losangeles.craigslist.org/lac/lss/d/los-angeles-homework-exam-help-tutor/7448250588.html;;Los Angeles;Central La;losangeles;California;</t>
  </si>
  <si>
    <t>I can help with data analysis</t>
  </si>
  <si>
    <t xml:space="preserve"> research reports</t>
  </si>
  <si>
    <t xml:space="preserve"> exam preparation etc. I have a PhD in mathematical statistics and my thesis was on machine learning and Bayesian statistics which is basically all about using computers and programming to extract interesting information from real world data. I have a solid math background and tutor all quantitative subjects including accounting finance stats econometrics economics microeconomics macroeconomics computer science programming C Java SQL psychology engineering chemistry physics probability MATLAB minitab SAS R studio Rstudio excel tableau Eviews Stata options pricing simulation Monte Carlo etc. I have over 10 years of lecturing experience and REPLY IMMEDIATELY to all messages.</t>
  </si>
  <si>
    <t>;[];2022-03-07;0
2022-02-18T08:23:01-0800;https://losangeles.craigslist.org/wst/lss/d/los-angeles-math-tutor-and-ucla/7447659179.html;;Westwood/Ucla;Westside-Southbay;losangeles;California;</t>
  </si>
  <si>
    <t>Intro: As a UCLA professor (with a PhD in math)</t>
  </si>
  <si>
    <t xml:space="preserve"> I have a strong background in both pure and applied Math. I have also helped hundreds of students as a math tutor over the years. As an educator I have tremendous amount of experience that spans over 15 years. I have been teaching mostly college classes but I have also helped people with their advanced graduate classes</t>
  </si>
  <si>
    <t xml:space="preserve"> as well as some very bright high school students over the years.</t>
  </si>
  <si>
    <t>How am I different from other Tutors? First of all</t>
  </si>
  <si>
    <t xml:space="preserve"> I consider myself more of an educator and less of a tutor. This means that my approach is based on deep learning rather than simple memorizing or regurgitating. Having said that</t>
  </si>
  <si>
    <t xml:space="preserve"> I am obviously willing to help you with math assignments and exams by walking you through them step by step. But this doesn't mean that the process shouldn't be fun and educational. This is exactly where I come in!</t>
  </si>
  <si>
    <t>Philosophy: I take my job very seriously because I am a firm believer that your success is directly correlated to my performance as an educator. As a result</t>
  </si>
  <si>
    <t xml:space="preserve"> I tend to prepare heavily for my one-on-one sessions to make sure that they suit your needs perfectly. Math is a very humbling subject and as such it cannot be underestimated</t>
  </si>
  <si>
    <t xml:space="preserve"> no matter how good the tutor is.</t>
  </si>
  <si>
    <t>Tutoring: I tutor at home which is walking distance from UCLA. Skype is also an option for those with tight schedules.</t>
  </si>
  <si>
    <t xml:space="preserve"> my areas of expertise include but they are not limited to: STATISTICS</t>
  </si>
  <si>
    <t xml:space="preserve"> CALCULUS</t>
  </si>
  <si>
    <t xml:space="preserve"> GMAT etc.</t>
  </si>
  <si>
    <t>General Consulting and Math Inquiries: I can also offer help with pretty much any math-related question you may have at any level</t>
  </si>
  <si>
    <t xml:space="preserve"> provided that it is given in some sort of context.</t>
  </si>
  <si>
    <t>-----------------------------------------------</t>
  </si>
  <si>
    <t>- Bachelor's degree in both pure and applied math</t>
  </si>
  <si>
    <t xml:space="preserve"> a master's degree in Computer Science</t>
  </si>
  <si>
    <t xml:space="preserve"> a master's degree in math from UCLA and a PhD in math also from UCLA.</t>
  </si>
  <si>
    <t>- Sorgenfrey's teaching award from UCLA for exceptional teaching skills.</t>
  </si>
  <si>
    <t>Rates: Due to my credentials and high demand</t>
  </si>
  <si>
    <t xml:space="preserve"> my rates are on the higher end. If you value quality and efficiency over cost then you came to the right place. If on the other hand</t>
  </si>
  <si>
    <t xml:space="preserve"> you are looking for something more affordable then I would try to refer you to someone else less qualified but also more affordable. I am an educator before anything else so I genuinely want to help the best way I can!</t>
  </si>
  <si>
    <t>Contact Me: If you like what you read</t>
  </si>
  <si>
    <t xml:space="preserve"> then feel free to call/text me to discuss more. If you call</t>
  </si>
  <si>
    <t xml:space="preserve"> please do not forget to leave a message as I am often busy working with other students.</t>
  </si>
  <si>
    <t>2022-02-16T17:36:39-0800;https://losangeles.craigslist.org/wst/lss/d/los-angeles-math-tutor-math-classes/7447040246.html;;From Home;Westside-Southbay;losangeles;California;"</t>
  </si>
  <si>
    <t xml:space="preserve"> if you're looking for help with a math class</t>
  </si>
  <si>
    <t xml:space="preserve"> I'm here to support you. </t>
  </si>
  <si>
    <t>I'm an experienced tutor available for online math tutoring. I have more than fifteen years tutoring and teaching experience. I have a Mechanical Engineering degree</t>
  </si>
  <si>
    <t xml:space="preserve"> worked for years as a high school teacher</t>
  </si>
  <si>
    <t xml:space="preserve"> and mostly I love helping students understand (and sometimes even start to love) math.</t>
  </si>
  <si>
    <t>If you or your son or daughter are looking to keep up</t>
  </si>
  <si>
    <t xml:space="preserve"> catch up</t>
  </si>
  <si>
    <t xml:space="preserve"> or get ahead in a math class</t>
  </si>
  <si>
    <t xml:space="preserve"> feel free to contact me to discuss your needs</t>
  </si>
  <si>
    <t xml:space="preserve"> to ask any questions</t>
  </si>
  <si>
    <t xml:space="preserve"> and to set up a tutoring schedule.</t>
  </si>
  <si>
    <t>2022-02-15T16:49:48-0800;https://losangeles.craigslist.org/sgv/lss/d/pasadena-tutor-available-for-math-engr/7446573475.html;50.0;Sgv/Pasadena/Glendale/La Area;San Gabriel Valley;losangeles;California;"</t>
  </si>
  <si>
    <t>Degreed Engineer (BSEE/MSEE) available to aid you in multiple areas which you may need help with while we all try to recover from the lockdown disaster.</t>
  </si>
  <si>
    <t>Classes are =finally= beginning to startup again and</t>
  </si>
  <si>
    <t xml:space="preserve"> sadly</t>
  </si>
  <si>
    <t xml:space="preserve"> many people are WAY behind in their studies.  Thus</t>
  </si>
  <si>
    <t xml:space="preserve"> this is a good time to catch up with all that missed school work and studying for tests.</t>
  </si>
  <si>
    <t>I usually look for tutoring gigs for Adult / College / High-School (with parental approval) for misc MATH classes ranging from pre-algebra through trigonometry and calculus with a smattering of linear algebra</t>
  </si>
  <si>
    <t xml:space="preserve"> statistics and other things - you will need to ask.  I can also tutor other topics in the Engineering curriculum - for special classes please let me know the class and book ahead of time.</t>
  </si>
  <si>
    <t>Also available for possible Testing</t>
  </si>
  <si>
    <t xml:space="preserve"> Debugging and Troubleshooting of your Electronic Design or your pet project if it is within my wheelhouse.  Good at thinking logically and tracking down intricate problems.  I can layout a professionally made PCB and generate the GERBER plots for more advanced projects or for companies needing that service. </t>
  </si>
  <si>
    <t>Can also help building various Electronic kits for young adults who are old enough to work with tools and soldering irons.  I can bring by my own tools</t>
  </si>
  <si>
    <t xml:space="preserve"> solder irons</t>
  </si>
  <si>
    <t xml:space="preserve"> power supplies</t>
  </si>
  <si>
    <t xml:space="preserve"> multimeter</t>
  </si>
  <si>
    <t xml:space="preserve"> etc. if you don't have these things and may also be able to give you some free parts since i have tons lying around in storage.</t>
  </si>
  <si>
    <t>I can also perform misc tedious tasks which you may simply have no desire to do (data entry for medical records</t>
  </si>
  <si>
    <t xml:space="preserve"> sorting parts and the like) for your business</t>
  </si>
  <si>
    <t xml:space="preserve"> take pics for eBay listings (for =your= account)</t>
  </si>
  <si>
    <t>------------------------------------------------------</t>
  </si>
  <si>
    <t>I am currently only available in the evenings during the week</t>
  </si>
  <si>
    <t xml:space="preserve"> starting at 7pm and at various times on the weekend all depending on who contacts me first.</t>
  </si>
  <si>
    <t>Located in the SGV/Pasadena area and would need to either meet at a local Carl's Jr. (which are thankfully now open again for indoor seating) or travel to YOUR location if not too far away (else i may need to add a travel fee).</t>
  </si>
  <si>
    <t>I am able to work for multiple consecutive hour sessions if needed.  Very reliable</t>
  </si>
  <si>
    <t xml:space="preserve"> timely and honest.</t>
  </si>
  <si>
    <t>I charge in the $35/hr to $65/hr range (tutoring at the bottom end</t>
  </si>
  <si>
    <t xml:space="preserve"> Engineering related on the top end)</t>
  </si>
  <si>
    <t xml:space="preserve"> depending on what the job is and how far i need to travel.</t>
  </si>
  <si>
    <t>I am also a card carrying Registered Professional Engineer in the State of California</t>
  </si>
  <si>
    <t xml:space="preserve"> if that matters.</t>
  </si>
  <si>
    <t>Let me know if you have any interest for current or future projects.</t>
  </si>
  <si>
    <t>;[35, 65];2022-03-07;2
2022-02-15T15:18:51-0800;https://losangeles.craigslist.org/sfv/lss/d/agoura-hills-12-math-review-on-uc-davis/7446539271.html;;Local In-Person Tutoring And Zoom;Sf Valley;losangeles;California;</t>
  </si>
  <si>
    <t>FREE phone consultation: please leave your contact info and a good call back time via ""CONTACT US"" or schedule a call via ""BOOKING"" on the website.</t>
  </si>
  <si>
    <t>upgradedistancelearning dotcom</t>
  </si>
  <si>
    <t>Learn math with Marie!</t>
  </si>
  <si>
    <t>5th Grade</t>
  </si>
  <si>
    <t>6th Grade</t>
  </si>
  <si>
    <t>7th Grade</t>
  </si>
  <si>
    <t>8th Grade</t>
  </si>
  <si>
    <t>Integrated Math</t>
  </si>
  <si>
    <t>Calculus AB</t>
  </si>
  <si>
    <t>...and more</t>
  </si>
  <si>
    <t>AP | COLLEGE | IB | HOMESCHOOL | HONORS | K-12 | PRIVATE LESSONS | SAT</t>
  </si>
  <si>
    <t>‚Ä¢ 5.0 stars on Yelp &amp; Thumbtack !</t>
  </si>
  <si>
    <t>‚Ä¢ Thumbtack TOP PRO !</t>
  </si>
  <si>
    <t>‚Ä¢ UC Davis - Biological Sciences graduate</t>
  </si>
  <si>
    <t>‚Ä¢ 12 years of classroom experience</t>
  </si>
  <si>
    <t xml:space="preserve"> including AP courses</t>
  </si>
  <si>
    <t>‚Ä¢ Background check verified</t>
  </si>
  <si>
    <t>‚Ä¢ All ages and levels welcome</t>
  </si>
  <si>
    <t>At Up Grade Distance Learning</t>
  </si>
  <si>
    <t xml:space="preserve"> we provide quality tutoring in multiple subjects.</t>
  </si>
  <si>
    <t>There is the option of signing up for single private sessions on Zoom</t>
  </si>
  <si>
    <t xml:space="preserve"> paid plan subscriptions</t>
  </si>
  <si>
    <t xml:space="preserve"> monthly memberships</t>
  </si>
  <si>
    <t xml:space="preserve"> and group classes. Book Zoom sessions online or contact us for more information about in-person tutoring availability.</t>
  </si>
  <si>
    <t>Specialties</t>
  </si>
  <si>
    <t>Top personalized distance learning boutique focusing in Math</t>
  </si>
  <si>
    <t xml:space="preserve"> and French. We believe in providing students with the skills and strategies to succeed. We offer classes and private lessons for individuals</t>
  </si>
  <si>
    <t xml:space="preserve"> couples</t>
  </si>
  <si>
    <t xml:space="preserve"> and groups. We see many types of students from success-seeking middle and high school students</t>
  </si>
  <si>
    <t xml:space="preserve"> bilingual students</t>
  </si>
  <si>
    <t xml:space="preserve"> homeschool students</t>
  </si>
  <si>
    <t xml:space="preserve"> and adult learners. We will work with all ages and all levels. While we can tutor you with your current program or schoolwork</t>
  </si>
  <si>
    <t xml:space="preserve"> we can also provide custom curriculum to help you advance to the next step. A great tutor can help you achieve your highest potential!</t>
  </si>
  <si>
    <t>Meet the Tutor:</t>
  </si>
  <si>
    <t>Marie B.</t>
  </si>
  <si>
    <t>A native speaker from Bordeaux and third generation teacher</t>
  </si>
  <si>
    <t xml:space="preserve"> I started teaching French in 2002 and math and by 2007 was teaching biology and chemistry. My math and science education was completed at UC Davis before I entered the educational and entrepreneurial realm of San Francisco in 2008.</t>
  </si>
  <si>
    <t>I have worked in public and private schools</t>
  </si>
  <si>
    <t xml:space="preserve"> as a teacher</t>
  </si>
  <si>
    <t xml:space="preserve"> para-educator</t>
  </si>
  <si>
    <t xml:space="preserve"> and curriculum editor while helping students ace exams</t>
  </si>
  <si>
    <t xml:space="preserve"> become fluent in French</t>
  </si>
  <si>
    <t xml:space="preserve"> or go up a math grade-level. By 2008 I founded ""Up Grade Tutoring with Marie""</t>
  </si>
  <si>
    <t xml:space="preserve"> and by 2016 ""The Online Biology Tutor""</t>
  </si>
  <si>
    <t xml:space="preserve"> and ""French for Friends."" I have since helped hundreds of students reach their goals.</t>
  </si>
  <si>
    <t>I take the time to understand your level and goals</t>
  </si>
  <si>
    <t xml:space="preserve"> and custom tailor a curriculum for your success. My 15 years of teaching experience guide my understanding of how to handle each and every student as a unique case. I genuinely wants to see my students succeed confidently.</t>
  </si>
  <si>
    <t>History:</t>
  </si>
  <si>
    <t>Established in 2008.</t>
  </si>
  <si>
    <t>Up Grade Distance Learning"" was called ""Up Grade Tutoring with Marie"" and was originally founded to provide tutoring services in math</t>
  </si>
  <si>
    <t xml:space="preserve"> science and French to French/English bilingual students who are enrolled in French-language school subjects such as math and science as well as provide a French-language base for multi-lingual families.</t>
  </si>
  <si>
    <t>Over the years</t>
  </si>
  <si>
    <t xml:space="preserve"> we continue to provide top personalized education in the San Francisco Bay Area. We added Math Strategies in 2014</t>
  </si>
  <si>
    <t xml:space="preserve"> Advanced Biology and Chemistry Coaching in 2015</t>
  </si>
  <si>
    <t xml:space="preserve"> and French for Friends in 2016. In 2017</t>
  </si>
  <si>
    <t xml:space="preserve"> we started offering remote services including 1-on-1 videoconferencing sessions. In 2019</t>
  </si>
  <si>
    <t xml:space="preserve"> we opened up the Agoura location expanding our services to Los Angeles and Ventura Counties. In 2020</t>
  </si>
  <si>
    <t xml:space="preserve"> we opened up the Ojai location expanding our services to Ventura and Santa Barbara Counties. Look out for our new Zoom group classes in 2021!</t>
  </si>
  <si>
    <t>We can meet you in-person or remotely. Online private sessions are set up like a 1-on-1 interactive classroom. Lessons are taught in a traditional manner with a whiteboard and teacher. You can record your sessions and screenshot your notes</t>
  </si>
  <si>
    <t xml:space="preserve"> which is an additional bonus for distance learners.</t>
  </si>
  <si>
    <t>We are proud to help even more students with our distance learning programs.</t>
  </si>
  <si>
    <t>Specialty Tutoring and Test Prep include:</t>
  </si>
  <si>
    <t>Math &amp; Science Strategies</t>
  </si>
  <si>
    <t xml:space="preserve"> Algebra 1 &amp; 2</t>
  </si>
  <si>
    <t xml:space="preserve">Biology </t>
  </si>
  <si>
    <t xml:space="preserve"> Chemistry </t>
  </si>
  <si>
    <t>GRE Quantitative Reasoning</t>
  </si>
  <si>
    <t>SAT 1 MATH</t>
  </si>
  <si>
    <t xml:space="preserve"> SAT 2 SCIENCE</t>
  </si>
  <si>
    <t>AP BIO Test Prep.</t>
  </si>
  <si>
    <t>AP CHEM Test Prep.</t>
  </si>
  <si>
    <t>College Tutoring for Biology Majors</t>
  </si>
  <si>
    <t>‚Ä¢ Help with homework</t>
  </si>
  <si>
    <t xml:space="preserve"> lab reports</t>
  </si>
  <si>
    <t xml:space="preserve"> and exams.</t>
  </si>
  <si>
    <t>‚Ä¢ Learn with a Biology and Chemistry Mastery Coach and get results!</t>
  </si>
  <si>
    <t>Cover BIOLOGY &amp;</t>
  </si>
  <si>
    <t xml:space="preserve"> CHEMISTRY AP Exam Topics 1-on-1 with Marie's full curriculum</t>
  </si>
  <si>
    <t>THE NEXT STEP:</t>
  </si>
  <si>
    <t>Looking forward to hearing from you!</t>
  </si>
  <si>
    <t>;[];2022-03-07;0
2022-02-13T09:44:47-0800;https://losangeles.craigslist.org/lac/lss/d/los-angeles-ivy-league-math-tutor-and/7445540895.html;;Online;Central La;losangeles;California;</t>
  </si>
  <si>
    <t xml:space="preserve">Don't forfeit quality for quantity in education. </t>
  </si>
  <si>
    <t>After a decade in math education (national and international)</t>
  </si>
  <si>
    <t xml:space="preserve"> my interest and passion in helping people understand mathematics have grown mature and refined. We will have conversations about the topics you are studying. You will learn and succeed.</t>
  </si>
  <si>
    <t>My experience: IGCSE Mathematics Teacher (middle school)</t>
  </si>
  <si>
    <t xml:space="preserve"> Primary grades 2nd</t>
  </si>
  <si>
    <t xml:space="preserve"> 3rd</t>
  </si>
  <si>
    <t xml:space="preserve"> 4th</t>
  </si>
  <si>
    <t xml:space="preserve"> and 5th</t>
  </si>
  <si>
    <t xml:space="preserve"> High School Mathematics Teacher grades 9th to 12th. Director of Academics and Curriculum for American Explorer Academy</t>
  </si>
  <si>
    <t xml:space="preserve"> University Professors' Assistant and instructor</t>
  </si>
  <si>
    <t xml:space="preserve"> university tutor (math</t>
  </si>
  <si>
    <t xml:space="preserve"> Latin)</t>
  </si>
  <si>
    <t xml:space="preserve"> state college and university TA (College Algebra and Precalculus)</t>
  </si>
  <si>
    <t xml:space="preserve"> State College Math Lab Instructor</t>
  </si>
  <si>
    <t xml:space="preserve"> Various professional certificates (FutureLearn</t>
  </si>
  <si>
    <t xml:space="preserve"> Coursera</t>
  </si>
  <si>
    <t xml:space="preserve"> British Council</t>
  </si>
  <si>
    <t xml:space="preserve"> President and CEO and tutor of Math Tutoring USA LLC.</t>
  </si>
  <si>
    <t xml:space="preserve">My education: Undergraduate Theoretical Mathematics (OSU) and Graduate Statistics Program (MIT) </t>
  </si>
  <si>
    <t xml:space="preserve">I tutor/teach the best of the best. You are that person. Language is how you will succeed in your math studies. </t>
  </si>
  <si>
    <t>When do you want to start learning?</t>
  </si>
  <si>
    <t xml:space="preserve">I would love to discuss with you which topics you need help with. </t>
  </si>
  <si>
    <t xml:space="preserve">Initial assessment of 10-15 minutes is free via Zoom. </t>
  </si>
  <si>
    <t>Contact me at any time. Initially</t>
  </si>
  <si>
    <t xml:space="preserve"> a text message is best</t>
  </si>
  <si>
    <t xml:space="preserve"> then we can either talk on the phone or on Zoom or email. </t>
  </si>
  <si>
    <t>Tambi√©n puedo hablar y ense√±ar en Espa√±ol!</t>
  </si>
  <si>
    <t>Thank you for your time</t>
  </si>
  <si>
    <t xml:space="preserve"> and I will remain attentive to your response!</t>
  </si>
  <si>
    <t>;[];2022-03-07;0
2022-03-06T18:10:32-0800;https://losangeles.craigslist.org/sfv/lss/d/valencia-math-tutoring-services-50-hr/7454834582.html;;no city found;Sf Valley;losangeles;California;</t>
  </si>
  <si>
    <t>I am looking to offer my services as a math tutor for any student that may need it! I have gone through most of the college experience</t>
  </si>
  <si>
    <t xml:space="preserve"> and I have taken math courses up to Calculus 1. However</t>
  </si>
  <si>
    <t xml:space="preserve"> I am only offering tutoring for the following:</t>
  </si>
  <si>
    <t>Concepts involving Prealgebra</t>
  </si>
  <si>
    <t xml:space="preserve"> and Trigonometry.</t>
  </si>
  <si>
    <t>I have 2 years of experience for tutoring</t>
  </si>
  <si>
    <t xml:space="preserve"> both volunteer and paid work. I've had wonderful students reach me for help</t>
  </si>
  <si>
    <t xml:space="preserve"> and they have learned a lot from my sessions as well as having excelled in their math classes. I hope to achieve the same with you too!</t>
  </si>
  <si>
    <t>My purpose is to help with homework</t>
  </si>
  <si>
    <t xml:space="preserve"> provide tips to further assist with other assignments</t>
  </si>
  <si>
    <t xml:space="preserve"> and potentially provide students with confidence they need in order for them to succeed. NOTE: I am not a teacher! I do not offer an agenda nor course material for the purpose of teaching. I will only help and tutor based on the homework and questions the client may have</t>
  </si>
  <si>
    <t xml:space="preserve"> so please be ready with the work/problems you need help with.</t>
  </si>
  <si>
    <t>These sessions will be online and will take place virtually on Zoom only. You do not need to use a webcam unless you want to. I have a program I utilize as a white board to work out problems. Taking pictures or sending screenshots of your homework problems is preferred so I have an idea of what I'll be assisting you with.</t>
  </si>
  <si>
    <t xml:space="preserve">My hours are (subject to change): </t>
  </si>
  <si>
    <t>Monday: 11am - 10:30pm</t>
  </si>
  <si>
    <t>Tuesday: 11am - 10:30pm</t>
  </si>
  <si>
    <t>Wednesday: 11am - 9:30pm</t>
  </si>
  <si>
    <t>Thursday: 11am - 10:30pm</t>
  </si>
  <si>
    <t>Friday: 11 am - 9:30pm</t>
  </si>
  <si>
    <t>Saturday: 1pm - 9pm</t>
  </si>
  <si>
    <t>Sunday: Off</t>
  </si>
  <si>
    <t>I offer a completely professional experience</t>
  </si>
  <si>
    <t xml:space="preserve"> but I'm sure I can relate to all of your struggles on a personal level as well so the experience won't have to seem so intimidating! I'm a very patient person and very flexible. If interested in trying my services out</t>
  </si>
  <si>
    <t xml:space="preserve"> please contact me to set up an appointment. I would prefer if appointments were made a day in advance so we can properly communicate our plans.</t>
  </si>
  <si>
    <t>Thank you and I hope to get to know you soon!</t>
  </si>
  <si>
    <t>2022-03-05T18:01:14-0800;https://losangeles.craigslist.org/wst/lss/d/los-angeles-phd-to-ap-level-economics/7454452523.html;;Los Angeles;Westside-Southbay;losangeles;California;"</t>
  </si>
  <si>
    <t>I tutor AP</t>
  </si>
  <si>
    <t xml:space="preserve"> Masters</t>
  </si>
  <si>
    <t xml:space="preserve"> and PhD students. </t>
  </si>
  <si>
    <t xml:space="preserve">You can call or text me at 628-215-0114. If I cannot answer your call it means I am in session with a student so send me a text message instead and I will get back to you right away. </t>
  </si>
  <si>
    <t>My Qualifications: Doctoral student in Financial Economics</t>
  </si>
  <si>
    <t xml:space="preserve"> MS Statistics</t>
  </si>
  <si>
    <t xml:space="preserve"> BS Industrial Engineering</t>
  </si>
  <si>
    <t>Certifications: CFA</t>
  </si>
  <si>
    <t xml:space="preserve"> FRM</t>
  </si>
  <si>
    <t xml:space="preserve"> Actuary</t>
  </si>
  <si>
    <t>I help with essays</t>
  </si>
  <si>
    <t xml:space="preserve"> discussion postings</t>
  </si>
  <si>
    <t xml:space="preserve"> company and project valuation analysis</t>
  </si>
  <si>
    <t xml:space="preserve"> capstone</t>
  </si>
  <si>
    <t xml:space="preserve"> case study</t>
  </si>
  <si>
    <t xml:space="preserve"> and test preps.</t>
  </si>
  <si>
    <t>SUBJECTS COVERED:</t>
  </si>
  <si>
    <t>PROBABILITY AND STATISTICS TOPICS</t>
  </si>
  <si>
    <t>1.       Biostatistics and  Epidemiology - chi-square test survival analysis relative risk Kaplan Meier estimator ANOVA Person time  McNemar's Test specificity</t>
  </si>
  <si>
    <t>2.       Combinatorics Kurtosis interval Boxplot ordinal Histogram nominal Outliers   Data analysis range Sample mean categorical variables Expected value</t>
  </si>
  <si>
    <t>3.       Random Variables - variance normal distribution   cumulative distribution function probability density function gamma distribution Discrete and  Continuous random variables covariance binomial poisson geometric</t>
  </si>
  <si>
    <t>4.       Probability - addition law permutation false negative probability PV+ Area under normal curve ROC curves combination sensitivity specificity Bayes Rule combination addition law false negative probability incidence multiplication rule</t>
  </si>
  <si>
    <t>5.       Estimators - unbiasedness cramer rao  bound moment generating function estimators consistency method of moments Consistency maximum likelihood</t>
  </si>
  <si>
    <t>6.       Estimators - unbiasedness cramer rao  bound moment generating function estimators consistency method of moments Consistency maximum likelihood</t>
  </si>
  <si>
    <t>7.       Inferential Statistics - One Sample T test test on equality of proportions sample size given margin of error  hypothesis testing test on equality of means test on equality of variance  one way anova factorial anova central limit theorem sample size from power two sample t-test</t>
  </si>
  <si>
    <t>8.       Linear Regression Tutoring - Linear Probability models probit logit Chunk Test Fixed effects Regression Discontinuity Design Fixed effects Least  squares estimation  propensity score Least  squares estimation Stationarity unit root test VCM volatility Regression Discontinuity Design Partial  F test Difference in Difference Random Effects</t>
  </si>
  <si>
    <t>9.       Public Health Studies - pediatrics hypertension microbiology nutrition obstetrics sports medicine cancer renal disease environmental health microbiology</t>
  </si>
  <si>
    <t>STATISTICAL SOFTWARE</t>
  </si>
  <si>
    <t xml:space="preserve">         Stata</t>
  </si>
  <si>
    <t xml:space="preserve">  eViews</t>
  </si>
  <si>
    <t xml:space="preserve"> LINDO</t>
  </si>
  <si>
    <t xml:space="preserve"> Palisade</t>
  </si>
  <si>
    <t xml:space="preserve"> Crystal Ball</t>
  </si>
  <si>
    <t>ECONOMICS TOPICS</t>
  </si>
  <si>
    <t>1.       Microeconomics - Perfect Competition Cost function Monopolistic  Competition Supply   Function Edgeworth Box Roy's identity Producer Surplus indirect utility Demand Function Expenditure minimization Oligopoly</t>
  </si>
  <si>
    <t>2.       Macroeconomics - Solow Model Growth Theory Barro Ricardo Equivalence Growth Accounting Ramsey Optimal Tax Crusoe‚Äôs Production Possibilities International Economics Philips curve Dynamic Programming Philips curve Infinite Period Model GDP deflator Growth Accounting</t>
  </si>
  <si>
    <t>3.       Game Theory - Normal form Dynamic Games of Incomplete Information Bayesian Nash Equilibrium Static Games of Complete Information Signaling Games Repeated Games     Cournot Competition</t>
  </si>
  <si>
    <t>4.       Econometrics - Regression Discontinuity Design method of moments Difference in Difference Fixed effects maximum likelihood Linear Probability models cramer rao  bound Consistency estimators Chunk Test</t>
  </si>
  <si>
    <t>FINANCE TOPICS</t>
  </si>
  <si>
    <t xml:space="preserve">1.       Financial Math - Time Value of Money Derivatives Dividend discount model bond duration   CAPM bond convexity Stock Valuation Bond valuation </t>
  </si>
  <si>
    <t xml:space="preserve">2.       Portfolio Analysis - Option Pricing Efficient Frontier Markowitz currency swap Risk Derivatives forwards Black Scholes  SML Binomial Tree  </t>
  </si>
  <si>
    <t>3.       Project Evaluation / Capital Budgeting - Discounted Payback IRR Payback Period MIRR WACC MACRS Spreadsheet calculations Straight line Depreciation</t>
  </si>
  <si>
    <t>4.       Company Valuation - Financial ratios Liquidity Weighted average cost of capital Optimal capital structure ROE Liability SWOT Income statement Miller Modigliano Theorem profitability</t>
  </si>
  <si>
    <t>ACOOUNTING TOPICS</t>
  </si>
  <si>
    <t>1.       Financial Accounting ‚Äì Financial Statements (balance sheets</t>
  </si>
  <si>
    <t xml:space="preserve"> income statements</t>
  </si>
  <si>
    <t xml:space="preserve"> cash flow statements)</t>
  </si>
  <si>
    <t xml:space="preserve"> journal entries</t>
  </si>
  <si>
    <t xml:space="preserve"> ledger</t>
  </si>
  <si>
    <t xml:space="preserve"> trial balance</t>
  </si>
  <si>
    <t xml:space="preserve"> financial ratios</t>
  </si>
  <si>
    <t xml:space="preserve"> valuation</t>
  </si>
  <si>
    <t xml:space="preserve"> depreciation</t>
  </si>
  <si>
    <t>2.       Managerial accounting - Job order costing</t>
  </si>
  <si>
    <t xml:space="preserve"> Process costing</t>
  </si>
  <si>
    <t xml:space="preserve"> Absorption costing vs. variable costing</t>
  </si>
  <si>
    <t xml:space="preserve"> cost behavior and cost-volume-profit analysis</t>
  </si>
  <si>
    <t xml:space="preserve"> Operational budgeting</t>
  </si>
  <si>
    <t xml:space="preserve"> Standard costing and variance analysis</t>
  </si>
  <si>
    <t xml:space="preserve"> Activity based costing</t>
  </si>
  <si>
    <t xml:space="preserve"> Pricing of individual products and services</t>
  </si>
  <si>
    <t>OPERATIONS MANAGEMENT/ MANAGEMENT SCIENCE TOPICS</t>
  </si>
  <si>
    <t>1.       Transportation problems</t>
  </si>
  <si>
    <t>2.       Linear Programming</t>
  </si>
  <si>
    <t>3.       Management Control</t>
  </si>
  <si>
    <t xml:space="preserve"> Procurement</t>
  </si>
  <si>
    <t xml:space="preserve"> TQM</t>
  </si>
  <si>
    <t>4.       Product and Service Management</t>
  </si>
  <si>
    <t xml:space="preserve"> Facilities management</t>
  </si>
  <si>
    <t xml:space="preserve"> distribution</t>
  </si>
  <si>
    <t>5.       PERT CPM</t>
  </si>
  <si>
    <t xml:space="preserve">  inventory management</t>
  </si>
  <si>
    <t>6.       moving average</t>
  </si>
  <si>
    <t xml:space="preserve"> decision tree</t>
  </si>
  <si>
    <t xml:space="preserve"> seasonality</t>
  </si>
  <si>
    <t xml:space="preserve"> eoq</t>
  </si>
  <si>
    <t xml:space="preserve">  Excel Solver forecasting</t>
  </si>
  <si>
    <t>ENGINEERING  AND PHYSICS TOPICS</t>
  </si>
  <si>
    <t>1.       Engineering Statics</t>
  </si>
  <si>
    <t>2.       Engineering Dynamics</t>
  </si>
  <si>
    <t>3.       Physics 1 ‚Äì friction</t>
  </si>
  <si>
    <t xml:space="preserve"> moments</t>
  </si>
  <si>
    <t xml:space="preserve"> etc</t>
  </si>
  <si>
    <t>MATH</t>
  </si>
  <si>
    <t xml:space="preserve"> ALGEBRA</t>
  </si>
  <si>
    <t xml:space="preserve"> AND PRE-CALCULUS</t>
  </si>
  <si>
    <t>1.       Algebra</t>
  </si>
  <si>
    <t xml:space="preserve"> Math and Calculus - differential equation simplex method differential equations linear algebra GRE Quantitative Trigonometry newton raphson complex analysis matrix algebra</t>
  </si>
  <si>
    <t>2.       Pre-calculus - slope and intercept of line permutation and combination gauss jordan theorem logarithmic and exponential functions binomial theorem rational and irrational numbers points of inflection synthetic division</t>
  </si>
  <si>
    <t>;[];2022-03-07;0
2022-03-05T12:02:21-0800;https://losangeles.craigslist.org/lac/lss/d/monterey-park-calculus-physics/7454314047.html;;Los Angeles, Santa Monica, Pomona, Anaheim, All Of Ca;Central La;losangeles;California;</t>
  </si>
  <si>
    <t>CONTACT INFO: Phone: 559 367 9338 (plz call or text for instant response) or email me at berkeley22(att)(yahooo).(comm)</t>
  </si>
  <si>
    <t>Help with exams</t>
  </si>
  <si>
    <t xml:space="preserve"> assignments etc. is provided with guaranteed results. Vastly experienced and very patient tutor holding Bachelor of Science degree in Mathematics and Master of Science degree in Mechanical Engineering (in progress). Cheapest prices and A+ grade guaranteed. Group rates as low as $ 20 an hour. Very affordable individual rates also available. Please inquire at 559 367 9338 (call or text). Available in the following subject areas:</t>
  </si>
  <si>
    <t>MATH: Differential Equations</t>
  </si>
  <si>
    <t xml:space="preserve"> College Calculus (I</t>
  </si>
  <si>
    <t xml:space="preserve"> III)</t>
  </si>
  <si>
    <t xml:space="preserve"> Business Calculus</t>
  </si>
  <si>
    <t xml:space="preserve"> Finite Math</t>
  </si>
  <si>
    <t xml:space="preserve"> High School Calculus (AP AB / BC)</t>
  </si>
  <si>
    <t xml:space="preserve"> Advanced Math</t>
  </si>
  <si>
    <t xml:space="preserve"> Honors Math</t>
  </si>
  <si>
    <t xml:space="preserve"> and Algebra.</t>
  </si>
  <si>
    <t>STATISTICS: All levels (College and High School)</t>
  </si>
  <si>
    <t xml:space="preserve"> Decision Sciences Statistics</t>
  </si>
  <si>
    <t xml:space="preserve"> Probability and Statistics for Engineers</t>
  </si>
  <si>
    <t>PHYSICS: University Physics (I</t>
  </si>
  <si>
    <t xml:space="preserve"> High School Physics (AP AB / BC)</t>
  </si>
  <si>
    <t xml:space="preserve"> Introductory and General Physics</t>
  </si>
  <si>
    <t>ENGINEERING: Statics</t>
  </si>
  <si>
    <t xml:space="preserve"> Mechanics/Strength Of Materials</t>
  </si>
  <si>
    <t xml:space="preserve"> Fluid Mechanics/Engineering</t>
  </si>
  <si>
    <t xml:space="preserve"> Electric Circuits (I</t>
  </si>
  <si>
    <t xml:space="preserve"> II)</t>
  </si>
  <si>
    <t xml:space="preserve"> Engineering Math</t>
  </si>
  <si>
    <t>;[];2022-03-07;0
2022-03-04T18:22:39-0800;https://losangeles.craigslist.org/lac/lss/d/los-angeles-friendly-fun-algebra-and/7454021302.html;75.0;Los Angeles;Central La;losangeles;California;</t>
  </si>
  <si>
    <t>Hello! I'm a friendly and encouraging Algebra 1 and Geometry tutor with 12 years experience teaching. I am skilled at making math seem easy and I will help you overcome your fears</t>
  </si>
  <si>
    <t xml:space="preserve"> so you can pass your classes</t>
  </si>
  <si>
    <t xml:space="preserve"> nursing exams</t>
  </si>
  <si>
    <t xml:space="preserve"> or entrance tests. I will not make you feel bad for not understanding the material. Most math books are not well written and don't include enough examples to help you work through all the problems. It is sadly normal to need a tutor. Let me help! </t>
  </si>
  <si>
    <t>I am skilled at working with students with ADHD</t>
  </si>
  <si>
    <t xml:space="preserve"> autism</t>
  </si>
  <si>
    <t xml:space="preserve"> English language learners</t>
  </si>
  <si>
    <t xml:space="preserve"> and who are emotionally disturbed. I can tutor in person</t>
  </si>
  <si>
    <t xml:space="preserve"> or online. I charge $75 an hour. Please email me if you are interested and then we can arrange a phone call to discuss if I would be a good fit for you or your child's needs. I have recently passed a criminal background check and I was teaching in public schools this past school year. I look forward to meeting and helping you!</t>
  </si>
  <si>
    <t>;[75];2022-03-07;1
2022-03-04T06:44:59-0800;https://losangeles.craigslist.org/sfv/lss/d/sylmar-english-and-writing-tutor-online/7453681009.html;;Sylmar;Sf Valley;losangeles;California;</t>
  </si>
  <si>
    <t>‚≠êCall or Text 818.332.6837‚≠ê</t>
  </si>
  <si>
    <t>üî• Contact me today.üî•</t>
  </si>
  <si>
    <t>Are you failing your assignments?</t>
  </si>
  <si>
    <t>Feeling left behind in school? üèÉ‚Äç‚ôÄÔ∏è</t>
  </si>
  <si>
    <t>Or having trouble with deadlines? ‚è≤Ô∏è</t>
  </si>
  <si>
    <t>But you do not even know where to start. ü§∑‚Äç</t>
  </si>
  <si>
    <t xml:space="preserve"> I'm Michael!</t>
  </si>
  <si>
    <t>If you're having trouble in school</t>
  </si>
  <si>
    <t xml:space="preserve"> you're not alone. Many students struggle to keep up with their classes or to get good grades.</t>
  </si>
  <si>
    <t>I'm here for you.</t>
  </si>
  <si>
    <t>üèÜüë®üèª‚ÄçüéìüèÜ I am a highly qualified tutor that has been tutoring English and ESL for over eight years</t>
  </si>
  <si>
    <t xml:space="preserve"> STRAIGHT. </t>
  </si>
  <si>
    <t>ü•á I am a TESOL</t>
  </si>
  <si>
    <t xml:space="preserve"> TELF</t>
  </si>
  <si>
    <t xml:space="preserve"> TEYLT</t>
  </si>
  <si>
    <t xml:space="preserve"> CELTA internationally accredited certificated English tutor with a passion for helping students achieve their goals. ü•á</t>
  </si>
  <si>
    <t>üåè I have helped thousands of students from all around the world. üáØüáµ üá∞üá∑ üá®üá¥ üá≤üáΩ üá™üá∏ üáßüá∑</t>
  </si>
  <si>
    <t>I have worked in a writing and reading lab and as an in-class ESL tutor at a community college. I've also worked with many international ESL companies teaching students English all around the world.</t>
  </si>
  <si>
    <t>I also have experience teaching various subjects like law</t>
  </si>
  <si>
    <t xml:space="preserve"> basic math</t>
  </si>
  <si>
    <t>So</t>
  </si>
  <si>
    <t xml:space="preserve"> if you need help with an assignment or need help to improve your grade.</t>
  </si>
  <si>
    <t>Even If you have an urgent task that needs to be done. ‚è∞</t>
  </si>
  <si>
    <t>I can help you. üíØ</t>
  </si>
  <si>
    <t>I have successfully helped many students with their English Assignments</t>
  </si>
  <si>
    <t xml:space="preserve"> History</t>
  </si>
  <si>
    <t xml:space="preserve"> Sociology</t>
  </si>
  <si>
    <t xml:space="preserve"> Anthropology</t>
  </si>
  <si>
    <t xml:space="preserve"> and many other subjects. üéì</t>
  </si>
  <si>
    <t>And if I don't know the subject</t>
  </si>
  <si>
    <t xml:space="preserve"> then I provide an in-depth look into the topic and learn. </t>
  </si>
  <si>
    <t>I can tutor from grade school</t>
  </si>
  <si>
    <t xml:space="preserve"> undergraduate to graduate</t>
  </si>
  <si>
    <t xml:space="preserve"> prelaw</t>
  </si>
  <si>
    <t xml:space="preserve"> and higher.</t>
  </si>
  <si>
    <t>No matter how bad your grade looks</t>
  </si>
  <si>
    <t xml:space="preserve"> I can help you improve. Guaranteed. üëç</t>
  </si>
  <si>
    <t>We can work from scratch or with a draft you have.</t>
  </si>
  <si>
    <t>Getting an A will be more straightforward</t>
  </si>
  <si>
    <t xml:space="preserve"> fast</t>
  </si>
  <si>
    <t xml:space="preserve"> and more comfortable than you ever thought possible.</t>
  </si>
  <si>
    <t>You will never have to worry about failing</t>
  </si>
  <si>
    <t xml:space="preserve"> feeling overwhelmed</t>
  </si>
  <si>
    <t xml:space="preserve"> or being left behind.</t>
  </si>
  <si>
    <t>And even if you have a learning disability</t>
  </si>
  <si>
    <t xml:space="preserve"> I can teach you how to overcome your obstacles and reach your goals.</t>
  </si>
  <si>
    <t>I offer Zoom or Skype sessions</t>
  </si>
  <si>
    <t xml:space="preserve"> and we can do everything online. I am very flexible</t>
  </si>
  <si>
    <t xml:space="preserve"> we can meet according to your schedule. (I use PayPal</t>
  </si>
  <si>
    <t xml:space="preserve"> Venmo</t>
  </si>
  <si>
    <t xml:space="preserve"> or Cashapp for Zoom or Skype sessions.)</t>
  </si>
  <si>
    <t xml:space="preserve"> whether you are a student of Psychology</t>
  </si>
  <si>
    <t xml:space="preserve"> International Studies</t>
  </si>
  <si>
    <t xml:space="preserve"> even Criminology</t>
  </si>
  <si>
    <t xml:space="preserve"> and Law property law</t>
  </si>
  <si>
    <t xml:space="preserve"> or anything else</t>
  </si>
  <si>
    <t xml:space="preserve"> I got you covered.</t>
  </si>
  <si>
    <t>Let this be the last day you ever doubt yourself and get the help you need!</t>
  </si>
  <si>
    <t>Schedule a tutoring session to start bringing those grades up! üöÄ</t>
  </si>
  <si>
    <t>üèÜ  üíé üìñ  Other services offered  üìñ üíé  üèÜ</t>
  </si>
  <si>
    <t>üíé Proofreading &amp; Editing Services</t>
  </si>
  <si>
    <t>üíé Online English/Speaking tutoring</t>
  </si>
  <si>
    <t>üíé Copywriting and Copyediting</t>
  </si>
  <si>
    <t>üíé Assistance in Online courses and classes</t>
  </si>
  <si>
    <t>üíé Writing Amazon Reviews</t>
  </si>
  <si>
    <t>üíé Assistance with Re-writing</t>
  </si>
  <si>
    <t>üíé Ghost writing</t>
  </si>
  <si>
    <t xml:space="preserve"> Blog Writing and more. </t>
  </si>
  <si>
    <t>‚≠êCall or Text 818.332.6837  ‚≠ê</t>
  </si>
  <si>
    <t>online tutor</t>
  </si>
  <si>
    <t xml:space="preserve"> online tutoring</t>
  </si>
  <si>
    <t xml:space="preserve"> online classes</t>
  </si>
  <si>
    <t xml:space="preserve"> ESL</t>
  </si>
  <si>
    <t xml:space="preserve"> English homework</t>
  </si>
  <si>
    <t xml:space="preserve"> PowerPoint</t>
  </si>
  <si>
    <t xml:space="preserve"> PowerPoint presentation</t>
  </si>
  <si>
    <t xml:space="preserve"> canvas</t>
  </si>
  <si>
    <t xml:space="preserve"> blackboard</t>
  </si>
  <si>
    <t xml:space="preserve"> geology</t>
  </si>
  <si>
    <t xml:space="preserve"> political</t>
  </si>
  <si>
    <t xml:space="preserve"> political theory</t>
  </si>
  <si>
    <t xml:space="preserve"> analysis</t>
  </si>
  <si>
    <t xml:space="preserve"> film review</t>
  </si>
  <si>
    <t xml:space="preserve"> copywriting</t>
  </si>
  <si>
    <t xml:space="preserve"> SEO</t>
  </si>
  <si>
    <t xml:space="preserve"> Response post</t>
  </si>
  <si>
    <t xml:space="preserve"> tort law</t>
  </si>
  <si>
    <t xml:space="preserve"> APA</t>
  </si>
  <si>
    <t xml:space="preserve"> MLA</t>
  </si>
  <si>
    <t xml:space="preserve"> write</t>
  </si>
  <si>
    <t xml:space="preserve"> Online content writer</t>
  </si>
  <si>
    <t xml:space="preserve"> copywriter</t>
  </si>
  <si>
    <t xml:space="preserve"> content</t>
  </si>
  <si>
    <t xml:space="preserve"> tutoring students</t>
  </si>
  <si>
    <t xml:space="preserve"> Elementary School Tutoring</t>
  </si>
  <si>
    <t xml:space="preserve"> tutoring services a tutoring services tutoring service tutor services online tutoring services tutoring services online online tutoring service academic tutoring services educational tutoring services academic tutoring service free tutoring services online tutor services online tutor service college tutoring services tutor services online math tutoring services math tutoring service tutoring services for college students free online tutoring services local tutoring services</t>
  </si>
  <si>
    <t xml:space="preserve"> Middle School Tutoring</t>
  </si>
  <si>
    <t xml:space="preserve"> High School Tutoring</t>
  </si>
  <si>
    <t xml:space="preserve"> English Studies</t>
  </si>
  <si>
    <t xml:space="preserve"> RN</t>
  </si>
  <si>
    <t xml:space="preserve"> Nursing school</t>
  </si>
  <si>
    <t xml:space="preserve"> nursing students</t>
  </si>
  <si>
    <t xml:space="preserve"> Online Academic help</t>
  </si>
  <si>
    <t xml:space="preserve"> graduation</t>
  </si>
  <si>
    <t xml:space="preserve"> law student</t>
  </si>
  <si>
    <t xml:space="preserve"> psychology</t>
  </si>
  <si>
    <t xml:space="preserve"> sociology</t>
  </si>
  <si>
    <t xml:space="preserve"> power point slides</t>
  </si>
  <si>
    <t xml:space="preserve"> Thesis work</t>
  </si>
  <si>
    <t xml:space="preserve"> Amazon reviews</t>
  </si>
  <si>
    <t xml:space="preserve"> Proofreading</t>
  </si>
  <si>
    <t xml:space="preserve"> speaking tutor</t>
  </si>
  <si>
    <t xml:space="preserve"> Re-writing</t>
  </si>
  <si>
    <t xml:space="preserve"> guaranteed</t>
  </si>
  <si>
    <t xml:space="preserve"> free</t>
  </si>
  <si>
    <t xml:space="preserve"> discount</t>
  </si>
  <si>
    <t xml:space="preserve"> cheap</t>
  </si>
  <si>
    <t xml:space="preserve"> tesol</t>
  </si>
  <si>
    <t xml:space="preserve"> TEFL</t>
  </si>
  <si>
    <t xml:space="preserve"> esay</t>
  </si>
  <si>
    <t xml:space="preserve"> esssay</t>
  </si>
  <si>
    <t xml:space="preserve"> support</t>
  </si>
  <si>
    <t xml:space="preserve"> service</t>
  </si>
  <si>
    <t xml:space="preserve"> online tutorials</t>
  </si>
  <si>
    <t xml:space="preserve"> nursing school</t>
  </si>
  <si>
    <t xml:space="preserve"> nursing student</t>
  </si>
  <si>
    <t xml:space="preserve"> tutoring services</t>
  </si>
  <si>
    <t xml:space="preserve"> tutoring center</t>
  </si>
  <si>
    <t xml:space="preserve"> tutoring service</t>
  </si>
  <si>
    <t xml:space="preserve"> tutoring kids</t>
  </si>
  <si>
    <t xml:space="preserve"> esl teacher</t>
  </si>
  <si>
    <t xml:space="preserve"> High school tutor</t>
  </si>
  <si>
    <t xml:space="preserve"> degree</t>
  </si>
  <si>
    <t xml:space="preserve"> higher education</t>
  </si>
  <si>
    <t xml:space="preserve"> English Grammar</t>
  </si>
  <si>
    <t xml:space="preserve"> SEO writing</t>
  </si>
  <si>
    <t xml:space="preserve"> Google Docs</t>
  </si>
  <si>
    <t xml:space="preserve"> English Class</t>
  </si>
  <si>
    <t xml:space="preserve"> English student</t>
  </si>
  <si>
    <t xml:space="preserve"> GEDprep</t>
  </si>
  <si>
    <t xml:space="preserve"> resume</t>
  </si>
  <si>
    <t xml:space="preserve"> cover letters</t>
  </si>
  <si>
    <t xml:space="preserve"> business letters</t>
  </si>
  <si>
    <t xml:space="preserve"> Case Study</t>
  </si>
  <si>
    <t xml:space="preserve"> Thesis</t>
  </si>
  <si>
    <t xml:space="preserve"> Research paper</t>
  </si>
  <si>
    <t xml:space="preserve"> Bibliography</t>
  </si>
  <si>
    <t xml:space="preserve"> Term paper</t>
  </si>
  <si>
    <t xml:space="preserve"> online coures</t>
  </si>
  <si>
    <t xml:space="preserve"> Dissertation</t>
  </si>
  <si>
    <t xml:space="preserve"> Corona Virus</t>
  </si>
  <si>
    <t xml:space="preserve"> coronavirus</t>
  </si>
  <si>
    <t xml:space="preserve"> COVID</t>
  </si>
  <si>
    <t xml:space="preserve"> online</t>
  </si>
  <si>
    <t xml:space="preserve"> Art</t>
  </si>
  <si>
    <t xml:space="preserve"> Accounting</t>
  </si>
  <si>
    <t xml:space="preserve"> criminology</t>
  </si>
  <si>
    <t xml:space="preserve"> health care management</t>
  </si>
  <si>
    <t xml:space="preserve"> marketing</t>
  </si>
  <si>
    <t xml:space="preserve"> philosophy</t>
  </si>
  <si>
    <t xml:space="preserve"> speech</t>
  </si>
  <si>
    <t xml:space="preserve"> english literature</t>
  </si>
  <si>
    <t xml:space="preserve"> reading comprehension</t>
  </si>
  <si>
    <t xml:space="preserve"> writing (creative and academic)</t>
  </si>
  <si>
    <t xml:space="preserve"> history and geography</t>
  </si>
  <si>
    <t xml:space="preserve"> IELTS exams</t>
  </si>
  <si>
    <t xml:space="preserve"> real estate</t>
  </si>
  <si>
    <t xml:space="preserve"> writing service</t>
  </si>
  <si>
    <t xml:space="preserve"> ascent tutor</t>
  </si>
  <si>
    <t xml:space="preserve"> ascent coach</t>
  </si>
  <si>
    <t xml:space="preserve"> Speaking tutoring</t>
  </si>
  <si>
    <t xml:space="preserve"> learning disabilities teacher</t>
  </si>
  <si>
    <t xml:space="preserve"> learning disabilities</t>
  </si>
  <si>
    <t xml:space="preserve"> adult learning disabilities</t>
  </si>
  <si>
    <t xml:space="preserve"> AP research</t>
  </si>
  <si>
    <t xml:space="preserve"> AP research capstone</t>
  </si>
  <si>
    <t xml:space="preserve"> Admission essays</t>
  </si>
  <si>
    <t xml:space="preserve"> Capstone projects</t>
  </si>
  <si>
    <t xml:space="preserve"> Statistical analysis</t>
  </si>
  <si>
    <t xml:space="preserve"> Dissertation help</t>
  </si>
  <si>
    <t xml:space="preserve"> Book reviews </t>
  </si>
  <si>
    <t xml:space="preserve"> Annotated bibliography</t>
  </si>
  <si>
    <t xml:space="preserve"> Case studies</t>
  </si>
  <si>
    <t xml:space="preserve"> Thesis paper</t>
  </si>
  <si>
    <t xml:space="preserve"> Excel and PowerPoint presentations</t>
  </si>
  <si>
    <t xml:space="preserve"> Lab reports</t>
  </si>
  <si>
    <t xml:space="preserve"> Essays writing services</t>
  </si>
  <si>
    <t xml:space="preserve"> Reflection papers</t>
  </si>
  <si>
    <t xml:space="preserve"> barexam</t>
  </si>
  <si>
    <t xml:space="preserve"> bar exam</t>
  </si>
  <si>
    <t xml:space="preserve"> lsat prep</t>
  </si>
  <si>
    <t xml:space="preserve"> lsatprep</t>
  </si>
  <si>
    <t xml:space="preserve"> resume builder</t>
  </si>
  <si>
    <t xml:space="preserve"> personal statement</t>
  </si>
  <si>
    <t xml:space="preserve"> common application essay</t>
  </si>
  <si>
    <t xml:space="preserve"> argumentative essays topics</t>
  </si>
  <si>
    <t xml:space="preserve"> mla format for essays</t>
  </si>
  <si>
    <t xml:space="preserve"> write my essays</t>
  </si>
  <si>
    <t xml:space="preserve"> highschool essays</t>
  </si>
  <si>
    <t xml:space="preserve"> essays helper</t>
  </si>
  <si>
    <t xml:space="preserve"> oxbridge essays</t>
  </si>
  <si>
    <t xml:space="preserve"> academic essays</t>
  </si>
  <si>
    <t xml:space="preserve"> write my essays for me</t>
  </si>
  <si>
    <t xml:space="preserve"> blog</t>
  </si>
  <si>
    <t xml:space="preserve"> blog writer</t>
  </si>
  <si>
    <t xml:space="preserve"> blog writing</t>
  </si>
  <si>
    <t xml:space="preserve"> Web content writer</t>
  </si>
  <si>
    <t xml:space="preserve"> Web Content writing</t>
  </si>
  <si>
    <t xml:space="preserve"> Ghost writer</t>
  </si>
  <si>
    <t xml:space="preserve"> Ghost writing</t>
  </si>
  <si>
    <t xml:space="preserve"> Academic Writing</t>
  </si>
  <si>
    <t xml:space="preserve"> Academic Writer</t>
  </si>
  <si>
    <t>;[];2022-03-07;0
2022-02-10T17:13:34-0800;https://losangeles.craigslist.org/sfv/lss/d/valencia-experienced-math-science-sat/7444477256.html;45.0;Reseda;Sf Valley;losangeles;California;</t>
  </si>
  <si>
    <t xml:space="preserve">My name is Qusai. I have been a tutor and a teaching assistant for over 7 years. I graduated from UC Berkeley and UC Santa Barbara where I used to teach undergraduate students. I have taught and tutored more than 200 students and have put in more than 300 hours of teaching time. </t>
  </si>
  <si>
    <t>The most important aspect of tutoring</t>
  </si>
  <si>
    <t xml:space="preserve"> in my opinion</t>
  </si>
  <si>
    <t xml:space="preserve"> is to identify and fill in gaps in their knowledge. The last thing you want is your child having trouble with a specific concept because their foundation was shaky. I can help make sure there are no gaps in their knowledge and make sure they are performing well in school.</t>
  </si>
  <si>
    <t>Some places I have taught:</t>
  </si>
  <si>
    <t xml:space="preserve"> China</t>
  </si>
  <si>
    <t>Qualifications:</t>
  </si>
  <si>
    <t>Undergrad: UC Berkeley</t>
  </si>
  <si>
    <t>Grad: UC Santa Barbara</t>
  </si>
  <si>
    <t>Ask about Tutoring Packages</t>
  </si>
  <si>
    <t xml:space="preserve"> 5 sessions</t>
  </si>
  <si>
    <t xml:space="preserve"> 10 sessions</t>
  </si>
  <si>
    <t xml:space="preserve"> etc. When you buy packages</t>
  </si>
  <si>
    <t xml:space="preserve"> you get feedback</t>
  </si>
  <si>
    <t xml:space="preserve"> analytics</t>
  </si>
  <si>
    <t xml:space="preserve"> and analysis on your child's performance. I provide a diagnosis and a beneficial study regimen for your child so that they continually improve. </t>
  </si>
  <si>
    <t>Packages include:</t>
  </si>
  <si>
    <t>- Detailed report of child's learning style</t>
  </si>
  <si>
    <t xml:space="preserve"> performance</t>
  </si>
  <si>
    <t xml:space="preserve"> what they need improvement on</t>
  </si>
  <si>
    <t xml:space="preserve"> and a list of teaching tactics that work  </t>
  </si>
  <si>
    <t xml:space="preserve"> guides</t>
  </si>
  <si>
    <t xml:space="preserve"> worksheets</t>
  </si>
  <si>
    <t xml:space="preserve"> practice tests</t>
  </si>
  <si>
    <t xml:space="preserve"> and even textbooks (only the useful ones)</t>
  </si>
  <si>
    <t>(Check out some of my reviews in the images attached)</t>
  </si>
  <si>
    <t>If you are looking to help your child in high school or college</t>
  </si>
  <si>
    <t xml:space="preserve"> reach out to me. I can help break things down and get them back on track towards a positive future.</t>
  </si>
  <si>
    <t>Rate: $45/hour</t>
  </si>
  <si>
    <t>Online Tutoring</t>
  </si>
  <si>
    <t>Note: I have all the tools for effective online tutoring including screen share and a stylus/digital white board.</t>
  </si>
  <si>
    <t xml:space="preserve"> call</t>
  </si>
  <si>
    <t xml:space="preserve"> or email</t>
  </si>
  <si>
    <t>;[45];2022-03-07;1
2022-03-03T07:13:11-0800;https://losangeles.craigslist.org/wst/lss/d/harvard-grad-gmat-ea-gre-tutor-99th/7453243397.html;20.0;Online;Westside-Southbay;losangeles;California;</t>
  </si>
  <si>
    <t>Online GMAT / Executive Assessment (EA) / GRE Tutoring and MBA Admissions Consulting</t>
  </si>
  <si>
    <t>Many clients have been admitted to HBS</t>
  </si>
  <si>
    <t xml:space="preserve"> Stanford GSB and Wharton (HSW) as well as all the other top business schools - some with generous scholarships.</t>
  </si>
  <si>
    <t>One recent client who found me on Craigslist wrote</t>
  </si>
  <si>
    <t xml:space="preserve"> ‚ÄúI achieved my dream and will be attending Harvard Business School in the fall! Working with Stuart was the best decision I could have made and will now change the trajectory of my career.‚Äù After we worked together on the GMAT</t>
  </si>
  <si>
    <t xml:space="preserve"> she raised her score by 90 points to 730</t>
  </si>
  <si>
    <t xml:space="preserve"> and she then hired me to help her with her applications. She was also accepted at Wharton and two other great schools. See below for more HSW testimonials.</t>
  </si>
  <si>
    <t>Credentials</t>
  </si>
  <si>
    <t>* Harvard grad with 99th percentile quant and verbal GMAT scores on the 1st attempt</t>
  </si>
  <si>
    <t>* 10+ years of 1-on-1 online tutoring experience with 1</t>
  </si>
  <si>
    <t>000+ clients</t>
  </si>
  <si>
    <t xml:space="preserve"> including hundreds who have achieved 700+ GMAT or 320+ GRE scores</t>
  </si>
  <si>
    <t>* Clients from diverse backgrounds</t>
  </si>
  <si>
    <t xml:space="preserve"> including multiple members of the White House staff</t>
  </si>
  <si>
    <t xml:space="preserve"> multiple fighter pilots &amp; other military officers</t>
  </si>
  <si>
    <t xml:space="preserve"> and numerous individuals from investment banking</t>
  </si>
  <si>
    <t xml:space="preserve"> private equity</t>
  </si>
  <si>
    <t xml:space="preserve"> venture capital and management consulting</t>
  </si>
  <si>
    <t xml:space="preserve"> among other industries</t>
  </si>
  <si>
    <t>* 10+ years tutoring and teaching elite GMAT classes for Veritas Prep</t>
  </si>
  <si>
    <t xml:space="preserve"> where I helped improve the company‚Äôs curriculum</t>
  </si>
  <si>
    <t>* 50+ 5-star Yelp reviews in major U.S. cities</t>
  </si>
  <si>
    <t>I‚Äôve perfected modular GMAT</t>
  </si>
  <si>
    <t xml:space="preserve"> EA and GRE curricula that will help you reach your goals as efficiently as possible. Many of my clients have already taken some of the most popular courses (Veritas</t>
  </si>
  <si>
    <t xml:space="preserve"> Manhattan</t>
  </si>
  <si>
    <t xml:space="preserve"> Kaplan</t>
  </si>
  <si>
    <t xml:space="preserve"> Princeton</t>
  </si>
  <si>
    <t xml:space="preserve"> and as a result</t>
  </si>
  <si>
    <t xml:space="preserve"> I‚Äôve built an understanding of the strengths and weaknesses of those programs. I‚Äôm also thoroughly familiar with the Official Guides. </t>
  </si>
  <si>
    <t>Efficient Online Tutoring</t>
  </si>
  <si>
    <t>I use GoToMeeting</t>
  </si>
  <si>
    <t xml:space="preserve"> a pen-enabled laptop and all the best test prep ebooks to deliver efficient online tutoring.</t>
  </si>
  <si>
    <t>MBA Admissions Consulting</t>
  </si>
  <si>
    <t>I can also help you with your business school application strategy</t>
  </si>
  <si>
    <t xml:space="preserve"> resume/CV</t>
  </si>
  <si>
    <t xml:space="preserve"> short answers and interview prep. I‚Äôve had admissions consulting clients admitted to all the top business schools. My strategic communications background includes helping C-level executives at dozens of major companies in closing more than $20 billion in transactions and achieving numerous breakthroughs. I now apply these skills and 10+ years of admissions consulting experience in advising clients.</t>
  </si>
  <si>
    <t>Contact</t>
  </si>
  <si>
    <t>For my rates and dozens of testimonials</t>
  </si>
  <si>
    <t xml:space="preserve"> search Simply Brilliant Prep to find me</t>
  </si>
  <si>
    <t xml:space="preserve"> then complete a form to get started.</t>
  </si>
  <si>
    <t>You can also call me at 877-228-5293 or email me through this ad.</t>
  </si>
  <si>
    <t>More HSW Testimonials</t>
  </si>
  <si>
    <t>‚ÄúStuart was an instrumental piece to my business school application process. We worked tirelessly at math fundamentals that I haven‚Äôt reviewed in over a decade</t>
  </si>
  <si>
    <t xml:space="preserve"> and my score skyrocketed from 149 to 160 over the course of a year. I ended up receiving acceptances to both Harvard and Stanford</t>
  </si>
  <si>
    <t xml:space="preserve"> and will forever be grateful to Stuart‚Äôs commitment to helping me achieve my goals.‚Äù</t>
  </si>
  <si>
    <t>A.O.</t>
  </si>
  <si>
    <t xml:space="preserve"> GRE Client Accepted to HBS and Stanford GSB for the Class of 2024</t>
  </si>
  <si>
    <t>‚ÄúGot in to HBS! Thanks for all your help</t>
  </si>
  <si>
    <t xml:space="preserve"> Stuart! It‚Äôs been a long time in the making</t>
  </si>
  <si>
    <t xml:space="preserve"> and I don‚Äôt think I could have done it without your help... You were great to work with.‚Äù</t>
  </si>
  <si>
    <t>Michael W.</t>
  </si>
  <si>
    <t xml:space="preserve"> HBS Class of 2021</t>
  </si>
  <si>
    <t xml:space="preserve"> 700+ Score</t>
  </si>
  <si>
    <t>‚ÄúI got into both hbs and gsb yesterday! I‚Äôm very excited and I want to thank you for your your time and help throughout the process! You definitely have a reference in me going forward!‚Äù</t>
  </si>
  <si>
    <t>Peter D.</t>
  </si>
  <si>
    <t xml:space="preserve"> Stanford GSB Class of 2021</t>
  </si>
  <si>
    <t>‚ÄúWorking online with Stuart from Simply Brilliant Prep was a game changer in my GMAT experience. I scored a 770 on the exam</t>
  </si>
  <si>
    <t xml:space="preserve"> exceeding my wildest expectations</t>
  </si>
  <si>
    <t xml:space="preserve"> and I have Stuart to thank! I spent the months leading up to my test date working with Stuart online on a one-on-one basis. Going into this experience</t>
  </si>
  <si>
    <t xml:space="preserve"> I had resisted signing up for a GMAT class or tutoring. Yet after months of slogging through practice exams and problems</t>
  </si>
  <si>
    <t xml:space="preserve"> I figured I would give a tutor a shot. Stuart introduced incredible clarity and focus to my studying</t>
  </si>
  <si>
    <t xml:space="preserve"> empowering me with eye-opening strategies to manage my time</t>
  </si>
  <si>
    <t xml:space="preserve"> navigate GMAT tricks</t>
  </si>
  <si>
    <t xml:space="preserve"> and employ straightforward approaches in responding to the most challenging problems. With Stuart</t>
  </si>
  <si>
    <t xml:space="preserve"> I gained individualized attention and support ‚Äì working with him gave me true 'bang for my buck.' I can‚Äôt recommend him strongly enough</t>
  </si>
  <si>
    <t xml:space="preserve"> and will continue to talk him up to my colleagues and friends pursuing the GMAT.‚Äù</t>
  </si>
  <si>
    <t>Sam D.</t>
  </si>
  <si>
    <t xml:space="preserve"> Stanford GSB Class of 2019 and Arjay Miller Scholar</t>
  </si>
  <si>
    <t xml:space="preserve"> 770 Score</t>
  </si>
  <si>
    <t>‚ÄúI worked with Stuart for the 3 weeks leading up to my final attempt at the GMAT. I wish I would have met him earlier in my studies because it would have probably saved me months of studying on my own... Not only is Stuart an expert in everything related to the GMAT</t>
  </si>
  <si>
    <t xml:space="preserve"> but he is also patient and had a good sense of the topics I should focus on. Most importantly</t>
  </si>
  <si>
    <t xml:space="preserve"> his energy and excitement about the topics kept me engaged</t>
  </si>
  <si>
    <t xml:space="preserve"> which was incredibly important as most of our sessions were during the evenings after my 11-12 hour work days. I highly recommend working with Stuart at whichever stage you may be in your GMAT studies!‚Äù</t>
  </si>
  <si>
    <t>Karen B.</t>
  </si>
  <si>
    <t xml:space="preserve"> Wharton Class of 2023</t>
  </si>
  <si>
    <t>‚ÄúStuart was an excellent GMAT tutor! Prior to hiring Stuart I had scored 690 on the GMAT multiple times. After 6 sessions</t>
  </si>
  <si>
    <t xml:space="preserve"> I retook the exam and scored a 750. Stuart's teaching materials were extremely helpful and he tailored the lesson to target my weak spots. His assigned study material in between sessions and did a fantastic job drilling in the fundamentals and repetition required to work your way through the GMAT. My advice to anyone working with Stuart is to be up front and honest with him on exactly what you're struggling with or need on the test</t>
  </si>
  <si>
    <t xml:space="preserve"> and he will provide you with the tools you need to improve your score. Would absolutely recommend to anyone looking to achieve a high score on the GMAT!‚Äù</t>
  </si>
  <si>
    <t>Ryan K.</t>
  </si>
  <si>
    <t xml:space="preserve"> Wharton Class of 2021</t>
  </si>
  <si>
    <t xml:space="preserve"> 750 Score</t>
  </si>
  <si>
    <t>More GRE Testimonials</t>
  </si>
  <si>
    <t>‚ÄúWith less than a month to deadlines</t>
  </si>
  <si>
    <t xml:space="preserve"> I was working on my essays and needed 5 points to reach my target GRE score</t>
  </si>
  <si>
    <t xml:space="preserve"> which meant I did not have any time to spare. I needed guidance to quickly achieve those points</t>
  </si>
  <si>
    <t xml:space="preserve"> so reached out to Stuart. He was easy to work with and allowed me to set the agenda. Besides working on my weaknesses</t>
  </si>
  <si>
    <t xml:space="preserve"> his encouraging style and highlights of my strengths helped me mentally tackle the exam. I was not pressured into taking more sessions</t>
  </si>
  <si>
    <t xml:space="preserve"> and the homework he assigned was much appreciated and a helpful way to study. I exceeded my target</t>
  </si>
  <si>
    <t xml:space="preserve"> but wish I had utilized Stuart earlier in my studies to unlock a higher score. Even if you are a self-studier like myself</t>
  </si>
  <si>
    <t xml:space="preserve"> I would recommend supplementing your studies with Stuart to help you make breakthroughs and accelerate your studying.‚Äù</t>
  </si>
  <si>
    <t>James D.</t>
  </si>
  <si>
    <t xml:space="preserve"> 2020 Client</t>
  </si>
  <si>
    <t xml:space="preserve"> Improved Both Verbal (+8) and Quant (+3) for an 11 Point Overall Increase to 330 (V164 Q166)</t>
  </si>
  <si>
    <t>‚ÄúIf you are going to hire a tutor</t>
  </si>
  <si>
    <t xml:space="preserve"> hire Stuart! After trying multiple other test prep companies and studying for close to a year without reaching my target GRE score</t>
  </si>
  <si>
    <t xml:space="preserve"> I can say without a doubt that Stuart's help and expertise is what made the difference for me. With his guidance</t>
  </si>
  <si>
    <t xml:space="preserve"> I was able to not only beat my target score</t>
  </si>
  <si>
    <t xml:space="preserve"> but get into my dream school! In addition to being extremely bright</t>
  </si>
  <si>
    <t xml:space="preserve"> focused</t>
  </si>
  <si>
    <t xml:space="preserve"> and knowledgeable</t>
  </si>
  <si>
    <t xml:space="preserve"> Stuart is kind and patient. He really understands the emotional and mental side of the test prep game</t>
  </si>
  <si>
    <t xml:space="preserve"> one of the most critical pieces of this process to help you unlock your full potential. When I was stressed and anxious (many times)</t>
  </si>
  <si>
    <t xml:space="preserve"> Stuart was there to not only provide practical</t>
  </si>
  <si>
    <t xml:space="preserve"> actionable</t>
  </si>
  <si>
    <t xml:space="preserve"> no-BS advice</t>
  </si>
  <si>
    <t xml:space="preserve"> but was also so positive</t>
  </si>
  <si>
    <t xml:space="preserve"> encouraging</t>
  </si>
  <si>
    <t xml:space="preserve"> and motivating</t>
  </si>
  <si>
    <t xml:space="preserve"> which was very refreshing and appreciated. Stuart's thoughtful and thorough approach makes it clear that he truly wants to help you achieve the best possible outcome in your MBA journey - I highly recommend Stuart!‚Äù</t>
  </si>
  <si>
    <t>Erika J.</t>
  </si>
  <si>
    <t xml:space="preserve"> 2019 Client Admitted to Columbia Business School</t>
  </si>
  <si>
    <t xml:space="preserve"> 320+ Score</t>
  </si>
  <si>
    <t>;[20];2022-03-07;1
2022-02-10T08:34:34-0800;https://losangeles.craigslist.org/lac/lss/d/los-angeles-expert-tutor-all-level-math/7444228115.html;60.0;Zoom;Central La;losangeles;California;</t>
  </si>
  <si>
    <t>Offer EXPERT Level Online tutoring in:</t>
  </si>
  <si>
    <t>‚Ä¢ ALL level Math: Arithmetic</t>
  </si>
  <si>
    <t xml:space="preserve"> AP calculus AB/BC</t>
  </si>
  <si>
    <t xml:space="preserve"> College calculus </t>
  </si>
  <si>
    <t>‚Ä¢ All level Chemistry: up to AP chemistry</t>
  </si>
  <si>
    <t xml:space="preserve"> college general chemistry</t>
  </si>
  <si>
    <t xml:space="preserve"> analytical chemistry and biochemistry</t>
  </si>
  <si>
    <t>‚Ä¢ All level Physics: up to AP physics 1/2 and AP physics C (Mechanics and EM) and college physics</t>
  </si>
  <si>
    <t>‚Ä¢ Standardized tests: SAT ACT GRE GMAT</t>
  </si>
  <si>
    <t>‚Ä¢ American math competition (AMC)</t>
  </si>
  <si>
    <t>Highlights of Dr. Kevin's teaching career:</t>
  </si>
  <si>
    <t>‚Ä¢ Over 10 year SUPER successful teaching/tutoring experience with exceptional teaching passion and skills</t>
  </si>
  <si>
    <t>‚Ä¢ Currently teaching in college</t>
  </si>
  <si>
    <t xml:space="preserve"> received extremely positive student evaluations</t>
  </si>
  <si>
    <t>‚Ä¢ Helped hundreds of students DRAMATICALLY improve their grades</t>
  </si>
  <si>
    <t>‚Ä¢ Explain concepts very clearly. Provide best approaches and advanced problem-solving skills.</t>
  </si>
  <si>
    <t>‚Ä¢ Ranked as BEST instructor by many students and parents</t>
  </si>
  <si>
    <t>‚Ä¢ Hold PhD degree</t>
  </si>
  <si>
    <t>EXPERT in multiple subjects</t>
  </si>
  <si>
    <t xml:space="preserve"> one-stop tutoring for all math and science subjects.</t>
  </si>
  <si>
    <t>Rate $60-80 per hour</t>
  </si>
  <si>
    <t>Contact:</t>
  </si>
  <si>
    <t>Phone: 510-396-3495 (Text preferred)</t>
  </si>
  <si>
    <t>gangxie2002@gmail.com</t>
  </si>
  <si>
    <t>WeChat: kevin_xie88</t>
  </si>
  <si>
    <t>;[60];2022-03-07;1
2022-02-10T06:38:12-0800;https://losangeles.craigslist.org/sgv/lss/d/arcadia-mit-educated-tutor-math-physics/7444169850.html;;Arcadia;San Gabriel Valley;losangeles;California;</t>
  </si>
  <si>
    <t>I am a private tutor with four degrees from MIT in physics and electrical engineering and a recipient of the Goodwin Medal</t>
  </si>
  <si>
    <t xml:space="preserve"> MIT's highest award for excellence in teaching by a graduate student.</t>
  </si>
  <si>
    <t>I have over 15 years of university teaching and private tutoring experience</t>
  </si>
  <si>
    <t xml:space="preserve"> with students ranging from high school and college through mid-career adults going back to graduate/professional school. Many students rated me as one of the best teachers of any subject they've had. References are available upon request.</t>
  </si>
  <si>
    <t>Both one-on-one and group tutoring are welcomed.</t>
  </si>
  <si>
    <t>SubjectsI have experience teaching the following subjects:</t>
  </si>
  <si>
    <t>Math: SAT/AP/GRE/GMAT/AMC</t>
  </si>
  <si>
    <t xml:space="preserve"> competition math training</t>
  </si>
  <si>
    <t xml:space="preserve"> and differential equations</t>
  </si>
  <si>
    <t>Physics: SAT/AP/MCAT</t>
  </si>
  <si>
    <t xml:space="preserve"> mechanics</t>
  </si>
  <si>
    <t xml:space="preserve"> electromagnetism</t>
  </si>
  <si>
    <t xml:space="preserve"> thermodynamics</t>
  </si>
  <si>
    <t xml:space="preserve"> and waves</t>
  </si>
  <si>
    <t>Engineering: signal processing</t>
  </si>
  <si>
    <t xml:space="preserve"> analog and digital circuits</t>
  </si>
  <si>
    <t xml:space="preserve"> semiconductor electronics</t>
  </si>
  <si>
    <t xml:space="preserve"> and control theory</t>
  </si>
  <si>
    <t>Locations</t>
  </si>
  <si>
    <t>Skype</t>
  </si>
  <si>
    <t xml:space="preserve"> or other remote online platform</t>
  </si>
  <si>
    <t>Rates</t>
  </si>
  <si>
    <t>Rates depend on the subject</t>
  </si>
  <si>
    <t xml:space="preserve"> length/frequency of sessions</t>
  </si>
  <si>
    <t xml:space="preserve"> and whether one-on-one or group tutoring</t>
  </si>
  <si>
    <t xml:space="preserve"> please inquire</t>
  </si>
  <si>
    <t>First session is always free of charge</t>
  </si>
  <si>
    <t>;[];2022-03-07;0
2022-03-02T16:09:14-0800;https://losangeles.craigslist.org/wst/lss/d/santa-monica-35-hr-math-chemistry/7453067398.html;;Online;Westside-Southbay;losangeles;California;</t>
  </si>
  <si>
    <t>3 HOURS FREE if you leave a Google or Yelp Review</t>
  </si>
  <si>
    <t>Call or text Oscar: (702) 600-9660</t>
  </si>
  <si>
    <t>Email: oscar AT QMPtutoring DOT com</t>
  </si>
  <si>
    <t>www.qmptutoring.com</t>
  </si>
  <si>
    <t>Focused on getting results for math</t>
  </si>
  <si>
    <t>1-on-1 online tutoring on a flexible schedule through Zoom</t>
  </si>
  <si>
    <t>MY RESUME</t>
  </si>
  <si>
    <t>‚Ä¢BA in Physics from Pomona college (#1 ‚Äú2022 Best Small Colleges in America‚Äù</t>
  </si>
  <si>
    <t xml:space="preserve"> niche.com)</t>
  </si>
  <si>
    <t>‚Ä¢National AP Scholar</t>
  </si>
  <si>
    <t>‚Ä¢National Merit Finalist</t>
  </si>
  <si>
    <t>‚Ä¢5 years tutoring at Pomona College through upward bound</t>
  </si>
  <si>
    <t xml:space="preserve"> physics lab TA</t>
  </si>
  <si>
    <t xml:space="preserve"> peer mentor</t>
  </si>
  <si>
    <t>PRICE</t>
  </si>
  <si>
    <t>‚Ä¢$35/hr: 10 hours</t>
  </si>
  <si>
    <t>‚Ä¢$45/hr: 5 hours</t>
  </si>
  <si>
    <t>‚Ä¢$60/hr: 1 hour</t>
  </si>
  <si>
    <t>OUR RESULTS</t>
  </si>
  <si>
    <t>Zoe. W.: 52% ‚Üí 79% in college physics</t>
  </si>
  <si>
    <t>Sydney G.: 82% ‚Üí 93% in physics</t>
  </si>
  <si>
    <t>Phoebe S.: 93% ‚Üí 96% in physics</t>
  </si>
  <si>
    <t>Emmy M.: 77% ‚Üí 92% in physics</t>
  </si>
  <si>
    <t>R. R.: 75% ‚Üí 87% in Algebra</t>
  </si>
  <si>
    <t>Sofia C.: 73% ‚Üí 93% in college physics lab</t>
  </si>
  <si>
    <t>Seeta A.: 72% ‚Üí 85% in high school physics</t>
  </si>
  <si>
    <t>Wade W.: 85% ‚Üí 95% in AP Calculus</t>
  </si>
  <si>
    <t>S. B.: F ‚Üí C+ in College History of Design Class</t>
  </si>
  <si>
    <t>E. S: Grade of A throughout the whole semester</t>
  </si>
  <si>
    <t>Sam T.: 82 on ASVAB after 1 week tutoring</t>
  </si>
  <si>
    <t>Evan C: 70 on ASVAB after only 1 week of tutoring</t>
  </si>
  <si>
    <t>REVIEWS</t>
  </si>
  <si>
    <t>Oscar has taught me two sessions of AP Calculus 1 and he is amazing. A lot of people have tried to explain the concepts of physics to me but he has been the only one that I could actually grasp the information. His sessions are very interactive which I find to be super helpful especially when he explains a concept to me then lets me apply what I learned on the next problem. When it comes to physics learning how to do one problem is not enough but he teaches you the foundation of it and how it would apply to different problems. If you are looking for an AP physics tutor I definitely recommend Oscar!!!!!""</t>
  </si>
  <si>
    <t>***Izzy</t>
  </si>
  <si>
    <t xml:space="preserve"> AP Physics/Precalculus</t>
  </si>
  <si>
    <t>‚ÄúOscar Torres helped me out immensely during my AP Calculus class when I was struggling during my online school year. What would of resulted in a failed class was easily turned around with his guidance! He's smart</t>
  </si>
  <si>
    <t xml:space="preserve"> and very understanding. Would certainly recommend! Thanks Oscar!‚Äù</t>
  </si>
  <si>
    <t>***Wade</t>
  </si>
  <si>
    <t xml:space="preserve"> AP Calculus</t>
  </si>
  <si>
    <t>‚ÄúOscar is so patient and is able to explain things in ways that actually make sense! He genuinely cares and you can tell he has a passion for helping others! So grateful to have the opportunity to work with him! Literally couldn‚Äôt ask for a better math tutor!‚Äù</t>
  </si>
  <si>
    <t>***Adrianna</t>
  </si>
  <si>
    <t>‚ÄúBefore I started working with Oscar</t>
  </si>
  <si>
    <t xml:space="preserve"> I was struggling in physics. Once we began working together</t>
  </si>
  <si>
    <t xml:space="preserve"> I found it helpful to be able to go over my work</t>
  </si>
  <si>
    <t xml:space="preserve"> do extra problems</t>
  </si>
  <si>
    <t xml:space="preserve"> ask questions</t>
  </si>
  <si>
    <t xml:space="preserve"> and talk through the material. I comprehend material much better when I can talk it out with someone and ask questions</t>
  </si>
  <si>
    <t xml:space="preserve"> and in class</t>
  </si>
  <si>
    <t xml:space="preserve"> I can‚Äôt really do that</t>
  </si>
  <si>
    <t xml:space="preserve"> but with Oscar I can. I‚Äôve definitely seen a difference in my performance in the class since we started working together.‚Äù</t>
  </si>
  <si>
    <t>***Sydney</t>
  </si>
  <si>
    <t xml:space="preserve"> Honors Physics</t>
  </si>
  <si>
    <t>‚ÄúIn the beginning of the year when I first started taking physics class very little made sense to me and my grade was not very good. When I started working with Oscar the material started to come together. Since then I have gotten my grade up by a lot and I have understood all the material that my teacher has given to us. Going over the material and studying with Oscar has helped me so much.‚Äù</t>
  </si>
  <si>
    <t>***Emmy M</t>
  </si>
  <si>
    <t xml:space="preserve"> High School Physics</t>
  </si>
  <si>
    <t>‚ÄúMy 10th grade daughter attends St. Gertrude's High School. SGHS is a rigorous academic school located in Richmond VA. My daughter has worked with several tutors such as Oscar and Prosper and both are excellent at keeping the students attention while challenging them to think through the problem and not just rely on the tutor to provide the answer or the pathway to the answer. Very good balance of tutoring and student accountability. I highly suggest QMP Tutoring services!!‚Äù</t>
  </si>
  <si>
    <t>***Dana Smith</t>
  </si>
  <si>
    <t>;[35, 45, 60];2022-03-07;3
2022-03-02T10:49:51-0800;https://losangeles.craigslist.org/sfv/lss/d/licensed-highly-rated-online-tutor-low/7452915449.html;;Will Travel &amp; World;Sf Valley;losangeles;California;</t>
  </si>
  <si>
    <t>Need a tutor?</t>
  </si>
  <si>
    <t>Or know someone who needs one?</t>
  </si>
  <si>
    <t>Kate's Tutoring is here to help!</t>
  </si>
  <si>
    <t>Visit our webpage: Kate's Tutoring!</t>
  </si>
  <si>
    <t>www.katestutoring.com</t>
  </si>
  <si>
    <t>Licensed by the state</t>
  </si>
  <si>
    <t xml:space="preserve"> Kate is also a member of the American Tutor Association</t>
  </si>
  <si>
    <t>A Message About Current Events: We at Kate's Tutoring are committed to safe academic support. We have added two new virtual options to our packages including 20-for-20 (20 minutes</t>
  </si>
  <si>
    <t xml:space="preserve"> 20 bucks) and Virtual Study Groups. Our availability during this time may be limited but we will do our very best to get you and your family the help you need.</t>
  </si>
  <si>
    <t>We're committed to providing great tutoring at an affordable price</t>
  </si>
  <si>
    <t xml:space="preserve"> which means we look for ways to shave your bill. Kate will travel to you*</t>
  </si>
  <si>
    <t xml:space="preserve"> but there is a discount offered if you come to her or meet in a local library!</t>
  </si>
  <si>
    <t>*Will Travel: Los Feliz/Silverlake/Echo Park areas as well as Burbank</t>
  </si>
  <si>
    <t xml:space="preserve"> Pasadena/South Pasadena</t>
  </si>
  <si>
    <t xml:space="preserve"> La Crescenta-Montrose</t>
  </si>
  <si>
    <t xml:space="preserve"> La Canada. Now also serving Miracle Mile/East Hollywood/La Brea/Parts of West Hollywood/Hancock Park/Hollywood. Open to discussion.</t>
  </si>
  <si>
    <t xml:space="preserve">Discount offered to travel-conscious customers. </t>
  </si>
  <si>
    <t>AND Skype Tutoring! Learn from ANYWHERE.</t>
  </si>
  <si>
    <t>Email reply to this ad (Note: We prefer email) or call (818) 839-0181 to get started</t>
  </si>
  <si>
    <t>Specialties include:</t>
  </si>
  <si>
    <t>AP European</t>
  </si>
  <si>
    <t xml:space="preserve"> and US History</t>
  </si>
  <si>
    <t>AP Government</t>
  </si>
  <si>
    <t>AP English Literature and Language</t>
  </si>
  <si>
    <t>SAT I: Reading</t>
  </si>
  <si>
    <t>SAT II: Literature</t>
  </si>
  <si>
    <t xml:space="preserve"> World History</t>
  </si>
  <si>
    <t>ACT: ALL SUBJECTS</t>
  </si>
  <si>
    <t xml:space="preserve"> MATH</t>
  </si>
  <si>
    <t>K-8: Math</t>
  </si>
  <si>
    <t>K-12: English</t>
  </si>
  <si>
    <t xml:space="preserve"> College applications/essays</t>
  </si>
  <si>
    <t>12+ (college): Paper editing</t>
  </si>
  <si>
    <t xml:space="preserve"> research skills</t>
  </si>
  <si>
    <t xml:space="preserve">For everyone: Study skills! </t>
  </si>
  <si>
    <t>Non-Academic: Organizational skills (great for middle schoolers)</t>
  </si>
  <si>
    <t xml:space="preserve"> Cooking/Baking (great for fractions!)</t>
  </si>
  <si>
    <t xml:space="preserve"> childcare (any age)</t>
  </si>
  <si>
    <t xml:space="preserve"> Singing</t>
  </si>
  <si>
    <t xml:space="preserve"> Acting</t>
  </si>
  <si>
    <t xml:space="preserve"> Swimming</t>
  </si>
  <si>
    <t xml:space="preserve"> Horseback riding</t>
  </si>
  <si>
    <t>..and more! If you're not sure</t>
  </si>
  <si>
    <t xml:space="preserve"> ask.</t>
  </si>
  <si>
    <t xml:space="preserve">here's a link to our yelp page: http://www.yelp.com/biz/kates-tutoring-glendale </t>
  </si>
  <si>
    <t>and how we're on Facebook! https://www.facebook.com/KatesTutoring</t>
  </si>
  <si>
    <t xml:space="preserve"> ";[];2022-03-07;0</t>
  </si>
  <si>
    <t>2022-03-02T10:44:25-0800;https://losangeles.craigslist.org/lac/lss/d/los-angeles-medical-student-tutoring/7452912514.html;;San Jose;Central La;losangeles;California;"</t>
  </si>
  <si>
    <t xml:space="preserve"> I'm Mark</t>
  </si>
  <si>
    <t xml:space="preserve"> and I'm an incoming medical student with six years of experience tutoring in math</t>
  </si>
  <si>
    <t xml:space="preserve"> and economics. I love working with kids of all ages - I currently tutor 20 students between the second grade and college in AP Calculus</t>
  </si>
  <si>
    <t xml:space="preserve"> AP Chemistry</t>
  </si>
  <si>
    <t xml:space="preserve"> and several other subjects. I graduated high school at the age of 16 and I graduated from UC Berkeley with a B.A. in Molecular and Cell Biology at the age of 20 last month. I will be matriculating to medical school next fall.</t>
  </si>
  <si>
    <t>I'm free to tutor virtually over Zoom at most times on weekdays and Saturdays. I love tutoring math at all levels</t>
  </si>
  <si>
    <t xml:space="preserve"> including calculus (5's on both AP exams)</t>
  </si>
  <si>
    <t xml:space="preserve"> and the SAT (perfect score on the Math section and Math Subject Test). I also coach and train basketball. Feel free to give me a call or email to schedule a trial lesson.</t>
  </si>
  <si>
    <t>;[];2022-03-07;0
2022-03-02T01:33:07-0800;https://losangeles.craigslist.org/sfv/lss/d/professional-tutor-with-15-years-of/7452718353.html;;San Fernando Valley;Sf Valley;losangeles;California;</t>
  </si>
  <si>
    <t>PROFESSIONAL TUTOR WITH 15 YEARS OF EXPERIENCE.</t>
  </si>
  <si>
    <t xml:space="preserve"> my name is George and I am a PROFESSIONAL TUTOR that has worked with the LAUSD District (as well as other school districts) Under The No Child Left Behind Act. If you are familiar with that program</t>
  </si>
  <si>
    <t xml:space="preserve"> you will know that you must pass a complete FBI level background check to work with students in public schools. In addition to having a clean background</t>
  </si>
  <si>
    <t xml:space="preserve"> I have offered excellent service for the past 15 years I have been in this business. If you are looking for a smart and professional tutor</t>
  </si>
  <si>
    <t xml:space="preserve"> I am that person. </t>
  </si>
  <si>
    <t>I mainly Tutor in Math (Up to Algebra 2) and English at all levels. I can also tutor other subjects</t>
  </si>
  <si>
    <t xml:space="preserve"> such as History or Science at the Elementary and Middle School Levels</t>
  </si>
  <si>
    <t xml:space="preserve"> and possibly High School level too</t>
  </si>
  <si>
    <t xml:space="preserve"> just depends on the subject. I only tutor 4th grade and up. Please E-mail me for rates and for more information. I prefer to tutor within the San Fernando Valley</t>
  </si>
  <si>
    <t xml:space="preserve"> but for the right price and if my schedule allows</t>
  </si>
  <si>
    <t xml:space="preserve"> I will consider tutoring outside of that area. Tutoring can be conducted at your home or at a local library. Tutoring is also available through Face Time.</t>
  </si>
  <si>
    <t>;[];2022-03-07;0
2022-02-28T23:38:41-0800;https://losangeles.craigslist.org/sfv/lss/d/pasadena-15-years-expert-tutors-for/7452270173.html;70.0;Pasadena;Sf Valley;losangeles;California;</t>
  </si>
  <si>
    <t>*Visit Jae Academy via Google and Youtube to watch teaching samples*</t>
  </si>
  <si>
    <t xml:space="preserve"> it is a pleasure to meet you.</t>
  </si>
  <si>
    <t>My name is David J currently living/quarantining in Los Angeles</t>
  </si>
  <si>
    <t xml:space="preserve"> California.</t>
  </si>
  <si>
    <t>In this cover letter</t>
  </si>
  <si>
    <t xml:space="preserve"> I will describe the professional academic services that I offer as an in-person and online tutor</t>
  </si>
  <si>
    <t xml:space="preserve"> as well as my background and experience.</t>
  </si>
  <si>
    <t>Who Am I?</t>
  </si>
  <si>
    <t xml:space="preserve">         I am a dedicated educator who loves working in one-on-one tutoring in the LA area and in the classroom with students. I offer a variety of tutoring/educational services for my students and have been tutoring with great success for over 5 years. I am currently looking to find new students for the 2021-2022 school year. </t>
  </si>
  <si>
    <t xml:space="preserve">          I graduated in 2014 from Rice University in Houston with a Bachelor's in Biology. My goal is not only to help students succeed but also be a positive impact on their lives and goals. I teach all levels of math with high proficiency</t>
  </si>
  <si>
    <t xml:space="preserve"> including elementary</t>
  </si>
  <si>
    <t xml:space="preserve"> Calculus AB</t>
  </si>
  <si>
    <t xml:space="preserve"> and BC. I teach most other subjects as well including college-level Physics</t>
  </si>
  <si>
    <t xml:space="preserve"> and Psychology. I have also taught upper and lower-level ISEE</t>
  </si>
  <si>
    <t xml:space="preserve"> SSAT</t>
  </si>
  <si>
    <t xml:space="preserve"> the ACT</t>
  </si>
  <si>
    <t xml:space="preserve"> the new SAT</t>
  </si>
  <si>
    <t xml:space="preserve"> and SAT subject tests</t>
  </si>
  <si>
    <t xml:space="preserve"> and other college entrance exams. I scored 2260 out of 2400 overall on my SAT (in 2009) with a perfect score (800) on the Math section</t>
  </si>
  <si>
    <t xml:space="preserve"> and I graduated from Rice University with a 3.51 overall GPA.</t>
  </si>
  <si>
    <t xml:space="preserve">        I have worked with tutoring companies in LA</t>
  </si>
  <si>
    <t xml:space="preserve"> Toronto (Canada)</t>
  </si>
  <si>
    <t xml:space="preserve"> and Seoul (South Korea). I attended one of the top dental schools in the US. I have reliable transportation with which I am willing to travel up to 40 minutes from Central LA to tutor. My regular private hourly rate is $70 (this is negotiable) and I offer top-notch experience and expertise with my services. Please contact me by phone or email if you would like to discuss tutoring</t>
  </si>
  <si>
    <t xml:space="preserve"> rates</t>
  </si>
  <si>
    <t xml:space="preserve"> or would like to see my resume</t>
  </si>
  <si>
    <t xml:space="preserve"> references</t>
  </si>
  <si>
    <t xml:space="preserve"> or testimonials.</t>
  </si>
  <si>
    <t xml:space="preserve">        Please contact me by phone or email (craigslist email) if you would like to discuss any questions regarding tutoring or my work. If you would like to schedule a time to work with me</t>
  </si>
  <si>
    <t xml:space="preserve"> I am available the whole school year! I am looking forward to working with you/your children! </t>
  </si>
  <si>
    <t>What Are My Qualifications?</t>
  </si>
  <si>
    <t>Bachelors degree from Top 20 school (Rice University) in Biology</t>
  </si>
  <si>
    <t>Graduation GPA: 3.61</t>
  </si>
  <si>
    <t>SAT scores (out of 2400)‚Äì</t>
  </si>
  <si>
    <t xml:space="preserve">Math: 800 </t>
  </si>
  <si>
    <t>Writing: 760 (essay: 12/12)</t>
  </si>
  <si>
    <t>Reading: 700</t>
  </si>
  <si>
    <t>Combined SAT score: 2260</t>
  </si>
  <si>
    <t>SAT subject tests ‚Äì</t>
  </si>
  <si>
    <t>Mathematics Level 2: 800</t>
  </si>
  <si>
    <t>Physics: 800</t>
  </si>
  <si>
    <t>AP Calculus BC: 5</t>
  </si>
  <si>
    <t>Dental Aptitude Test (Score in top 10 percentile)‚Äì</t>
  </si>
  <si>
    <t>Biology: 22/30</t>
  </si>
  <si>
    <t>Gen Chemistry: 25/30</t>
  </si>
  <si>
    <t>Organic Chemistry: 25/30</t>
  </si>
  <si>
    <t>Perceptual Ability: 22/30</t>
  </si>
  <si>
    <t>Reading Comprehension: 21/30</t>
  </si>
  <si>
    <t>Mathematics: 25/30</t>
  </si>
  <si>
    <t>Other Notes:</t>
  </si>
  <si>
    <t>Subjects that I love teaching include all mathematics (up to college-level calculus)</t>
  </si>
  <si>
    <t xml:space="preserve"> college-level biology</t>
  </si>
  <si>
    <t xml:space="preserve"> college-level chemistry</t>
  </si>
  <si>
    <t xml:space="preserve"> college-level physics</t>
  </si>
  <si>
    <t xml:space="preserve"> SAT subject tests</t>
  </si>
  <si>
    <t xml:space="preserve"> ACT.</t>
  </si>
  <si>
    <t>I am open to teaching students in levels ranging from pre-school to college.</t>
  </si>
  <si>
    <t>I am also willing to teach English and Korean (spoken</t>
  </si>
  <si>
    <t xml:space="preserve"> written</t>
  </si>
  <si>
    <t xml:space="preserve"> communication) for those speaking English and/or Korean as a second language.</t>
  </si>
  <si>
    <t>I own a vehicle and am willing to make trips to students' homes or a location of their choice. I am also happy to tutor from home over skype/Zoom</t>
  </si>
  <si>
    <t xml:space="preserve"> whether you live locally or across the country.</t>
  </si>
  <si>
    <t>My availabilities are generally around late afternoon or late evening from Monday to Thursday and I am free on Friday ALL DAY. My Sundays are completely open. Saturdays I rest</t>
  </si>
  <si>
    <t xml:space="preserve"> otherwise</t>
  </si>
  <si>
    <t xml:space="preserve"> I am happy to discuss scheduling with you.</t>
  </si>
  <si>
    <t>I hope this message bodes you well. Let me know what you think.</t>
  </si>
  <si>
    <t>Thank you.</t>
  </si>
  <si>
    <t>David J</t>
  </si>
  <si>
    <t>Rice University Class of 2014</t>
  </si>
  <si>
    <t>*Visit Jae Academy ‚Äì Settle For Excellence via Google and Youtube*</t>
  </si>
  <si>
    <t>~~~</t>
  </si>
  <si>
    <t>;[70];2022-03-07;1
2022-02-28T18:53:38-0800;https://losangeles.craigslist.org/wst/lss/d/los-angeles-tutoringmba/7452224852.html;;Los Angeles;Westside-Southbay;losangeles;California;</t>
  </si>
  <si>
    <t>*TUTORING:MBA/FINANCE</t>
  </si>
  <si>
    <t>Physics/Math/Coding/Data *ONLINE COURSES!*</t>
  </si>
  <si>
    <t>* EXPERTISE in Business</t>
  </si>
  <si>
    <t xml:space="preserve"> Law</t>
  </si>
  <si>
    <t xml:space="preserve"> Finance</t>
  </si>
  <si>
    <t xml:space="preserve"> Education</t>
  </si>
  <si>
    <t xml:space="preserve"> Math and Physics!</t>
  </si>
  <si>
    <t>* EXCEPTIONAL Business Background &amp; Education (MBA</t>
  </si>
  <si>
    <t xml:space="preserve"> PhD Math and Physics)!</t>
  </si>
  <si>
    <t>********** Assistance for ONLINE COURSES!!! **********</t>
  </si>
  <si>
    <t>* Admission tests</t>
  </si>
  <si>
    <t xml:space="preserve"> such as GMAT and SAT</t>
  </si>
  <si>
    <t>As a Tutor</t>
  </si>
  <si>
    <t xml:space="preserve"> I know and understand my subjects well and I can relate to my students and any problems they may be experiencing. In addition</t>
  </si>
  <si>
    <t xml:space="preserve"> I am a patient and kind person that a student can relate to with ease. Achieving the desired results for each student's particular needs is my specialty. My goal is to find the right techniques to maximize a student's potential and to inspire them to put in the appropriate amount of effort required to achieve success! Available in person or via Skype/Online for any of your needs including Online Courses.</t>
  </si>
  <si>
    <t>Business Administration</t>
  </si>
  <si>
    <t xml:space="preserve"> Finance and Marketing:</t>
  </si>
  <si>
    <t>International Business Law</t>
  </si>
  <si>
    <t xml:space="preserve"> International Marketing</t>
  </si>
  <si>
    <t xml:space="preserve"> Marketing theory</t>
  </si>
  <si>
    <t xml:space="preserve"> Information Technology</t>
  </si>
  <si>
    <t xml:space="preserve"> Information Systems</t>
  </si>
  <si>
    <t xml:space="preserve"> Organizational Behavior</t>
  </si>
  <si>
    <t xml:space="preserve"> Managerial Statistics</t>
  </si>
  <si>
    <t xml:space="preserve"> Managerial Economics</t>
  </si>
  <si>
    <t xml:space="preserve"> Managerial Accounting</t>
  </si>
  <si>
    <t xml:space="preserve"> Operations Management</t>
  </si>
  <si>
    <t xml:space="preserve"> Business Law</t>
  </si>
  <si>
    <t xml:space="preserve"> Financial Management</t>
  </si>
  <si>
    <t xml:space="preserve"> Corporate Finance</t>
  </si>
  <si>
    <t xml:space="preserve"> Project Management</t>
  </si>
  <si>
    <t xml:space="preserve"> Human Resource Management</t>
  </si>
  <si>
    <t xml:space="preserve"> Strategic IT Planning</t>
  </si>
  <si>
    <t xml:space="preserve"> Marketing Management</t>
  </si>
  <si>
    <t xml:space="preserve"> Communications</t>
  </si>
  <si>
    <t xml:space="preserve"> European Political Environment</t>
  </si>
  <si>
    <t xml:space="preserve"> Business Telecommunications</t>
  </si>
  <si>
    <t xml:space="preserve"> Information Management</t>
  </si>
  <si>
    <t xml:space="preserve"> Risk Management</t>
  </si>
  <si>
    <t xml:space="preserve"> International Finance</t>
  </si>
  <si>
    <t xml:space="preserve"> Strategic Management</t>
  </si>
  <si>
    <t xml:space="preserve"> Organizational Development and Change</t>
  </si>
  <si>
    <t xml:space="preserve"> Negotiations/Leadership</t>
  </si>
  <si>
    <t xml:space="preserve"> Advanced Financial Management</t>
  </si>
  <si>
    <t xml:space="preserve"> New Venture Finance. And more.</t>
  </si>
  <si>
    <t>Mathematics:</t>
  </si>
  <si>
    <t xml:space="preserve"> Integral and Differential Equations</t>
  </si>
  <si>
    <t xml:space="preserve"> Functional Analysis</t>
  </si>
  <si>
    <t xml:space="preserve"> Non-Linear Differential Equations</t>
  </si>
  <si>
    <t xml:space="preserve"> Numerical Methods</t>
  </si>
  <si>
    <t xml:space="preserve"> Real and Complex Analysis</t>
  </si>
  <si>
    <t xml:space="preserve"> Soliton Equations</t>
  </si>
  <si>
    <t xml:space="preserve"> Matrix theories and Calculus</t>
  </si>
  <si>
    <t xml:space="preserve"> tensor calculus</t>
  </si>
  <si>
    <t>Theoretical Physics and Applied Mathematics:</t>
  </si>
  <si>
    <t>Acoustics</t>
  </si>
  <si>
    <t xml:space="preserve"> Atomic Physics</t>
  </si>
  <si>
    <t xml:space="preserve"> Electricity</t>
  </si>
  <si>
    <t xml:space="preserve"> Fluid Dynamics</t>
  </si>
  <si>
    <t xml:space="preserve"> Hydrodynamics</t>
  </si>
  <si>
    <t xml:space="preserve"> General Physics</t>
  </si>
  <si>
    <t xml:space="preserve"> History and Philosophy of Physics</t>
  </si>
  <si>
    <t xml:space="preserve"> Mathematical and Theoretical Physics</t>
  </si>
  <si>
    <t xml:space="preserve"> Quantum Mechanics</t>
  </si>
  <si>
    <t xml:space="preserve"> Special and General Relativity</t>
  </si>
  <si>
    <t xml:space="preserve"> Solid State Physics</t>
  </si>
  <si>
    <t xml:space="preserve"> Nuclear Physics</t>
  </si>
  <si>
    <t xml:space="preserve"> Applied Physics and more.</t>
  </si>
  <si>
    <t>Law:</t>
  </si>
  <si>
    <t>All subjects of private and public law. Contract law</t>
  </si>
  <si>
    <t xml:space="preserve"> private international law</t>
  </si>
  <si>
    <t xml:space="preserve"> competition law</t>
  </si>
  <si>
    <t xml:space="preserve"> company law</t>
  </si>
  <si>
    <t xml:space="preserve"> property law</t>
  </si>
  <si>
    <t xml:space="preserve"> torts</t>
  </si>
  <si>
    <t xml:space="preserve"> insolvency law</t>
  </si>
  <si>
    <t xml:space="preserve"> criminal law</t>
  </si>
  <si>
    <t xml:space="preserve"> international criminal law</t>
  </si>
  <si>
    <t xml:space="preserve"> international public law</t>
  </si>
  <si>
    <t xml:space="preserve"> Procedural law</t>
  </si>
  <si>
    <t xml:space="preserve"> Administrative Law. Jurisdictions: European</t>
  </si>
  <si>
    <t xml:space="preserve"> German</t>
  </si>
  <si>
    <t xml:space="preserve"> Dutch</t>
  </si>
  <si>
    <t xml:space="preserve"> Swiss</t>
  </si>
  <si>
    <t xml:space="preserve"> US law. Laws of the European Union</t>
  </si>
  <si>
    <t xml:space="preserve"> Swiss and US Constitutional Law. History of Law: European and Roman Laws. And more.</t>
  </si>
  <si>
    <t xml:space="preserve">I look forward to hearing from you soon so we can design your sessions for maximum results and success! I can provide special prices and packages based on your level of commitment. </t>
  </si>
  <si>
    <t>I can be reached at (323) 404-6801 or via email.</t>
  </si>
  <si>
    <t>**Available in person or on ZOOM/Skype/Online of course from Anywhere!**</t>
  </si>
  <si>
    <t>In person meeting available in the Greater Los Angeles area including the Hollywood</t>
  </si>
  <si>
    <t xml:space="preserve"> West Side (Venice</t>
  </si>
  <si>
    <t xml:space="preserve"> Westwood</t>
  </si>
  <si>
    <t xml:space="preserve"> West LA</t>
  </si>
  <si>
    <t xml:space="preserve"> Pacific Palisades) and Central LA.</t>
  </si>
  <si>
    <t>;[];2022-03-07;0
2022-02-28T10:51:02-0800;https://losangeles.craigslist.org/lac/lss/d/los-angeles-mcat-tutor-scored-100th/7452023229.html;100.0;no city found;Central La;losangeles;California;</t>
  </si>
  <si>
    <t>Hello! My name is Connor and I've been teaching the MCAT since 2016. I'm 30 years old and on my most recent sitting for the exam</t>
  </si>
  <si>
    <t xml:space="preserve"> I scored a 527. I am applying to medical school to begin in the fall of 2022. I do all of my tutoring online over Zoom with the aid of Google Documents.</t>
  </si>
  <si>
    <t>Here are some of my qualifications:</t>
  </si>
  <si>
    <t>Score on 9/28/2020 MCAT: 527 (100th percentile - 132/131/132/132)</t>
  </si>
  <si>
    <t>Score on previous MCAT (2014) - 33 (91st percentile).</t>
  </si>
  <si>
    <t>Professional Experience: MCAT Tutor - Blueprint MCAT (previously NextStep Test Prep)</t>
  </si>
  <si>
    <t xml:space="preserve"> 2016-2018. </t>
  </si>
  <si>
    <t>Self-employed MCAT Tutor</t>
  </si>
  <si>
    <t xml:space="preserve"> 2018 to present.</t>
  </si>
  <si>
    <t>Relevant experience: Lab Technician</t>
  </si>
  <si>
    <t xml:space="preserve"> Melosh Biomaterials</t>
  </si>
  <si>
    <t xml:space="preserve"> Stanford University. 2017-2019.</t>
  </si>
  <si>
    <t>Educational Background: University of California</t>
  </si>
  <si>
    <t xml:space="preserve"> Santa Barbara class of 2014. B.S. in Biopsychology. B.A. in Religious Studies</t>
  </si>
  <si>
    <t xml:space="preserve"> emphasis in South Asian Traditions</t>
  </si>
  <si>
    <t>While I am able to teach every topic on the exam</t>
  </si>
  <si>
    <t xml:space="preserve"> from SDS-PAGE to Newtonian mechanics</t>
  </si>
  <si>
    <t xml:space="preserve"> my teaching style focuses on strategically approaching and dissecting the passage material.  The AAMC test writers assume you have the prerequisite information internalized and are testing you on puzzles that they build upon that information.  Any student that wants to excel on the MCAT must not only learn the base material but must also understand how those puzzles work.  There are patterns to how the AAMC generates their puzzles and those patterns can be taught and learned.  Since I have been teaching the exam for 5 years now</t>
  </si>
  <si>
    <t xml:space="preserve"> I've worked through hundreds and hundreds of practice passages.  I use my experience to help students learn how to read and interpret the questions in the manner that an MCAT writer would.</t>
  </si>
  <si>
    <t>In addition to the nuts and bolts of how to work through the exam</t>
  </si>
  <si>
    <t xml:space="preserve"> I also work with the majority of my students on creating a schedule from day 1 through test day.  This covers not only what materials to tackle and when</t>
  </si>
  <si>
    <t xml:space="preserve"> but when to take full lengths</t>
  </si>
  <si>
    <t xml:space="preserve"> when to correct them</t>
  </si>
  <si>
    <t xml:space="preserve"> when to review</t>
  </si>
  <si>
    <t xml:space="preserve"> and when to rest.  I've seen pretty much all the material from every major company that students use to study for this exam and I know how to place all of it on a timeline that benefits the student the most.</t>
  </si>
  <si>
    <t>I offer free 30 minute consultations either on the phone or Zoom to see if you think we might work well together and to give you the opportunity to pick my brain before you commit any funds to the MCAT preparation process. Feel free to call or text at 650-814-3205. If</t>
  </si>
  <si>
    <t xml:space="preserve"> after speaking over the phone</t>
  </si>
  <si>
    <t xml:space="preserve"> you're interested in hiring me</t>
  </si>
  <si>
    <t xml:space="preserve"> I charge $100/hr for my services.  I am certainly willing to negotiate if you are interested in purchasing a package of tutoring hours.</t>
  </si>
  <si>
    <t>Reviews from past students:</t>
  </si>
  <si>
    <t>Quick point gains on the MCAT</t>
  </si>
  <si>
    <t>Connor helped me develop new ways to approach questions that worked with my learning style.  As well as relating to me and making our sessions enjoyable</t>
  </si>
  <si>
    <t xml:space="preserve"> Connor's devotion to my progression throughout our time was extremely apparent and made all the different to my actions and thoughts towards our meetings.  I am extremely grateful for Connor and for how much he helped me figuring out my MCAT weaknesses were and then working with me to solve them.  I definitely would not have gotten the score that I did without his help!</t>
  </si>
  <si>
    <t>Atticus S.</t>
  </si>
  <si>
    <t xml:space="preserve"> 8 lessons with Connor</t>
  </si>
  <si>
    <t>Great tutor</t>
  </si>
  <si>
    <t xml:space="preserve"> would recommend!</t>
  </si>
  <si>
    <t>The amount of improvement in the matter of a couple lessons was shocking.  Connor has proved to be an excellent tutor over the short amount of time I've been working with him.  I find myself learning more and more each time we get together and feel interested in the material we cover.</t>
  </si>
  <si>
    <t>Brett K.</t>
  </si>
  <si>
    <t xml:space="preserve"> 12 lessons with Connor</t>
  </si>
  <si>
    <t>Excellent Tutor</t>
  </si>
  <si>
    <t>Connor is very knowledgeable</t>
  </si>
  <si>
    <t xml:space="preserve"> offers great study strategies</t>
  </si>
  <si>
    <t xml:space="preserve"> and he is accommodating to schedule and location. I look forward to working with him and I recommend!</t>
  </si>
  <si>
    <t>Mark W.</t>
  </si>
  <si>
    <t xml:space="preserve"> 6 lessons with Connor</t>
  </si>
  <si>
    <t>Very Knowledgeable and friendly tutor</t>
  </si>
  <si>
    <t>My daughter found his instruction very helpful. He discussed many ways she can improve in the areas where she is struggling (particularly math and verbal)</t>
  </si>
  <si>
    <t xml:space="preserve"> and they worked on developing a study plan she can stick with. We'll definitely be back for future sessions!</t>
  </si>
  <si>
    <t>Michelle P.</t>
  </si>
  <si>
    <t xml:space="preserve"> 4 lessons with Connor</t>
  </si>
  <si>
    <t>;[100];2022-03-07;1
2022-02-26T09:01:03-0800;https://losangeles.craigslist.org/wst/lss/d/los-angeles-physics-and-math-tutoring/7451160268.html;;no city found;Westside-Southbay;losangeles;California;</t>
  </si>
  <si>
    <t>I hold doctorate degree in Physics</t>
  </si>
  <si>
    <t xml:space="preserve"> and have also worked in software industry for many years. I </t>
  </si>
  <si>
    <t>teach at various course levels for Physics</t>
  </si>
  <si>
    <t xml:space="preserve"> Chemistry and Computer Science. I also </t>
  </si>
  <si>
    <t>tutor for GRE</t>
  </si>
  <si>
    <t xml:space="preserve"> SAT and ACT</t>
  </si>
  <si>
    <t xml:space="preserve"> for Math section.</t>
  </si>
  <si>
    <t>I charge reasonably</t>
  </si>
  <si>
    <t xml:space="preserve"> and provide quality instruction!</t>
  </si>
  <si>
    <t>Common tutoring subjects:</t>
  </si>
  <si>
    <t>- AP Physics 1 and 2.</t>
  </si>
  <si>
    <t>;[];2022-03-07;0
2022-02-25T18:50:02-0800;https://losangeles.craigslist.org/wst/lss/d/los-angeles-tutoring-math-physics/7450988176.html;42.5;Online;Westside-Southbay;losangeles;California;</t>
  </si>
  <si>
    <t>ONLINE PERSONAL TUTORING - for Math</t>
  </si>
  <si>
    <t xml:space="preserve"> Engineering</t>
  </si>
  <si>
    <t xml:space="preserve"> and more - (scroll down to see list)</t>
  </si>
  <si>
    <t xml:space="preserve">Middle School through College - by an engineering graduate with </t>
  </si>
  <si>
    <t>18 + years of teaching/tutoring personal and classroom experience.</t>
  </si>
  <si>
    <t>E- Certified for online teaching</t>
  </si>
  <si>
    <t>I focus on the concepts behind what you are learning -- not on drilling students on endless formulas and procedures. With a solid grasp on the ideas behind a concept</t>
  </si>
  <si>
    <t xml:space="preserve"> a student can not only better retain skills in the current topic but can also be well-prepared for any related future topics.</t>
  </si>
  <si>
    <t>For most subjects</t>
  </si>
  <si>
    <t xml:space="preserve"> I will screenshare a whiteboard app and invite the student to do the same</t>
  </si>
  <si>
    <t xml:space="preserve"> this way</t>
  </si>
  <si>
    <t xml:space="preserve"> I explain and then coach a student through each step of a solution process.</t>
  </si>
  <si>
    <t>For $45/hr ($40/hr for back to back sessions) I offer one-on-one tutoring so that you can have my undivided attention while we address the exact topics you need. Alternatively</t>
  </si>
  <si>
    <t xml:space="preserve"> for more economical tutoring</t>
  </si>
  <si>
    <t xml:space="preserve"> peers learning the same material can split an hourly rate.</t>
  </si>
  <si>
    <t>If you would like to meet me in order to discuss the best options for yourself or for your child</t>
  </si>
  <si>
    <t xml:space="preserve"> I will be happy to set up a time to meet you on the Zoom app. </t>
  </si>
  <si>
    <t xml:space="preserve"> Contact: (813)240-2462</t>
  </si>
  <si>
    <t>Strengthen your knowledge base to prepare for next semester</t>
  </si>
  <si>
    <t xml:space="preserve"> keep up with a current class or prepare for an upcoming exam.  </t>
  </si>
  <si>
    <t>Probability &amp; Statistics</t>
  </si>
  <si>
    <t>Calculus I</t>
  </si>
  <si>
    <t xml:space="preserve"> II &amp; III</t>
  </si>
  <si>
    <t xml:space="preserve">General Chemistry  </t>
  </si>
  <si>
    <t>Engineering Fundamentals (Statics</t>
  </si>
  <si>
    <t xml:space="preserve"> Materials</t>
  </si>
  <si>
    <t>GED</t>
  </si>
  <si>
    <t xml:space="preserve"> and CLEP Preparation  </t>
  </si>
  <si>
    <t>Taught by degreed Engineer -- University of South Florida Graduate (Magna Cum Laude)</t>
  </si>
  <si>
    <t xml:space="preserve"> College instructor</t>
  </si>
  <si>
    <t xml:space="preserve"> and tutor with over 18 years teaching experience.</t>
  </si>
  <si>
    <t>All sessions by appointment. Call or text: 813-240-2462</t>
  </si>
  <si>
    <t>========================================</t>
  </si>
  <si>
    <t>;[45, 40];2022-03-07;2
2022-02-24T13:35:56-0800;https://losangeles.craigslist.org/sgv/lss/d/los-angeles-cal-tech-tutor-mentor-hr/7450438502.html;;Los Angeles;San Gabriel Valley;losangeles;California;</t>
  </si>
  <si>
    <t xml:space="preserve">Experienced tutor available for </t>
  </si>
  <si>
    <t xml:space="preserve"> Stocks (trading</t>
  </si>
  <si>
    <t xml:space="preserve"> investing</t>
  </si>
  <si>
    <t xml:space="preserve"> fundamentals vs technical)</t>
  </si>
  <si>
    <t xml:space="preserve"> Math (pre-algebra</t>
  </si>
  <si>
    <t xml:space="preserve"> statistics)</t>
  </si>
  <si>
    <t xml:space="preserve"> Science (biology</t>
  </si>
  <si>
    <t xml:space="preserve"> biochem</t>
  </si>
  <si>
    <t xml:space="preserve"> chem</t>
  </si>
  <si>
    <t xml:space="preserve"> physics)</t>
  </si>
  <si>
    <t xml:space="preserve"> Language Arts</t>
  </si>
  <si>
    <t xml:space="preserve"> Literature</t>
  </si>
  <si>
    <t xml:space="preserve"> SAT prep</t>
  </si>
  <si>
    <t xml:space="preserve"> and TOEFL prep.</t>
  </si>
  <si>
    <t>I'm looking recruit a high school stock market team (Wharton Stock competition</t>
  </si>
  <si>
    <t xml:space="preserve"> YIS) and various business challenges (Diamond</t>
  </si>
  <si>
    <t xml:space="preserve"> Blue Ocean</t>
  </si>
  <si>
    <t xml:space="preserve"> Paradigm</t>
  </si>
  <si>
    <t xml:space="preserve"> NFTE) </t>
  </si>
  <si>
    <t xml:space="preserve">I also have cancer genomic project team. </t>
  </si>
  <si>
    <t>I also have coding projects in Pymol</t>
  </si>
  <si>
    <t xml:space="preserve"> Schrodinger</t>
  </si>
  <si>
    <t xml:space="preserve"> ChemDraw (scientific) employing interdisciplinary languages using Python</t>
  </si>
  <si>
    <t xml:space="preserve"> and Linux. Please ask.</t>
  </si>
  <si>
    <t>I mentor students in scientific olympiads (chemistry</t>
  </si>
  <si>
    <t xml:space="preserve"> financial competitions (stocks) and entrepeneurship (diamond challenge). Please ask</t>
  </si>
  <si>
    <t>I am also a certified financial planner in training (virtual startup with colleagues) as I manage 6 retirement portfolios in my spare time. I specialize in mainly stocks</t>
  </si>
  <si>
    <t xml:space="preserve"> bonds and money market accounts. </t>
  </si>
  <si>
    <t>I have tutored for more than 6 years working with all ages</t>
  </si>
  <si>
    <t xml:space="preserve"> from kindergarten through college graduate level. Also</t>
  </si>
  <si>
    <t xml:space="preserve"> assistance offered helping to write or edit research papers</t>
  </si>
  <si>
    <t xml:space="preserve"> letters</t>
  </si>
  <si>
    <t xml:space="preserve"> scripts</t>
  </si>
  <si>
    <t xml:space="preserve"> screenplays</t>
  </si>
  <si>
    <t xml:space="preserve"> novels</t>
  </si>
  <si>
    <t xml:space="preserve"> short stories</t>
  </si>
  <si>
    <t xml:space="preserve"> and legal or other professional documents.</t>
  </si>
  <si>
    <t>About me: I'm a researcher/phD candidate at the California Technical Institute in the Department of Chemistry. My bachelor's degree is in Chemistry &amp; Biochemistry (2007) and a masters coursework in Analytical Chemistry (2008). I have worked as a scientist at various companies and academic institutions.</t>
  </si>
  <si>
    <t>My rate is $50 for one hour ($50/hr)</t>
  </si>
  <si>
    <t xml:space="preserve"> $280 for 8 hours ($35/hr)</t>
  </si>
  <si>
    <t xml:space="preserve"> $360 for 12 hours ($39/hr)</t>
  </si>
  <si>
    <t xml:space="preserve"> and $500 for 20hr ($25/hr). These deals must be completed in a specific amount of time. This includes travel to your home</t>
  </si>
  <si>
    <t xml:space="preserve"> local library or local coffee shop. Outside a 10-mile radius</t>
  </si>
  <si>
    <t xml:space="preserve"> a small surcharge may apply. Buy more</t>
  </si>
  <si>
    <t xml:space="preserve"> save more. Comparable tutors charge anywhere from $55-70/hr so there is big savings with me. I can also work with you remotely from my home via email</t>
  </si>
  <si>
    <t xml:space="preserve"> webcam</t>
  </si>
  <si>
    <t xml:space="preserve"> skype or Google docs for a $30-35/hour flat rate.</t>
  </si>
  <si>
    <t xml:space="preserve"> and I look forward to hearing from you!</t>
  </si>
  <si>
    <t>Call me for a free consultation at 714.425.3828</t>
  </si>
  <si>
    <t>;[50, 50, 35, 39, 25, 55, 30];2022-03-07;7
2022-02-24T01:18:31-0800;https://losangeles.craigslist.org/lac/lss/d/los-angeles-college-math-and-physics/7450174708.html;120.0;no city found;Central La;losangeles;California;</t>
  </si>
  <si>
    <t>G'day! My name's Daniel</t>
  </si>
  <si>
    <t xml:space="preserve"> and I'm a full-time tutor. I graduated from university in Australia</t>
  </si>
  <si>
    <t xml:space="preserve"> double majoring in physics and mathematics. I've been tutoring since 2012. </t>
  </si>
  <si>
    <t>I tutor just about any math class: statistics</t>
  </si>
  <si>
    <t xml:space="preserve"> calculus 1/2/3</t>
  </si>
  <si>
    <t xml:space="preserve"> and finite math - among others.</t>
  </si>
  <si>
    <t>I can help with any math test prep</t>
  </si>
  <si>
    <t xml:space="preserve"> such as the GRE</t>
  </si>
  <si>
    <t xml:space="preserve"> TEAS</t>
  </si>
  <si>
    <t>I frequently tutor college physics. I've tutored students for the MCAT</t>
  </si>
  <si>
    <t xml:space="preserve"> and the physics classes required for medical school. I also tutor chemistry.</t>
  </si>
  <si>
    <t>My rate is $120/hr. We can meet in-person</t>
  </si>
  <si>
    <t xml:space="preserve"> or via Zoom.</t>
  </si>
  <si>
    <t>I've tutored students at LMU</t>
  </si>
  <si>
    <t xml:space="preserve"> Cornell</t>
  </si>
  <si>
    <t xml:space="preserve"> CSUN</t>
  </si>
  <si>
    <t xml:space="preserve"> CSULB</t>
  </si>
  <si>
    <t xml:space="preserve"> UCI et al</t>
  </si>
  <si>
    <t xml:space="preserve"> along with various community colleges</t>
  </si>
  <si>
    <t xml:space="preserve"> and online classes. Several of my students were accepted to prestigious schools such as Brown</t>
  </si>
  <si>
    <t xml:space="preserve"> Stanford</t>
  </si>
  <si>
    <t xml:space="preserve"> and UC Berkeley.</t>
  </si>
  <si>
    <t>I can also tutor ESL (English as a second language).</t>
  </si>
  <si>
    <t>Call or text me at (310) 881-5816.</t>
  </si>
  <si>
    <t>;[120];2022-03-07;1
2022-02-24T01:18:58-0800;https://losangeles.craigslist.org/lac/lss/d/los-angeles-no-limit-hold-em-poker/7450174731.html;150.0;no city found;Central La;losangeles;California;</t>
  </si>
  <si>
    <t>G'day! My name is Daniel. I graduated from university in Australia</t>
  </si>
  <si>
    <t xml:space="preserve"> double majoring in physics and mathematics. </t>
  </si>
  <si>
    <t>While in university</t>
  </si>
  <si>
    <t xml:space="preserve"> I began playing No Limit Hold Em (NLHE) in home games with friends</t>
  </si>
  <si>
    <t xml:space="preserve"> and online</t>
  </si>
  <si>
    <t xml:space="preserve"> in 2006. After a few months of learning the game</t>
  </si>
  <si>
    <t xml:space="preserve"> I was doing well enough to play for a living</t>
  </si>
  <si>
    <t xml:space="preserve"> it was my only source of income for about five years. I played mostly $200NL cash games online</t>
  </si>
  <si>
    <t xml:space="preserve"> and I've also played a lot of sit-n-gos and tournaments. I'm familiar with playing online or in casinos</t>
  </si>
  <si>
    <t xml:space="preserve"> both tournaments and live games.</t>
  </si>
  <si>
    <t>I've been tutoring math and physics since 2012</t>
  </si>
  <si>
    <t xml:space="preserve"> so I've developed a very good ability to teach people. I've also taught a number of poker students in that time. I have a great deal of poker knowledge and experience</t>
  </si>
  <si>
    <t xml:space="preserve"> and my extremely strong math background helps back up my poker skills.</t>
  </si>
  <si>
    <t>My rate is $100/hour. We can meet in-person</t>
  </si>
  <si>
    <t>I can help you strengthen and advance your poker game in cash games or tournaments</t>
  </si>
  <si>
    <t xml:space="preserve"> and teach you the math I use</t>
  </si>
  <si>
    <t xml:space="preserve"> or teach you the basics of NLHE. I can watch you play online</t>
  </si>
  <si>
    <t xml:space="preserve"> and give you tips and strategies as you play</t>
  </si>
  <si>
    <t xml:space="preserve"> or we can play a few games while I discuss my tactics. </t>
  </si>
  <si>
    <t>I'm available as a dealer if you need one</t>
  </si>
  <si>
    <t xml:space="preserve"> and I can also teach you how to deal.</t>
  </si>
  <si>
    <t>;[200, 100];2022-03-07;2
2022-02-23T19:31:32-0800;https://losangeles.craigslist.org/lac/lss/d/los-angeles-tests-hw-help-computer/7450135730.html;;no city found;Central La;losangeles;California;</t>
  </si>
  <si>
    <t>üëã Hello I'm looking for students (highschool / college) that need help with STEM subjects. I majored in Computer Science and Math and know how hard tests and finals can be</t>
  </si>
  <si>
    <t xml:space="preserve"> so if you need that extra push I can help with that as well!</t>
  </si>
  <si>
    <t>I'm a tutors.com best rated tutor (top 5% of all tutors)! I'm very discreet as well.</t>
  </si>
  <si>
    <t>We can meet over zoom and go over what you need help with. Whether it's studying</t>
  </si>
  <si>
    <t xml:space="preserve"> doing assignments</t>
  </si>
  <si>
    <t xml:space="preserve"> or helping you on a test!</t>
  </si>
  <si>
    <t xml:space="preserve"> Integrated Math I/II/III</t>
  </si>
  <si>
    <t xml:space="preserve"> Statistics (AP/College Level)</t>
  </si>
  <si>
    <t>Computer Science: CSS</t>
  </si>
  <si>
    <t xml:space="preserve"> ReactJS</t>
  </si>
  <si>
    <t xml:space="preserve"> and other databases</t>
  </si>
  <si>
    <t>Shoot me a text at 408 641 8319</t>
  </si>
  <si>
    <t>;[];2022-03-07;0
2022-02-06T17:38:42-0800;https://losangeles.craigslist.org/wst/lss/d/beverly-hills-middle-high-school-math/7442700335.html;40.0;Beverly Hills;Westside-Southbay;losangeles;California;</t>
  </si>
  <si>
    <t>Hello!</t>
  </si>
  <si>
    <t xml:space="preserve">I am a mathematician with undergraduate and graduate degrees from UCSB and an associates degree in physics and chemistry. </t>
  </si>
  <si>
    <t>I have been a tutor for nearly ten years. During this time</t>
  </si>
  <si>
    <t xml:space="preserve"> I have tutored privately</t>
  </si>
  <si>
    <t xml:space="preserve"> in addition to being employed in a number of in person and online tutoring agencies. Currently I am a teacher in Los Angeles.</t>
  </si>
  <si>
    <t>Most importantly</t>
  </si>
  <si>
    <t xml:space="preserve"> I have worked for federal and state funded programs as a tutor</t>
  </si>
  <si>
    <t xml:space="preserve"> mentor</t>
  </si>
  <si>
    <t xml:space="preserve"> and counselor for high school students of all backgrounds. As a result</t>
  </si>
  <si>
    <t xml:space="preserve"> I am extremely familiar with the common core criteria and expectations. </t>
  </si>
  <si>
    <t>Moreover</t>
  </si>
  <si>
    <t xml:space="preserve"> I have helped students prepare for SAT and ACT examinations.</t>
  </si>
  <si>
    <t>$40/hr</t>
  </si>
  <si>
    <t>Weekends/evenings only</t>
  </si>
  <si>
    <t xml:space="preserve">Contact by replying to this post. </t>
  </si>
  <si>
    <t>Please reply with any questions you may have!</t>
  </si>
  <si>
    <t>2022-02-23T08:42:05-0800;https://losangeles.craigslist.org/lac/lss/d/los-angeles-test-prep-tutor-sat-act/7449848006.html;;Online;Central La;losangeles;California;"</t>
  </si>
  <si>
    <t xml:space="preserve">üë©‚Äçüè´ One of LA's Top Test Prep Tutors  with over 10 years of experience helping students succeed is available for assistance! </t>
  </si>
  <si>
    <t>Sessions are designed to help students of all learning abilities quickly prepare to achieve high-performing scores on standardized exams. She helps students understand concepts üß†</t>
  </si>
  <si>
    <t xml:space="preserve"> develop time-saving strategies‚åõ </t>
  </si>
  <si>
    <t xml:space="preserve"> and build confidence üí™! </t>
  </si>
  <si>
    <t>During her 10 years of experience preparing K-12</t>
  </si>
  <si>
    <t xml:space="preserve"> and graduate students to achieve top-tier scores on entrance exams and standardized tests</t>
  </si>
  <si>
    <t xml:space="preserve"> she has helped dozens of students gain acceptance into elite private schools</t>
  </si>
  <si>
    <t xml:space="preserve"> prep schools</t>
  </si>
  <si>
    <t xml:space="preserve"> universities</t>
  </si>
  <si>
    <t xml:space="preserve"> and vocational license programs. </t>
  </si>
  <si>
    <t>‚úîÔ∏è üçè Rated 5.0 on Google! ‚≠ê‚≠ê‚≠ê‚≠ê www.terrifictutors.com/reviews</t>
  </si>
  <si>
    <t xml:space="preserve"> and extremely effective. </t>
  </si>
  <si>
    <t>‚úîÔ∏è üë©üèΩ‚Äçüíª Online platforms are interactive and convenient using a virtual whiteboard and screen-sharing! .</t>
  </si>
  <si>
    <t>üìùüìö Exams include:</t>
  </si>
  <si>
    <t>üéíK-12 Test Prepüìù</t>
  </si>
  <si>
    <t xml:space="preserve">‚Ä¢ ISEE - Independent School Entrance Exam (all levels) </t>
  </si>
  <si>
    <t>‚Ä¢ HSPT - High School Placement Test</t>
  </si>
  <si>
    <t xml:space="preserve">‚Ä¢ SSAT - Secondary Schools Admissions Test </t>
  </si>
  <si>
    <t xml:space="preserve">‚Ä¢ COOP - Cooperative Admissions Examination Program </t>
  </si>
  <si>
    <t xml:space="preserve">‚Ä¢ TACHS - Test for Admissions into Catholic High School </t>
  </si>
  <si>
    <t xml:space="preserve">‚Ä¢ CHSPE - California High School Proficiency Exam </t>
  </si>
  <si>
    <t xml:space="preserve">‚Ä¢ STAR - CA Standardized Testing and Reporting  - </t>
  </si>
  <si>
    <t xml:space="preserve">‚Ä¢ SHSAT - NY Specialized High Schools Admissions Test </t>
  </si>
  <si>
    <t>üè´College Test Prepüìù</t>
  </si>
  <si>
    <t xml:space="preserve">‚Ä¢ ACT </t>
  </si>
  <si>
    <t>‚Ä¢ Math Placement Tests</t>
  </si>
  <si>
    <t xml:space="preserve">‚Ä¢ English Placement Tests </t>
  </si>
  <si>
    <t xml:space="preserve">‚Ä¢ Science Placement Tests </t>
  </si>
  <si>
    <t>‚Ä¢ Assistance with College Applications &amp; Personal Statements</t>
  </si>
  <si>
    <t>üéìGraduate Test Prepüìù</t>
  </si>
  <si>
    <t>‚Ä¢ GRE - Graduate Record Examination</t>
  </si>
  <si>
    <t>‚Ä¢ GMAT - Graduate Management Admissions Test</t>
  </si>
  <si>
    <t>üëîProfessional Test Prepüìù</t>
  </si>
  <si>
    <t>‚Ä¢ CBEST - California Basic Educational Skills Test</t>
  </si>
  <si>
    <t xml:space="preserve"> or visit üì≤ www.terrifictutors.com/testprep for more information or to book online!</t>
  </si>
  <si>
    <t>Keywords:Keywords: tutor</t>
  </si>
  <si>
    <t xml:space="preserve"> independent study. k</t>
  </si>
  <si>
    <t>2022-02-05T12:59:02-0800;https://losangeles.craigslist.org/wst/lss/d/venice-spring-tutor-math-science-bio/7442224903.html;;Venice;Westside-Southbay;losangeles;California;"</t>
  </si>
  <si>
    <t xml:space="preserve">The Spring Semester is now in session! </t>
  </si>
  <si>
    <t>Thank you for looking at my ad. About Myself: 10 years tutoring students. UCI MBA Graduated 2019. I tutor for college level -- grad level students. Classes I am comfortable tutoring for math and science are: biology</t>
  </si>
  <si>
    <t xml:space="preserve"> physio</t>
  </si>
  <si>
    <t xml:space="preserve"> nutrition</t>
  </si>
  <si>
    <t xml:space="preserve"> econ</t>
  </si>
  <si>
    <t xml:space="preserve"> poli sci</t>
  </si>
  <si>
    <t xml:space="preserve"> information systems</t>
  </si>
  <si>
    <t xml:space="preserve"> and more! Just ask and I will let you know if I am familiar with the class. I know various platforms such as Mathlab</t>
  </si>
  <si>
    <t xml:space="preserve"> Labster</t>
  </si>
  <si>
    <t xml:space="preserve"> Aleks</t>
  </si>
  <si>
    <t xml:space="preserve"> Hawkes</t>
  </si>
  <si>
    <t xml:space="preserve"> BB</t>
  </si>
  <si>
    <t xml:space="preserve"> Canvas. I enjoy helping students that need to focus and learn on what the class is about as some teachers are just confusing! Or don't provide a lecture! You can reach me at FIVE SIX 2 - - Three 3 One - - Seven Four 7 Zero. I will ignore and block robo-calls</t>
  </si>
  <si>
    <t xml:space="preserve"> spammers and telemarketers.</t>
  </si>
  <si>
    <t>2022-03-06T06:33:53-0800;https://losangeles.craigslist.org/wst/lss/d/professional-gmat-trainer-16-yrs-exp/7454553210.html;104.5;La;Westside-Southbay;losangeles;California;"</t>
  </si>
  <si>
    <t>I train students to attack the GMAT with confidence</t>
  </si>
  <si>
    <t xml:space="preserve"> efficiency</t>
  </si>
  <si>
    <t xml:space="preserve"> and purpose. Using my own original curriculum in addition to the Official Guide</t>
  </si>
  <si>
    <t xml:space="preserve"> I train students to apply strategies that easier to learn and more effective than anything else on the market (in my humble opinion). But you don't have to take my word for it as you do NOT pay for the first session unless you hire me for future sessions. And since I love my work</t>
  </si>
  <si>
    <t xml:space="preserve"> I'm friendly</t>
  </si>
  <si>
    <t xml:space="preserve"> and take GMAT training very seriously. </t>
  </si>
  <si>
    <t>Training takes place online via one-on-one video conference and uses my original GMAT curriculum in conjunction with Official GMAT material. $84 per hour ($125 for each 90-minute session). 5 years with a major test-prep company</t>
  </si>
  <si>
    <t xml:space="preserve"> independent for 11+ years. </t>
  </si>
  <si>
    <t>As an expert in everything GMAT</t>
  </si>
  <si>
    <t xml:space="preserve"> I can confidently say that most GMAT training should focus on the Quantitative section. Do I know the Verbal inside and out? Of course. But my professional recommendation is that most Verbal should be done through self-study</t>
  </si>
  <si>
    <t xml:space="preserve"> simply because the Quantitative section can be so broad. Although the GMAT only tests math up to about 10th grade</t>
  </si>
  <si>
    <t xml:space="preserve"> every single concept ever covered from K -10 is fair game. Like ""remainders"" or ""units digits"" - all fair game.</t>
  </si>
  <si>
    <t>I also focus on the psychology of the GMAT</t>
  </si>
  <si>
    <t xml:space="preserve"> including confidence issues and time management. </t>
  </si>
  <si>
    <t>If you're interested in moving forward</t>
  </si>
  <si>
    <t xml:space="preserve"> we should chat over the phone. I'll have some questions for you as I'm sure you'll have for me. My goofy website can fill in the details of how I work and features pictures of the world's most handsome rescue animals: www.TestTrainerinc.com</t>
  </si>
  <si>
    <t>Please feel free to call me at your convenience at (510) 847-9711.</t>
  </si>
  <si>
    <t>Just remember: I can't make you smarter</t>
  </si>
  <si>
    <t xml:space="preserve"> just a whole lot faster.</t>
  </si>
  <si>
    <t>Los Angeles GMAT tutor</t>
  </si>
  <si>
    <t xml:space="preserve"> Los Angeles GMAT prep course</t>
  </si>
  <si>
    <t>LA GMAT tutor</t>
  </si>
  <si>
    <t xml:space="preserve"> LA GMAT prep course</t>
  </si>
  <si>
    <t>GMAT tutor</t>
  </si>
  <si>
    <t xml:space="preserve"> GMAT prep course</t>
  </si>
  <si>
    <t>;[84, 125];2022-03-07;2
2022-03-04T16:09:21-0800;https://losangeles.craigslist.org/sgv/lss/d/temple-city-dr-jongs-ap-chemistry-pre/7453976968.html;;Online;San Gabriel Valley;losangeles;California;</t>
  </si>
  <si>
    <t>With both my Bachelor and PhD degrees in chemistry</t>
  </si>
  <si>
    <t xml:space="preserve"> I am fully qualified to teach chemistry at all levels in high school and the General Chemistry in College. </t>
  </si>
  <si>
    <t>I incorporate detailed PowerPoint presentations</t>
  </si>
  <si>
    <t xml:space="preserve"> Flash games</t>
  </si>
  <si>
    <t xml:space="preserve"> Virtual Labs</t>
  </si>
  <si>
    <t xml:space="preserve"> Animation movies</t>
  </si>
  <si>
    <t xml:space="preserve"> and 3-D molecular models into my chemistry lessons. Under my instruction</t>
  </si>
  <si>
    <t xml:space="preserve"> 75% of my students receive a full letter grade improvement in just one month.</t>
  </si>
  <si>
    <t>Many students who have trouble with chemistry may also struggle in math. In addition to chemistry</t>
  </si>
  <si>
    <t xml:space="preserve"> I can teach Math: Pre-Algebra</t>
  </si>
  <si>
    <t xml:space="preserve"> and Calculus. Since I can teach both subjects</t>
  </si>
  <si>
    <t xml:space="preserve"> you won't need to hire two separate tutors: instead</t>
  </si>
  <si>
    <t xml:space="preserve"> you can hire one chemistry tutor and one math tutor for the cost of one. I can teach chemistry only</t>
  </si>
  <si>
    <t xml:space="preserve"> math only</t>
  </si>
  <si>
    <t xml:space="preserve"> or both subjects consecutively</t>
  </si>
  <si>
    <t xml:space="preserve"> depending on the student's needs. </t>
  </si>
  <si>
    <t>The AP courses are designed to be the equivalent of the general course taken in college. ACT and SAT are both standardized tests designed to measure students' critical thinking skills and to assess their ability to apply knowledge and logic when solving problems. I also teach AP</t>
  </si>
  <si>
    <t xml:space="preserve"> ACT and SAT chemistry and math to help my students maximize their AP</t>
  </si>
  <si>
    <t xml:space="preserve"> ACT or SAT score so that they can remain competitive among many other applicants.</t>
  </si>
  <si>
    <t xml:space="preserve">The California Subject Examinations for Teachers (CSET) program has been developed for prospective teachers in California. I passed all CSET tests for both Chemistry and Math! That means that I am certified to teach both subjects. A certified tutor who has the right credentials will provide a better teaching experience to tutor students! </t>
  </si>
  <si>
    <t>If you are interested in my services</t>
  </si>
  <si>
    <t xml:space="preserve"> please call/text me at ‚òéÔ∏è (626) 442-5774 to schedule a discounted trial lesson. </t>
  </si>
  <si>
    <t>üéì Education background:</t>
  </si>
  <si>
    <t>(1) Bachelor Degree in Chemistry - National Taiwan Normal University</t>
  </si>
  <si>
    <t xml:space="preserve"> Taipei</t>
  </si>
  <si>
    <t xml:space="preserve"> Taiwan</t>
  </si>
  <si>
    <t xml:space="preserve"> ROC.</t>
  </si>
  <si>
    <t>(2) Doctorate Degree in Chemistry - University of Iowa</t>
  </si>
  <si>
    <t xml:space="preserve"> Iowa City</t>
  </si>
  <si>
    <t xml:space="preserve"> Iowa</t>
  </si>
  <si>
    <t xml:space="preserve"> USA.</t>
  </si>
  <si>
    <t>üë®‚Äçüîß Certifications:</t>
  </si>
  <si>
    <t>(1) Obtained teaching certificates in both Chemistry and Mathematics at the high school level in Taiwan.</t>
  </si>
  <si>
    <t xml:space="preserve">(2) Passed the California Subject Examinations for Teachers (CSET) in both Chemistry and Math. </t>
  </si>
  <si>
    <t>‚úç Passed CSET Exams (test code):</t>
  </si>
  <si>
    <t>(1) Chemistry III (121)</t>
  </si>
  <si>
    <t>(2) Chemistry IV (125)</t>
  </si>
  <si>
    <t>(3) Mathematics I (110)</t>
  </si>
  <si>
    <t>(4) Mathematics II (111)</t>
  </si>
  <si>
    <t>(5) Mathematics III (112)</t>
  </si>
  <si>
    <t>üë®‚Äçüè´ Teaching subjects:</t>
  </si>
  <si>
    <t>(A) Chemistry:</t>
  </si>
  <si>
    <t xml:space="preserve">Regular Chemistry </t>
  </si>
  <si>
    <t xml:space="preserve">Honor Chemistry </t>
  </si>
  <si>
    <t>AP Chemistry</t>
  </si>
  <si>
    <t>(B) Mathematics:</t>
  </si>
  <si>
    <t xml:space="preserve"> AP Calculus AB</t>
  </si>
  <si>
    <t>(C) Test Preparations:</t>
  </si>
  <si>
    <t>1. ACT Chemistry</t>
  </si>
  <si>
    <t xml:space="preserve">2. ACT Mathematics </t>
  </si>
  <si>
    <t xml:space="preserve">3. SAT-2 Chemistry </t>
  </si>
  <si>
    <t xml:space="preserve">4. SAT-2 Math Level-1&amp;2 </t>
  </si>
  <si>
    <t>5. AP Chemistry</t>
  </si>
  <si>
    <t>6. AP Calculus AB</t>
  </si>
  <si>
    <t>7. ACS Chemistry Olympiad exam</t>
  </si>
  <si>
    <t xml:space="preserve">8. CSET exams Chemistry </t>
  </si>
  <si>
    <t>9. CSET exams Mathematics</t>
  </si>
  <si>
    <t>2022-03-04T14:05:47-0800;https://losangeles.craigslist.org/wst/lss/d/santa-monica-harvard-grad-tutoring-the/7453923726.html;;Westside;Westside-Southbay;losangeles;California;"</t>
  </si>
  <si>
    <t>Ok</t>
  </si>
  <si>
    <t xml:space="preserve"> but when it comes to helping</t>
  </si>
  <si>
    <t xml:space="preserve"> say</t>
  </si>
  <si>
    <t xml:space="preserve"> with algebra do you really need a New York Times-acclaimed ""genius philosopher"" . . . ""genius . . . of molecular biology"" who at Harvard was called ""probably one of the half-dozen best abstract minds in the world""? I mean . . . well . . .  in the mid-20th century there was a science reporter who interviewed virtually every famous scientist. He always included one question: How does a kite fly? And the only person who ever gave him a clear and compelling answer: Einstein. </t>
  </si>
  <si>
    <t xml:space="preserve"> yes</t>
  </si>
  <si>
    <t xml:space="preserve"> it really can matter.</t>
  </si>
  <si>
    <t>For example</t>
  </si>
  <si>
    <t xml:space="preserve"> I can't guarantee acceptance at your first-choice college or professional school</t>
  </si>
  <si>
    <t xml:space="preserve"> if I help with an application</t>
  </si>
  <si>
    <t xml:space="preserve"> without knowing the applicant pool</t>
  </si>
  <si>
    <t xml:space="preserve"> but I have over a 20-year track record of helping people get into their first choice colleges. Everyone I help gets in. And not through a side or back door. Through the front door. </t>
  </si>
  <si>
    <t>Most recently</t>
  </si>
  <si>
    <t xml:space="preserve"> a transfer student who last year got rejected from all five colleges she applied to got into her first choice</t>
  </si>
  <si>
    <t xml:space="preserve"> a major East coast university</t>
  </si>
  <si>
    <t xml:space="preserve"> within two weeks of applying.</t>
  </si>
  <si>
    <t>A business school applicant who last year got rejected by all 11 schools he applied to this year was accepted to the Ivy League.</t>
  </si>
  <si>
    <t>A high school student got into 11 of 13 colleges</t>
  </si>
  <si>
    <t xml:space="preserve"> including her first choice and leading UC campuses. </t>
  </si>
  <si>
    <t xml:space="preserve">Many people I help apply to only one school. And they get accepted. </t>
  </si>
  <si>
    <t>The play</t>
  </si>
  <si>
    <t xml:space="preserve"> Phalaris's Bull</t>
  </si>
  <si>
    <t xml:space="preserve"> talked about in the image explains why I tutor:</t>
  </si>
  <si>
    <t>Protagoras</t>
  </si>
  <si>
    <t xml:space="preserve"> an early Greek philosopher--he said</t>
  </si>
  <si>
    <t xml:space="preserve"> 'Man is the measure of all things'--also said</t>
  </si>
  <si>
    <t xml:space="preserve"> 'To do philosophy</t>
  </si>
  <si>
    <t xml:space="preserve"> you must know everything.' Well</t>
  </si>
  <si>
    <t xml:space="preserve"> you can't. But</t>
  </si>
  <si>
    <t xml:space="preserve"> you have to try. And to master stuff</t>
  </si>
  <si>
    <t xml:space="preserve"> you have to teach. And to teach lots of subjects</t>
  </si>
  <si>
    <t xml:space="preserve"> you have to tutor. Which I did. Hundreds of subjects from middle school through graduate and professional schools--at universities around the world--in law</t>
  </si>
  <si>
    <t xml:space="preserve"> medicine</t>
  </si>
  <si>
    <t xml:space="preserve"> dentistry</t>
  </si>
  <si>
    <t xml:space="preserve"> endodontics</t>
  </si>
  <si>
    <t xml:space="preserve"> aeronautics</t>
  </si>
  <si>
    <t xml:space="preserve"> all the sciences. It was daily mental exercise. With benefits. Social contact. Daily structure. Helping people succeed. Money. </t>
  </si>
  <si>
    <t>Eventually</t>
  </si>
  <si>
    <t xml:space="preserve"> I was ready to write philosophy."" </t>
  </si>
  <si>
    <t>Hi! I've helped hundreds of people from middle school through graduate and professional schools (law</t>
  </si>
  <si>
    <t xml:space="preserve"> aeronautics) in subjects from math (through calculus) and science (chemistry</t>
  </si>
  <si>
    <t xml:space="preserve"> etc.) to the social sciences (political science</t>
  </si>
  <si>
    <t xml:space="preserve"> etc.) and humanities (English</t>
  </si>
  <si>
    <t xml:space="preserve"> literature</t>
  </si>
  <si>
    <t xml:space="preserve"> papers</t>
  </si>
  <si>
    <t xml:space="preserve"> etc.). I also help with test preparation (SAT</t>
  </si>
  <si>
    <t xml:space="preserve"> and college/professional school applications--I've helped people gain acceptance to the world's leading colleges</t>
  </si>
  <si>
    <t xml:space="preserve"> graduate programs</t>
  </si>
  <si>
    <t xml:space="preserve"> and professional schools</t>
  </si>
  <si>
    <t xml:space="preserve"> including Harvard</t>
  </si>
  <si>
    <t xml:space="preserve"> Oxford</t>
  </si>
  <si>
    <t xml:space="preserve"> Wharton and many others. </t>
  </si>
  <si>
    <t>I've worked with studios (actors/actresses)</t>
  </si>
  <si>
    <t xml:space="preserve"> homeschooling</t>
  </si>
  <si>
    <t xml:space="preserve"> celebrities and children of celebrities</t>
  </si>
  <si>
    <t xml:space="preserve"> students at Harvard-Westlake</t>
  </si>
  <si>
    <t xml:space="preserve"> Brentwood</t>
  </si>
  <si>
    <t xml:space="preserve"> Buckley</t>
  </si>
  <si>
    <t xml:space="preserve"> Crossroads</t>
  </si>
  <si>
    <t xml:space="preserve"> New Roads</t>
  </si>
  <si>
    <t xml:space="preserve"> Windward</t>
  </si>
  <si>
    <t xml:space="preserve"> Loyola</t>
  </si>
  <si>
    <t xml:space="preserve"> Wildwood</t>
  </si>
  <si>
    <t xml:space="preserve"> Marlborough</t>
  </si>
  <si>
    <t xml:space="preserve"> Marymount</t>
  </si>
  <si>
    <t xml:space="preserve"> Chadwick</t>
  </si>
  <si>
    <t xml:space="preserve"> and many public schools</t>
  </si>
  <si>
    <t xml:space="preserve"> and undergraduates and graduates at UCLA</t>
  </si>
  <si>
    <t xml:space="preserve"> Northridge</t>
  </si>
  <si>
    <t xml:space="preserve"> Berkeley</t>
  </si>
  <si>
    <t xml:space="preserve"> UCSB</t>
  </si>
  <si>
    <t xml:space="preserve"> UCSC</t>
  </si>
  <si>
    <t xml:space="preserve"> Pennsylvania</t>
  </si>
  <si>
    <t xml:space="preserve"> Dennison</t>
  </si>
  <si>
    <t xml:space="preserve"> Sorbonne</t>
  </si>
  <si>
    <t xml:space="preserve"> Michigan</t>
  </si>
  <si>
    <t xml:space="preserve"> Wisconsin</t>
  </si>
  <si>
    <t xml:space="preserve"> among others</t>
  </si>
  <si>
    <t xml:space="preserve"> often by phone or computer. </t>
  </si>
  <si>
    <t>Yep. All true.</t>
  </si>
  <si>
    <t xml:space="preserve">One of many success stories: </t>
  </si>
  <si>
    <t xml:space="preserve">A high school junior's SAT essay was published by the College Board in its SAT guide as an example of the ""perfect"" essay. </t>
  </si>
  <si>
    <t xml:space="preserve">Another: </t>
  </si>
  <si>
    <t>Someone who needed a perfect score on the math section of the GRE for admission to a graduate program in neuroscience worked with me for a month and got it</t>
  </si>
  <si>
    <t xml:space="preserve"> as needed.</t>
  </si>
  <si>
    <t xml:space="preserve">I helped someone with severe dyslexia from middle school through aeronautical university. He graduated first in his flight class and is now a captain with a major airline. </t>
  </si>
  <si>
    <t>Over a summer</t>
  </si>
  <si>
    <t xml:space="preserve"> I helped someone double his SAT score from just under 700 (total) to just under 1400 (of 1600)--a 700 point increase! He was accepted to an Ivy League college</t>
  </si>
  <si>
    <t xml:space="preserve"> where I continued to help him graduate with high honors. I helped him prepare for the MCAT</t>
  </si>
  <si>
    <t xml:space="preserve"> and in medical school. He's now a successful physician. </t>
  </si>
  <si>
    <t>Another:</t>
  </si>
  <si>
    <t>A student whose advisers recommended he not apply to medical school because his MCAT scores were not competitive even after taking both Kaplan and Princeton Review courses worked with me for three months</t>
  </si>
  <si>
    <t xml:space="preserve"> four hours a week</t>
  </si>
  <si>
    <t xml:space="preserve"> doubled his percentile score</t>
  </si>
  <si>
    <t xml:space="preserve"> and</t>
  </si>
  <si>
    <t xml:space="preserve"> with my help through the application process</t>
  </si>
  <si>
    <t xml:space="preserve"> was accepted to FOUR medical schools. </t>
  </si>
  <si>
    <t>With flexible rates</t>
  </si>
  <si>
    <t xml:space="preserve"> I can also help you achieve your dreams!</t>
  </si>
  <si>
    <t>I really can.</t>
  </si>
  <si>
    <t xml:space="preserve">Educational Background: </t>
  </si>
  <si>
    <t>Steven Halsey Jr High School</t>
  </si>
  <si>
    <t xml:space="preserve"> NY</t>
  </si>
  <si>
    <t xml:space="preserve"> Valedictorian </t>
  </si>
  <si>
    <t>Grant High School</t>
  </si>
  <si>
    <t xml:space="preserve"> Van Nuys</t>
  </si>
  <si>
    <t xml:space="preserve">Governor's Scholar </t>
  </si>
  <si>
    <t xml:space="preserve">National Merit Scholar </t>
  </si>
  <si>
    <t>Harvard AB</t>
  </si>
  <si>
    <t xml:space="preserve"> cum laude</t>
  </si>
  <si>
    <t xml:space="preserve"> Philosophy</t>
  </si>
  <si>
    <t>Nominated</t>
  </si>
  <si>
    <t xml:space="preserve"> Phi Beta Kappa </t>
  </si>
  <si>
    <t>UCLA MD-PhD (Molecular Biology) Program</t>
  </si>
  <si>
    <t>;[];2022-03-07;0
2022-02-16T14:44:46-0800;https://losangeles.craigslist.org/wst/lss/d/irving-20-hr-online-math-tutoring/7446976647.html;;no city found;Westside-Southbay;losangeles;California;</t>
  </si>
  <si>
    <t>If you are a high school or college student and you are challenged as far as math is concerned</t>
  </si>
  <si>
    <t xml:space="preserve"> then contact SEA In-Home Tutor at 6827476576 and get your problems solved. We can help with homework assignments</t>
  </si>
  <si>
    <t xml:space="preserve"> tests and exams. Our tutors are extremely eligible at tutoring math and other science subjects. Moreover</t>
  </si>
  <si>
    <t xml:space="preserve"> our rates are pretty affordable.</t>
  </si>
  <si>
    <t>;[];2022-03-07;0
2022-02-15T16:36:26-0800;https://losangeles.craigslist.org/wst/lss/d/los-angeles-private-law-school-lsat/7446568825.html;;Los Angeles;Westside-Southbay;losangeles;California;</t>
  </si>
  <si>
    <t>***WORKING REMOTELY SINCE BEFORE IT WAS A THING***</t>
  </si>
  <si>
    <t>***YOU CAN STILL SALVAGE THIS CYCLE AND THRIVE***</t>
  </si>
  <si>
    <t xml:space="preserve">automatically book a free consult @ www.akjd.co </t>
  </si>
  <si>
    <t xml:space="preserve">*** INSTAGRAM: @alexanderwkaplanjd *** </t>
  </si>
  <si>
    <t xml:space="preserve">WORKING ONE-ON-ONE DURING THE LSAT &amp; ADMISSIONS PROCESS is MORE IMPORTANT THAN EVER. </t>
  </si>
  <si>
    <t>I'm Alex</t>
  </si>
  <si>
    <t xml:space="preserve"> and I‚Äôm an experienced LSAT and law school (and career) admissions consultant</t>
  </si>
  <si>
    <t xml:space="preserve"> coach</t>
  </si>
  <si>
    <t xml:space="preserve"> teacher</t>
  </si>
  <si>
    <t xml:space="preserve"> and tutor.  I've been doing this for over ten years</t>
  </si>
  <si>
    <t xml:space="preserve"> and have a real passion for helping students succeed.  My current rate is below-market hourly</t>
  </si>
  <si>
    <t xml:space="preserve"> and I have only recently raised my rates so that I may be accessible to students.  I also provide discounted packages. </t>
  </si>
  <si>
    <t>My tutoring philosophy comes from a place of humility</t>
  </si>
  <si>
    <t xml:space="preserve"> for example</t>
  </si>
  <si>
    <t xml:space="preserve"> I raised my LSAT score on my own by 24 points from my baseline test score. I firmly believe in the potential of problem-solving and teamwork</t>
  </si>
  <si>
    <t xml:space="preserve"> and I'm ready to work one-on-one with students to help them achieve their goals. </t>
  </si>
  <si>
    <t>I use a digital whiteboard when necessary</t>
  </si>
  <si>
    <t xml:space="preserve"> and have an IT scaffolding that I have yet to see deployed in comparable situations.  This includes full use of the Microsoft 365 cloud (such as Teams</t>
  </si>
  <si>
    <t xml:space="preserve"> Office 365</t>
  </si>
  <si>
    <t xml:space="preserve"> and SharePoint). </t>
  </si>
  <si>
    <t>My former students have attended and graduated from top undergraduate and graduate schools</t>
  </si>
  <si>
    <t xml:space="preserve"> Georgetown</t>
  </si>
  <si>
    <t xml:space="preserve"> UCLA and USC.  A majority of the students that I have worked with have demonstrated learning disabilities</t>
  </si>
  <si>
    <t xml:space="preserve"> and I have assisted those students in maximizing performance</t>
  </si>
  <si>
    <t xml:space="preserve"> both in the classroom and in standardized exams.  This includes assistance when seeking approval for accommodations congruent with the needs of the client through LSAC</t>
  </si>
  <si>
    <t xml:space="preserve"> educational institutions</t>
  </si>
  <si>
    <t xml:space="preserve"> and licensure examinations.  </t>
  </si>
  <si>
    <t>Different courses have different approaches to LSAT success.  That said</t>
  </si>
  <si>
    <t xml:space="preserve"> when applying to law school</t>
  </si>
  <si>
    <t xml:space="preserve"> I engaged in a course of self-study</t>
  </si>
  <si>
    <t xml:space="preserve"> and was able to secure a 99th percentile score on the October 2010 LSAT‚Äîa twenty-four-point increase over three months of study. Furthermore</t>
  </si>
  <si>
    <t xml:space="preserve"> I am able to offer (with humility) unparalleled insight regarding the application process</t>
  </si>
  <si>
    <t xml:space="preserve"> and provide up-to-date knowledge on the changing law school application process and legal marketplace. </t>
  </si>
  <si>
    <t xml:space="preserve">Please feel free to reach out for a preliminary phone interview.  You can easily schedule one on my site using Bookings.  Thanks! </t>
  </si>
  <si>
    <t>Great for legal studies students</t>
  </si>
  <si>
    <t xml:space="preserve"> law students</t>
  </si>
  <si>
    <t xml:space="preserve"> business students</t>
  </si>
  <si>
    <t xml:space="preserve"> and anyone else in need! </t>
  </si>
  <si>
    <t xml:space="preserve">-- </t>
  </si>
  <si>
    <t>The law school admissions process is complicated</t>
  </si>
  <si>
    <t xml:space="preserve"> nuanced</t>
  </si>
  <si>
    <t xml:space="preserve"> and risky.  My goal is to help clients achieve admissions outcomes previously unimaginable‚Äîand that is what I have been doing.  As an alum of USC Gould School of Law ‚Äò14</t>
  </si>
  <si>
    <t xml:space="preserve"> I‚Äôve been through the process from start to finish</t>
  </si>
  <si>
    <t xml:space="preserve"> and have taken hundreds of students through the process as well. I provide one-on-one</t>
  </si>
  <si>
    <t xml:space="preserve"> personalized service and have access to resources that will make your admissions cycle the life-changing experience that it ought to be</t>
  </si>
  <si>
    <t xml:space="preserve"> from LSAT preparation to negotiating the multiple scholarship offers you will receive. </t>
  </si>
  <si>
    <t xml:space="preserve">Sometimes You Need Extra Help </t>
  </si>
  <si>
    <t xml:space="preserve">Maybe you want a second set of experienced eyes to review all your work? Maybe you don‚Äôt have access to a pre-law advisor? </t>
  </si>
  <si>
    <t xml:space="preserve">Maybe you want the personal attention some swamped advisors simply cannot provide? </t>
  </si>
  <si>
    <t>Or maybe you have unique aspects to your application that you‚Äôre not sure how to address such as a past criminal record</t>
  </si>
  <si>
    <t xml:space="preserve"> a leave of absence from college</t>
  </si>
  <si>
    <t xml:space="preserve"> a disability and/or a low LSAT score or GPA? </t>
  </si>
  <si>
    <t xml:space="preserve">Present The Best You </t>
  </si>
  <si>
    <t>I work with a diverse set of clients</t>
  </si>
  <si>
    <t xml:space="preserve"> from the beginning of LSAT prep to the first day of 1L. The unifying pattern is that the law school applicants who work with me get the results they want more often than their peers: more scholarship funding</t>
  </si>
  <si>
    <t xml:space="preserve"> admission to first-choice schools</t>
  </si>
  <si>
    <t xml:space="preserve"> and results that surpass what would normally be predicted when considering GPA and LSAT alone. </t>
  </si>
  <si>
    <t xml:space="preserve">We‚Äôll Create a Perfect Personal Statement </t>
  </si>
  <si>
    <t>You have a story to tell</t>
  </si>
  <si>
    <t xml:space="preserve"> and I can help you tell it. It doesn‚Äôt matter how many drafts it takes‚ÄîI‚Äôm committed to ensuring admissions committees see the best you. </t>
  </si>
  <si>
    <t xml:space="preserve">Concerned About Your Past? </t>
  </si>
  <si>
    <t>Law schools look at the entire student. We can help you explain low LSAT scores or a less-than-stellar GPA. Past troubles don‚Äôt have to haunt you‚Äîwe will put together the perfect addenda that will remove these perceived barriers.</t>
  </si>
  <si>
    <t>lsat</t>
  </si>
  <si>
    <t>lsat test</t>
  </si>
  <si>
    <t>gre test</t>
  </si>
  <si>
    <t>lsat prep</t>
  </si>
  <si>
    <t>lsat registration</t>
  </si>
  <si>
    <t>lsat test dates</t>
  </si>
  <si>
    <t>lsat dates</t>
  </si>
  <si>
    <t>lsat exam</t>
  </si>
  <si>
    <t>gre</t>
  </si>
  <si>
    <t>lsat prep courses</t>
  </si>
  <si>
    <t>practice lsat</t>
  </si>
  <si>
    <t>lsat india</t>
  </si>
  <si>
    <t>lsat practice test</t>
  </si>
  <si>
    <t>what is the lsat</t>
  </si>
  <si>
    <t>register for lsat</t>
  </si>
  <si>
    <t>law school admission test</t>
  </si>
  <si>
    <t>sat test</t>
  </si>
  <si>
    <t>lsats</t>
  </si>
  <si>
    <t>what is lsat</t>
  </si>
  <si>
    <t>lsat test prep</t>
  </si>
  <si>
    <t>gmat</t>
  </si>
  <si>
    <t>lsat questions</t>
  </si>
  <si>
    <t>lsat diagnostic test</t>
  </si>
  <si>
    <t>laat</t>
  </si>
  <si>
    <t>lsat 2018</t>
  </si>
  <si>
    <t>lsat exam dates</t>
  </si>
  <si>
    <t>lsat prep course</t>
  </si>
  <si>
    <t>lsat scores</t>
  </si>
  <si>
    <t>november lsat</t>
  </si>
  <si>
    <t>lsat cost</t>
  </si>
  <si>
    <t>september lsat</t>
  </si>
  <si>
    <t>july 2018 lsat</t>
  </si>
  <si>
    <t>lsat sections</t>
  </si>
  <si>
    <t>lsat practice questions</t>
  </si>
  <si>
    <t>lsat test dates 2018</t>
  </si>
  <si>
    <t>lsat test date</t>
  </si>
  <si>
    <t>july lsat</t>
  </si>
  <si>
    <t>study for lsat</t>
  </si>
  <si>
    <t>studying for the lsat</t>
  </si>
  <si>
    <t>lsat score release date</t>
  </si>
  <si>
    <t>lsat september 2018</t>
  </si>
  <si>
    <t>law school admissions</t>
  </si>
  <si>
    <t>lsat practice</t>
  </si>
  <si>
    <t>sat</t>
  </si>
  <si>
    <t>how long is the lsat</t>
  </si>
  <si>
    <t>lsat percentiles</t>
  </si>
  <si>
    <t>lsat date</t>
  </si>
  <si>
    <t>june lsat</t>
  </si>
  <si>
    <t>lsat study</t>
  </si>
  <si>
    <t>lsat writing sample</t>
  </si>
  <si>
    <t>mcat</t>
  </si>
  <si>
    <t>online lsat prep</t>
  </si>
  <si>
    <t>lsat study schedule</t>
  </si>
  <si>
    <t>lsat schedule</t>
  </si>
  <si>
    <t>lsat writing</t>
  </si>
  <si>
    <t>gpa for law school</t>
  </si>
  <si>
    <t>lsac</t>
  </si>
  <si>
    <t>lsat logo</t>
  </si>
  <si>
    <t>lsat practice test pdf</t>
  </si>
  <si>
    <t>lsat score</t>
  </si>
  <si>
    <t>lsat scoring</t>
  </si>
  <si>
    <t>lsat score release</t>
  </si>
  <si>
    <t>lsat reading comprehension</t>
  </si>
  <si>
    <t>average lsat score</t>
  </si>
  <si>
    <t>lsat score percentiles</t>
  </si>
  <si>
    <t>january lsat</t>
  </si>
  <si>
    <t>lsat 2019</t>
  </si>
  <si>
    <t>lsat exams</t>
  </si>
  <si>
    <t>lsat prep test</t>
  </si>
  <si>
    <t>lsat preparation</t>
  </si>
  <si>
    <t>the lsat</t>
  </si>
  <si>
    <t>act</t>
  </si>
  <si>
    <t>taking the lsat</t>
  </si>
  <si>
    <t>studying for lsat</t>
  </si>
  <si>
    <t>september lsat 2018</t>
  </si>
  <si>
    <t>perfect lsat score</t>
  </si>
  <si>
    <t>lsat june 2018</t>
  </si>
  <si>
    <t>lsat curve</t>
  </si>
  <si>
    <t>lsat classes</t>
  </si>
  <si>
    <t>law school rankings</t>
  </si>
  <si>
    <t>lsat registration deadline</t>
  </si>
  <si>
    <t>cancel lsat score</t>
  </si>
  <si>
    <t>law school gpa</t>
  </si>
  <si>
    <t>lsat results</t>
  </si>
  <si>
    <t>september 2018 lsat</t>
  </si>
  <si>
    <t>lsat prep books</t>
  </si>
  <si>
    <t>lsat practice tests</t>
  </si>
  <si>
    <t>lsat courses</t>
  </si>
  <si>
    <t>law school rankings 2018</t>
  </si>
  <si>
    <t>best lsat prep</t>
  </si>
  <si>
    <t>logical reasoning lsat</t>
  </si>
  <si>
    <t>toefl</t>
  </si>
  <si>
    <t>lsat timer</t>
  </si>
  <si>
    <t>lsat score conversion</t>
  </si>
  <si>
    <t>lsat logical reasoning</t>
  </si>
  <si>
    <t>law school requirements</t>
  </si>
  <si>
    <t>june 2018 lsat</t>
  </si>
  <si>
    <t>gmat test</t>
  </si>
  <si>
    <t>highest lsat score</t>
  </si>
  <si>
    <t>lsat application</t>
  </si>
  <si>
    <t>lsat question of the day</t>
  </si>
  <si>
    <t>lsat score range</t>
  </si>
  <si>
    <t>lsat study guide</t>
  </si>
  <si>
    <t>mcat practice questions</t>
  </si>
  <si>
    <t>gre prep course</t>
  </si>
  <si>
    <t>best lsat prep books</t>
  </si>
  <si>
    <t>lsat 2020</t>
  </si>
  <si>
    <t>gre exam</t>
  </si>
  <si>
    <t>september lsat registration</t>
  </si>
  <si>
    <t>taking the gre</t>
  </si>
  <si>
    <t>lsat deadline</t>
  </si>
  <si>
    <t>nondisclosed lsat</t>
  </si>
  <si>
    <t>lsat tests</t>
  </si>
  <si>
    <t>lsat login</t>
  </si>
  <si>
    <t>law school resume</t>
  </si>
  <si>
    <t>law school prep</t>
  </si>
  <si>
    <t>law school applications</t>
  </si>
  <si>
    <t>law school</t>
  </si>
  <si>
    <t>free lsat</t>
  </si>
  <si>
    <t>digital lsat</t>
  </si>
  <si>
    <t>study for the lsat</t>
  </si>
  <si>
    <t>lsat scoring system</t>
  </si>
  <si>
    <t>lsat requirements</t>
  </si>
  <si>
    <t>lsat online</t>
  </si>
  <si>
    <t>lsat locations</t>
  </si>
  <si>
    <t>lsat course</t>
  </si>
  <si>
    <t>law school application</t>
  </si>
  <si>
    <t>law entrance exam</t>
  </si>
  <si>
    <t>harvard law school lsat</t>
  </si>
  <si>
    <t>cancel lsat</t>
  </si>
  <si>
    <t>best lsat prep course</t>
  </si>
  <si>
    <t>180 lsat</t>
  </si>
  <si>
    <t>gmat test dates</t>
  </si>
  <si>
    <t>lsat prep classes</t>
  </si>
  <si>
    <t>lsat tips</t>
  </si>
  <si>
    <t>ugpa</t>
  </si>
  <si>
    <t>lsac gpa</t>
  </si>
  <si>
    <t>lsat percentile</t>
  </si>
  <si>
    <t>lsat explanations</t>
  </si>
  <si>
    <t>free lsat practice test</t>
  </si>
  <si>
    <t>gmat prep</t>
  </si>
  <si>
    <t>gre practice questions</t>
  </si>
  <si>
    <t>gre prep</t>
  </si>
  <si>
    <t>law school admission requirements</t>
  </si>
  <si>
    <t>law school prerequisites</t>
  </si>
  <si>
    <t>lsat raw score</t>
  </si>
  <si>
    <t>practice gre</t>
  </si>
  <si>
    <t>sat exam</t>
  </si>
  <si>
    <t>act practice test</t>
  </si>
  <si>
    <t>psat practice test</t>
  </si>
  <si>
    <t>powerscore lsat</t>
  </si>
  <si>
    <t>mcat sample questions</t>
  </si>
  <si>
    <t>lsat logic games</t>
  </si>
  <si>
    <t>law school numbers</t>
  </si>
  <si>
    <t>columbia law school</t>
  </si>
  <si>
    <t>princeton review lsat</t>
  </si>
  <si>
    <t>what is the gre</t>
  </si>
  <si>
    <t>mcat questions</t>
  </si>
  <si>
    <t>lsatmax</t>
  </si>
  <si>
    <t>kaplan lsat prep</t>
  </si>
  <si>
    <t>graduate record exam</t>
  </si>
  <si>
    <t>gre prep courses</t>
  </si>
  <si>
    <t>lsat max</t>
  </si>
  <si>
    <t>take the gre</t>
  </si>
  <si>
    <t>preparing for law school</t>
  </si>
  <si>
    <t>mcat test</t>
  </si>
  <si>
    <t>lsat tutor</t>
  </si>
  <si>
    <t>law school application resume</t>
  </si>
  <si>
    <t>job in law</t>
  </si>
  <si>
    <t>graduate record examination</t>
  </si>
  <si>
    <t>gmat practice</t>
  </si>
  <si>
    <t>law schools</t>
  </si>
  <si>
    <t>lsat question</t>
  </si>
  <si>
    <t>lsat review</t>
  </si>
  <si>
    <t>medical school</t>
  </si>
  <si>
    <t>northeastern law</t>
  </si>
  <si>
    <t>psat</t>
  </si>
  <si>
    <t>sample gre test</t>
  </si>
  <si>
    <t>sat prep classes</t>
  </si>
  <si>
    <t>sign up for lsat</t>
  </si>
  <si>
    <t>ssat practice test</t>
  </si>
  <si>
    <t>top 20 law schools</t>
  </si>
  <si>
    <t>usnwr law school rankings</t>
  </si>
  <si>
    <t>elle woods lsat</t>
  </si>
  <si>
    <t>lsac coupon</t>
  </si>
  <si>
    <t>cancelling lsat</t>
  </si>
  <si>
    <t>credential assembly service</t>
  </si>
  <si>
    <t>lsat july</t>
  </si>
  <si>
    <t>gre classes</t>
  </si>
  <si>
    <t>gre general test</t>
  </si>
  <si>
    <t>law school gpa requirements</t>
  </si>
  <si>
    <t>law school letter of recommendation</t>
  </si>
  <si>
    <t>law school letters of recommendation</t>
  </si>
  <si>
    <t>law school recommendation letter</t>
  </si>
  <si>
    <t>law school waitlist</t>
  </si>
  <si>
    <t>lsac fee waiver</t>
  </si>
  <si>
    <t>lsat conditional reasoning</t>
  </si>
  <si>
    <t>lsat fee</t>
  </si>
  <si>
    <t>lsat pdf</t>
  </si>
  <si>
    <t>lsat pdfs</t>
  </si>
  <si>
    <t>lsat study books</t>
  </si>
  <si>
    <t>lsat testing</t>
  </si>
  <si>
    <t>lsat time</t>
  </si>
  <si>
    <t>necessary assumption</t>
  </si>
  <si>
    <t>northeastern law school</t>
  </si>
  <si>
    <t>prepare for lsat</t>
  </si>
  <si>
    <t>stya university</t>
  </si>
  <si>
    <t>take lsat</t>
  </si>
  <si>
    <t>umkc law school</t>
  </si>
  <si>
    <t>when is the lsat</t>
  </si>
  <si>
    <t>harvard law lsat</t>
  </si>
  <si>
    <t>law school rank</t>
  </si>
  <si>
    <t>law test</t>
  </si>
  <si>
    <t>columbia law lsat</t>
  </si>
  <si>
    <t>columbia law school lsat</t>
  </si>
  <si>
    <t>gmat questions</t>
  </si>
  <si>
    <t>gmat sample questions</t>
  </si>
  <si>
    <t>gre sample questions</t>
  </si>
  <si>
    <t>gre sample test</t>
  </si>
  <si>
    <t>gre test dates</t>
  </si>
  <si>
    <t>baylor law school</t>
  </si>
  <si>
    <t>harvard law school gpa</t>
  </si>
  <si>
    <t>how long is lsat</t>
  </si>
  <si>
    <t>kaplan lsat</t>
  </si>
  <si>
    <t>law school average gpa</t>
  </si>
  <si>
    <t>law school exam</t>
  </si>
  <si>
    <t>how hard is the gre</t>
  </si>
  <si>
    <t>lsat prep tests</t>
  </si>
  <si>
    <t>lsat preptest</t>
  </si>
  <si>
    <t>lsat preptests</t>
  </si>
  <si>
    <t>lsat practice exam</t>
  </si>
  <si>
    <t>lsat pt</t>
  </si>
  <si>
    <t>lsat range</t>
  </si>
  <si>
    <t>lsat sample</t>
  </si>
  <si>
    <t>lsat scores by major</t>
  </si>
  <si>
    <t>median lsat score</t>
  </si>
  <si>
    <t>paradox questions</t>
  </si>
  <si>
    <t>practice act</t>
  </si>
  <si>
    <t>prep for grad school</t>
  </si>
  <si>
    <t>sample lsat</t>
  </si>
  <si>
    <t>sat practice test</t>
  </si>
  <si>
    <t>sat tutoring</t>
  </si>
  <si>
    <t>take the lsat</t>
  </si>
  <si>
    <t>top 100 law schools</t>
  </si>
  <si>
    <t>vanderbilt law</t>
  </si>
  <si>
    <t>law school rankings 2019</t>
  </si>
  <si>
    <t>act practice tests</t>
  </si>
  <si>
    <t>act test prep</t>
  </si>
  <si>
    <t>apply to law school</t>
  </si>
  <si>
    <t>average lsat scores</t>
  </si>
  <si>
    <t>break it early test application</t>
  </si>
  <si>
    <t>ets gre</t>
  </si>
  <si>
    <t>getting into law school</t>
  </si>
  <si>
    <t>gmat practice questions</t>
  </si>
  <si>
    <t>gmat preparation</t>
  </si>
  <si>
    <t>good lsat score</t>
  </si>
  <si>
    <t>gre score</t>
  </si>
  <si>
    <t>gre scores</t>
  </si>
  <si>
    <t>gre test sample</t>
  </si>
  <si>
    <t>high lsat score</t>
  </si>
  <si>
    <t>law school application deadlines</t>
  </si>
  <si>
    <t>law school fees</t>
  </si>
  <si>
    <t>law school lsat scores</t>
  </si>
  <si>
    <t>lsat books</t>
  </si>
  <si>
    <t>law school gpa and lsat</t>
  </si>
  <si>
    <t>law schools for civil rights</t>
  </si>
  <si>
    <t>lsat june 2007</t>
  </si>
  <si>
    <t>lsat score for harvard</t>
  </si>
  <si>
    <t>lsat score percentile</t>
  </si>
  <si>
    <t>lsdas</t>
  </si>
  <si>
    <t>lsdas gpa</t>
  </si>
  <si>
    <t>reading comprehension lsat</t>
  </si>
  <si>
    <t>when to take gre</t>
  </si>
  <si>
    <t>june 2007 lsat</t>
  </si>
  <si>
    <t>law school acceptance rates</t>
  </si>
  <si>
    <t>act practice</t>
  </si>
  <si>
    <t>gre preparation</t>
  </si>
  <si>
    <t>gre practice</t>
  </si>
  <si>
    <t>gmat practice test</t>
  </si>
  <si>
    <t>george washington law school</t>
  </si>
  <si>
    <t>blueprint lsat</t>
  </si>
  <si>
    <t>act registration</t>
  </si>
  <si>
    <t>law school data</t>
  </si>
  <si>
    <t>law school predictor</t>
  </si>
  <si>
    <t>logic games lsat</t>
  </si>
  <si>
    <t>law school ranking</t>
  </si>
  <si>
    <t>law schools in canada</t>
  </si>
  <si>
    <t>psat practice</t>
  </si>
  <si>
    <t>sat prep</t>
  </si>
  <si>
    <t>sat test online</t>
  </si>
  <si>
    <t>ssat test</t>
  </si>
  <si>
    <t>stanford law school</t>
  </si>
  <si>
    <t>statement of purpose graduate school</t>
  </si>
  <si>
    <t>too old for law school</t>
  </si>
  <si>
    <t>us news law school rankings</t>
  </si>
  <si>
    <t>law school gpa average</t>
  </si>
  <si>
    <t>best online lsat prep</t>
  </si>
  <si>
    <t>free act prep</t>
  </si>
  <si>
    <t>free lsat prep</t>
  </si>
  <si>
    <t>grad school cv</t>
  </si>
  <si>
    <t>gre course</t>
  </si>
  <si>
    <t>gre courses</t>
  </si>
  <si>
    <t>gre practice test</t>
  </si>
  <si>
    <t>gre prep classes</t>
  </si>
  <si>
    <t>gre test scores</t>
  </si>
  <si>
    <t>law school personal statement</t>
  </si>
  <si>
    <t>gre tutoring</t>
  </si>
  <si>
    <t>mcat prep course</t>
  </si>
  <si>
    <t>med school</t>
  </si>
  <si>
    <t>mpre</t>
  </si>
  <si>
    <t>must be true</t>
  </si>
  <si>
    <t>personal statement for grad school</t>
  </si>
  <si>
    <t>personal statement grad school</t>
  </si>
  <si>
    <t>power score</t>
  </si>
  <si>
    <t>practice gmat</t>
  </si>
  <si>
    <t>practice sat test</t>
  </si>
  <si>
    <t>ssat</t>
  </si>
  <si>
    <t>toefl ibt</t>
  </si>
  <si>
    <t>us news college rankings 2015</t>
  </si>
  <si>
    <t>what is the sat</t>
  </si>
  <si>
    <t>when to take the gre</t>
  </si>
  <si>
    <t>practice mcat</t>
  </si>
  <si>
    <t>mcat free practice test</t>
  </si>
  <si>
    <t>mcat practice exam</t>
  </si>
  <si>
    <t>act test</t>
  </si>
  <si>
    <t>best law schools</t>
  </si>
  <si>
    <t>blueprint lsat prep</t>
  </si>
  <si>
    <t>corporate lawyer</t>
  </si>
  <si>
    <t>cv for graduate school</t>
  </si>
  <si>
    <t>free mcat practice test</t>
  </si>
  <si>
    <t>7sage lsat</t>
  </si>
  <si>
    <t>gre registration</t>
  </si>
  <si>
    <t>gre score out of</t>
  </si>
  <si>
    <t>gre testing</t>
  </si>
  <si>
    <t>isee test</t>
  </si>
  <si>
    <t>law school personal statement examples</t>
  </si>
  <si>
    <t>lsat date 2018</t>
  </si>
  <si>
    <t>gre cost</t>
  </si>
  <si>
    <t>lawyer salary</t>
  </si>
  <si>
    <t>llm</t>
  </si>
  <si>
    <t>mcat practice test</t>
  </si>
  <si>
    <t>mcat practice tests</t>
  </si>
  <si>
    <t>mcat test prep</t>
  </si>
  <si>
    <t>psat test</t>
  </si>
  <si>
    <t>ranked law schools</t>
  </si>
  <si>
    <t>sat deadlines</t>
  </si>
  <si>
    <t>sat prep courses</t>
  </si>
  <si>
    <t>stanford law admissions</t>
  </si>
  <si>
    <t>testmaster</t>
  </si>
  <si>
    <t>toefl test online</t>
  </si>
  <si>
    <t>gre writing</t>
  </si>
  <si>
    <t>law school resumes</t>
  </si>
  <si>
    <t>2019 mcat dates</t>
  </si>
  <si>
    <t>7sage</t>
  </si>
  <si>
    <t>act tutoring</t>
  </si>
  <si>
    <t>attending law school</t>
  </si>
  <si>
    <t>clep practice test</t>
  </si>
  <si>
    <t>grad school test</t>
  </si>
  <si>
    <t>gre dates</t>
  </si>
  <si>
    <t>gre exams</t>
  </si>
  <si>
    <t>gre study</t>
  </si>
  <si>
    <t>gmat classes</t>
  </si>
  <si>
    <t>princeton law school</t>
  </si>
  <si>
    <t>prepare for the lsat</t>
  </si>
  <si>
    <t>powerscore</t>
  </si>
  <si>
    <t>online sat practice test</t>
  </si>
  <si>
    <t>nova southeastern university law school</t>
  </si>
  <si>
    <t>next lsat</t>
  </si>
  <si>
    <t>michigan law school ranking</t>
  </si>
  <si>
    <t>mcat test dates</t>
  </si>
  <si>
    <t>mcat registration</t>
  </si>
  <si>
    <t>mcat dates</t>
  </si>
  <si>
    <t>lsat late registration</t>
  </si>
  <si>
    <t>lsat formal logic</t>
  </si>
  <si>
    <t>lsat bible</t>
  </si>
  <si>
    <t>quinnipiac university school of law</t>
  </si>
  <si>
    <t>retake the act</t>
  </si>
  <si>
    <t>sat online test</t>
  </si>
  <si>
    <t>sat practice</t>
  </si>
  <si>
    <t>schools that don't require lsat</t>
  </si>
  <si>
    <t>test sat</t>
  </si>
  <si>
    <t>testmasters lsat</t>
  </si>
  <si>
    <t>top law schools</t>
  </si>
  <si>
    <t>touro law school</t>
  </si>
  <si>
    <t>university of richmond law</t>
  </si>
  <si>
    <t>university of richmond law school</t>
  </si>
  <si>
    <t>university of wisconsin law</t>
  </si>
  <si>
    <t>what is sat</t>
  </si>
  <si>
    <t>law schools rankings</t>
  </si>
  <si>
    <t>life of a lawyer</t>
  </si>
  <si>
    <t>act essay</t>
  </si>
  <si>
    <t>act sign up</t>
  </si>
  <si>
    <t>analytical reasoning questions</t>
  </si>
  <si>
    <t>barry university school of law</t>
  </si>
  <si>
    <t>baylor law</t>
  </si>
  <si>
    <t>best colleges for law</t>
  </si>
  <si>
    <t>cancel lsat registration</t>
  </si>
  <si>
    <t>columbia law school ranking</t>
  </si>
  <si>
    <t>free practice act</t>
  </si>
  <si>
    <t>gmat prep course</t>
  </si>
  <si>
    <t>gmat registration</t>
  </si>
  <si>
    <t>grad school personal statement</t>
  </si>
  <si>
    <t>gre exam dates</t>
  </si>
  <si>
    <t>gre ets</t>
  </si>
  <si>
    <t>law school salary</t>
  </si>
  <si>
    <t>law school deadlines</t>
  </si>
  <si>
    <t>law salaries</t>
  </si>
  <si>
    <t>law degree salary</t>
  </si>
  <si>
    <t>law career</t>
  </si>
  <si>
    <t>kaplan mcat tutor</t>
  </si>
  <si>
    <t>jones school of law</t>
  </si>
  <si>
    <t>hspt prep</t>
  </si>
  <si>
    <t>gre to lsat</t>
  </si>
  <si>
    <t>gre tests</t>
  </si>
  <si>
    <t>gre questions</t>
  </si>
  <si>
    <t>richmond law</t>
  </si>
  <si>
    <t>requirements for law school</t>
  </si>
  <si>
    <t>reddit lsat</t>
  </si>
  <si>
    <t>psat prep</t>
  </si>
  <si>
    <t>prerequisites for medical school</t>
  </si>
  <si>
    <t>prep for lsat</t>
  </si>
  <si>
    <t>practice gre test</t>
  </si>
  <si>
    <t>powerscore lsat course</t>
  </si>
  <si>
    <t>personal statement graduate school</t>
  </si>
  <si>
    <t>old lsat tests</t>
  </si>
  <si>
    <t>official lsat preptest</t>
  </si>
  <si>
    <t>northeastern university school of law</t>
  </si>
  <si>
    <t>my lsat score</t>
  </si>
  <si>
    <t>multiple lsat scores</t>
  </si>
  <si>
    <t>most strongly</t>
  </si>
  <si>
    <t>litigator</t>
  </si>
  <si>
    <t>magoosh lsat</t>
  </si>
  <si>
    <t>lsat tutors</t>
  </si>
  <si>
    <t>lsat training</t>
  </si>
  <si>
    <t>lsat online prep</t>
  </si>
  <si>
    <t>master in usa</t>
  </si>
  <si>
    <t>southern university law school</t>
  </si>
  <si>
    <t>what is a juris doctor</t>
  </si>
  <si>
    <t>western state college of law</t>
  </si>
  <si>
    <t>washington university law school ranking</t>
  </si>
  <si>
    <t>ut austin law school</t>
  </si>
  <si>
    <t>usmle</t>
  </si>
  <si>
    <t>university of texas law</t>
  </si>
  <si>
    <t>university of denver law school</t>
  </si>
  <si>
    <t>uc berkeley law school</t>
  </si>
  <si>
    <t>the official lsat superprep</t>
  </si>
  <si>
    <t>test prep</t>
  </si>
  <si>
    <t>salary for lawyers</t>
  </si>
  <si>
    <t>southern university law center</t>
  </si>
  <si>
    <t>slla exam</t>
  </si>
  <si>
    <t>sat test prep</t>
  </si>
  <si>
    <t>sat prep test</t>
  </si>
  <si>
    <t>sat online practice</t>
  </si>
  <si>
    <t>sat exam dates</t>
  </si>
  <si>
    <t>sample sat</t>
  </si>
  <si>
    <t>salary of lawyer</t>
  </si>
  <si>
    <t>salary of a lawyer</t>
  </si>
  <si>
    <t>salary lawyer</t>
  </si>
  <si>
    <t>barry law</t>
  </si>
  <si>
    <t>florida law school ranking</t>
  </si>
  <si>
    <t>different types of attorneys</t>
  </si>
  <si>
    <t>diagnostic lsat</t>
  </si>
  <si>
    <t>denver university law school</t>
  </si>
  <si>
    <t>cracking the toefl ibt</t>
  </si>
  <si>
    <t>corporate litigation</t>
  </si>
  <si>
    <t>corporate attorneys</t>
  </si>
  <si>
    <t>corporate attorney salary</t>
  </si>
  <si>
    <t>business lawyer salary</t>
  </si>
  <si>
    <t>best lsat prep courses</t>
  </si>
  <si>
    <t>lawyer salary nyc</t>
  </si>
  <si>
    <t>bar exam</t>
  </si>
  <si>
    <t>average salary of a lawyer</t>
  </si>
  <si>
    <t>attorney salary 2018</t>
  </si>
  <si>
    <t>assumption questions</t>
  </si>
  <si>
    <t>applying to law school</t>
  </si>
  <si>
    <t>applying for law school</t>
  </si>
  <si>
    <t>act online practice</t>
  </si>
  <si>
    <t>act mock test</t>
  </si>
  <si>
    <t>173 lsat</t>
  </si>
  <si>
    <t>10 actual official lsat preptests</t>
  </si>
  <si>
    <t>gmat course</t>
  </si>
  <si>
    <t>free gmat practice test</t>
  </si>
  <si>
    <t>lawyer starting salary</t>
  </si>
  <si>
    <t>lawyer salaries</t>
  </si>
  <si>
    <t>lawyer income</t>
  </si>
  <si>
    <t>lawyer average salary</t>
  </si>
  <si>
    <t>law school specialties</t>
  </si>
  <si>
    <t>law school canada</t>
  </si>
  <si>
    <t>law school application requirements</t>
  </si>
  <si>
    <t>law school acceptance rate</t>
  </si>
  <si>
    <t>law exam</t>
  </si>
  <si>
    <t>kent law school</t>
  </si>
  <si>
    <t>highest paid lawyer</t>
  </si>
  <si>
    <t>how much do attorneys make</t>
  </si>
  <si>
    <t>good law schools</t>
  </si>
  <si>
    <t>gre math</t>
  </si>
  <si>
    <t>gre practice tests</t>
  </si>
  <si>
    <t>gre verbal practice</t>
  </si>
  <si>
    <t>hardest lsat</t>
  </si>
  <si>
    <t>harvard law admissions</t>
  </si>
  <si>
    <t>harvard law school admissions</t>
  </si>
  <si>
    <t>high school entrance exam</t>
  </si>
  <si>
    <t>northeastern university law school</t>
  </si>
  <si>
    <t>msl degree</t>
  </si>
  <si>
    <t>free gre practice test</t>
  </si>
  <si>
    <t>medical school years</t>
  </si>
  <si>
    <t>manhattan lsat</t>
  </si>
  <si>
    <t>lsat reddit</t>
  </si>
  <si>
    <t>lsat prep book</t>
  </si>
  <si>
    <t>lsat diagramming</t>
  </si>
  <si>
    <t>loci law school</t>
  </si>
  <si>
    <t>list of law schools</t>
  </si>
  <si>
    <t>liberty university law school</t>
  </si>
  <si>
    <t>lawyers salary</t>
  </si>
  <si>
    <t>law schools ranking</t>
  </si>
  <si>
    <t>law schools ranked</t>
  </si>
  <si>
    <t>law school applicant profile grid</t>
  </si>
  <si>
    <t>law salary</t>
  </si>
  <si>
    <t>law rankings</t>
  </si>
  <si>
    <t>i-20 visa</t>
  </si>
  <si>
    <t>human rights lawyer salary</t>
  </si>
  <si>
    <t>top 50 law schools</t>
  </si>
  <si>
    <t>yale law school gpa</t>
  </si>
  <si>
    <t>what is law school</t>
  </si>
  <si>
    <t>ut law</t>
  </si>
  <si>
    <t>us history staar test</t>
  </si>
  <si>
    <t>university of wisconsin law school</t>
  </si>
  <si>
    <t>ucla school of law</t>
  </si>
  <si>
    <t>trinity college acceptance rate</t>
  </si>
  <si>
    <t>trial attorney salary</t>
  </si>
  <si>
    <t>total gre score</t>
  </si>
  <si>
    <t>personal statement for graduate school</t>
  </si>
  <si>
    <t>toefl exam</t>
  </si>
  <si>
    <t>tasc exam</t>
  </si>
  <si>
    <t>stetson university college of law</t>
  </si>
  <si>
    <t>sat vocabulary practice</t>
  </si>
  <si>
    <t>sat questions</t>
  </si>
  <si>
    <t>rutgers law school</t>
  </si>
  <si>
    <t>ranking of law schools</t>
  </si>
  <si>
    <t>quinnipiac law school</t>
  </si>
  <si>
    <t>practice act test</t>
  </si>
  <si>
    <t>barry law school</t>
  </si>
  <si>
    <t>commercial lawyers</t>
  </si>
  <si>
    <t>columbia law</t>
  </si>
  <si>
    <t>chestnut hill college</t>
  </si>
  <si>
    <t>charleston law</t>
  </si>
  <si>
    <t>canadian law schools</t>
  </si>
  <si>
    <t>buy lsat</t>
  </si>
  <si>
    <t>boston university school of law</t>
  </si>
  <si>
    <t>boston university law</t>
  </si>
  <si>
    <t>being a lawyer</t>
  </si>
  <si>
    <t>highest paid lawyers</t>
  </si>
  <si>
    <t>bar review</t>
  </si>
  <si>
    <t>average lawyer salary</t>
  </si>
  <si>
    <t>attorney salary</t>
  </si>
  <si>
    <t>asu law school</t>
  </si>
  <si>
    <t>act test dates 2018</t>
  </si>
  <si>
    <t>act prep</t>
  </si>
  <si>
    <t>about the lsat</t>
  </si>
  <si>
    <t>154 lsat</t>
  </si>
  <si>
    <t>how much do lawyers make</t>
  </si>
  <si>
    <t>easiest law schools</t>
  </si>
  <si>
    <t>corporate lawyer salary</t>
  </si>
  <si>
    <t>high gre score</t>
  </si>
  <si>
    <t>harvard lsat</t>
  </si>
  <si>
    <t>harvard law</t>
  </si>
  <si>
    <t>gre vs gmat</t>
  </si>
  <si>
    <t>gre test prep</t>
  </si>
  <si>
    <t>gre syllabus</t>
  </si>
  <si>
    <t>gre mock test</t>
  </si>
  <si>
    <t>graduate test</t>
  </si>
  <si>
    <t>grad school finder</t>
  </si>
  <si>
    <t>good gre scores</t>
  </si>
  <si>
    <t>gmat vs gre</t>
  </si>
  <si>
    <t>general gre</t>
  </si>
  <si>
    <t>free lsat practice</t>
  </si>
  <si>
    <t>franklin pierce law center</t>
  </si>
  <si>
    <t>elon law</t>
  </si>
  <si>
    <t>graduate school personal statement</t>
  </si>
  <si>
    <t>mcat sample test</t>
  </si>
  <si>
    <t>mcat testing centers</t>
  </si>
  <si>
    <t>mcats</t>
  </si>
  <si>
    <t>mcgill acceptance rate</t>
  </si>
  <si>
    <t>medical school prerequisites</t>
  </si>
  <si>
    <t>misericordia university</t>
  </si>
  <si>
    <t>naplex</t>
  </si>
  <si>
    <t>nova law school</t>
  </si>
  <si>
    <t>online act test</t>
  </si>
  <si>
    <t>online lsat</t>
  </si>
  <si>
    <t>perfect gre score</t>
  </si>
  <si>
    <t>marlboro college</t>
  </si>
  <si>
    <t>lsat study plan</t>
  </si>
  <si>
    <t>lsat rc</t>
  </si>
  <si>
    <t>lsat proctor</t>
  </si>
  <si>
    <t>lsat blog</t>
  </si>
  <si>
    <t>lsac letter of recommendation</t>
  </si>
  <si>
    <t>lsac cas</t>
  </si>
  <si>
    <t>loyola law school chicago</t>
  </si>
  <si>
    <t>list of lawyer</t>
  </si>
  <si>
    <t>yale law school admissions</t>
  </si>
  <si>
    <t>law school transparency</t>
  </si>
  <si>
    <t>syracuse law school</t>
  </si>
  <si>
    <t>wisconsin law school</t>
  </si>
  <si>
    <t>willamette law school</t>
  </si>
  <si>
    <t>what is rolling admission</t>
  </si>
  <si>
    <t>what is a jd</t>
  </si>
  <si>
    <t>university of maryland law school</t>
  </si>
  <si>
    <t>uc berkeley law</t>
  </si>
  <si>
    <t>top 10 law schools</t>
  </si>
  <si>
    <t>tofel</t>
  </si>
  <si>
    <t>thurgood marshall school of law</t>
  </si>
  <si>
    <t>take gre</t>
  </si>
  <si>
    <t>practice mcat questions</t>
  </si>
  <si>
    <t>staar practice</t>
  </si>
  <si>
    <t>solicitor salary</t>
  </si>
  <si>
    <t>slla test</t>
  </si>
  <si>
    <t>sat scores</t>
  </si>
  <si>
    <t>sat dates</t>
  </si>
  <si>
    <t>sample gmat test</t>
  </si>
  <si>
    <t>sample gmat</t>
  </si>
  <si>
    <t>rogers college of law</t>
  </si>
  <si>
    <t>regis college</t>
  </si>
  <si>
    <t>practice sat questions</t>
  </si>
  <si>
    <t>capital university law school</t>
  </si>
  <si>
    <t>drake law school</t>
  </si>
  <si>
    <t>diversity statement law school</t>
  </si>
  <si>
    <t>corporate legal</t>
  </si>
  <si>
    <t>corporate counsel</t>
  </si>
  <si>
    <t>clep natural science</t>
  </si>
  <si>
    <t>clep exam</t>
  </si>
  <si>
    <t>clep english composition</t>
  </si>
  <si>
    <t>chicago-kent college of law</t>
  </si>
  <si>
    <t>chicago kent college of law</t>
  </si>
  <si>
    <t>cardozo school of law</t>
  </si>
  <si>
    <t>act test dates</t>
  </si>
  <si>
    <t>boston university law school</t>
  </si>
  <si>
    <t>best law schools in canada</t>
  </si>
  <si>
    <t>best books for lsat</t>
  </si>
  <si>
    <t>berkely law</t>
  </si>
  <si>
    <t>berkeley law</t>
  </si>
  <si>
    <t>baylor university law school</t>
  </si>
  <si>
    <t>adler university</t>
  </si>
  <si>
    <t>act online test</t>
  </si>
  <si>
    <t>160 lsat</t>
  </si>
  <si>
    <t>law school median lsat</t>
  </si>
  <si>
    <t>field of law</t>
  </si>
  <si>
    <t>law school lsat</t>
  </si>
  <si>
    <t>law school in canada</t>
  </si>
  <si>
    <t>law school diversity statement</t>
  </si>
  <si>
    <t>law school calculator</t>
  </si>
  <si>
    <t>law school admission</t>
  </si>
  <si>
    <t>khan academy lsat</t>
  </si>
  <si>
    <t>kent college of law</t>
  </si>
  <si>
    <t>kaplan ielts</t>
  </si>
  <si>
    <t>kaplan asvab</t>
  </si>
  <si>
    <t>how long is medical school</t>
  </si>
  <si>
    <t>highest gre score</t>
  </si>
  <si>
    <t>easiest bar exam</t>
  </si>
  <si>
    <t>fsu law school</t>
  </si>
  <si>
    <t>georgetown university law center</t>
  </si>
  <si>
    <t>gmat exam sample</t>
  </si>
  <si>
    <t>grad school resume</t>
  </si>
  <si>
    <t>graduate school resume</t>
  </si>
  <si>
    <t>how hard is law school</t>
  </si>
  <si>
    <t>harvard law gpa</t>
  </si>
  <si>
    <t>grad school search</t>
  </si>
  <si>
    <t>graduate school statement of purpose</t>
  </si>
  <si>
    <t>principles of management clep</t>
  </si>
  <si>
    <t>sat testing</t>
  </si>
  <si>
    <t>sat prep class</t>
  </si>
  <si>
    <t>sat practice questions</t>
  </si>
  <si>
    <t>sat course</t>
  </si>
  <si>
    <t>rolling admissions</t>
  </si>
  <si>
    <t>rolling admission</t>
  </si>
  <si>
    <t>reading comprehension questions</t>
  </si>
  <si>
    <t>psat prep course</t>
  </si>
  <si>
    <t>psat exam</t>
  </si>
  <si>
    <t>mills college</t>
  </si>
  <si>
    <t>princeton review</t>
  </si>
  <si>
    <t>premed</t>
  </si>
  <si>
    <t>practice staar test</t>
  </si>
  <si>
    <t>pearson vue login</t>
  </si>
  <si>
    <t>osgoode hall law school</t>
  </si>
  <si>
    <t>online gre test</t>
  </si>
  <si>
    <t>new york university law school</t>
  </si>
  <si>
    <t>montana law school</t>
  </si>
  <si>
    <t>ucla law</t>
  </si>
  <si>
    <t>medical school timeline</t>
  </si>
  <si>
    <t>what is early action</t>
  </si>
  <si>
    <t>what is a gre</t>
  </si>
  <si>
    <t>upenn law</t>
  </si>
  <si>
    <t>university of toronto acceptance rate</t>
  </si>
  <si>
    <t>university of pennsylvania law school</t>
  </si>
  <si>
    <t>university of new england</t>
  </si>
  <si>
    <t>university of michigan law school</t>
  </si>
  <si>
    <t>university of colorado law school</t>
  </si>
  <si>
    <t>sat prep course</t>
  </si>
  <si>
    <t>types of attorneys</t>
  </si>
  <si>
    <t>toefl test</t>
  </si>
  <si>
    <t>toefl ibt sample test</t>
  </si>
  <si>
    <t>syracuse law</t>
  </si>
  <si>
    <t>south texas college of law</t>
  </si>
  <si>
    <t>smu dedman school of law</t>
  </si>
  <si>
    <t>sign up for the gre</t>
  </si>
  <si>
    <t>shsat practice test</t>
  </si>
  <si>
    <t>school leaders licensure assessment</t>
  </si>
  <si>
    <t>business lawyers</t>
  </si>
  <si>
    <t>george washington university law school</t>
  </si>
  <si>
    <t>free sat practice test</t>
  </si>
  <si>
    <t>free act practice</t>
  </si>
  <si>
    <t>fordham university school of law</t>
  </si>
  <si>
    <t>environmental lawyer</t>
  </si>
  <si>
    <t>corporate law firm</t>
  </si>
  <si>
    <t>college visits</t>
  </si>
  <si>
    <t>college essay tips</t>
  </si>
  <si>
    <t>clep microeconomics</t>
  </si>
  <si>
    <t>character and fitness law school</t>
  </si>
  <si>
    <t>marywood university</t>
  </si>
  <si>
    <t>berkeley law school</t>
  </si>
  <si>
    <t>ap biology practice test</t>
  </si>
  <si>
    <t>algebra test</t>
  </si>
  <si>
    <t>algebra practice test</t>
  </si>
  <si>
    <t>act tips</t>
  </si>
  <si>
    <t>act prep test</t>
  </si>
  <si>
    <t>act prep free</t>
  </si>
  <si>
    <t>act practice online</t>
  </si>
  <si>
    <t>mcat course</t>
  </si>
  <si>
    <t>graduate management admission test</t>
  </si>
  <si>
    <t>gmat examples</t>
  </si>
  <si>
    <t>lsat watch</t>
  </si>
  <si>
    <t>lsat tutoring</t>
  </si>
  <si>
    <t>lsat forum</t>
  </si>
  <si>
    <t>louisville law school</t>
  </si>
  <si>
    <t>logical reasoning question</t>
  </si>
  <si>
    <t>law school stats</t>
  </si>
  <si>
    <t>juris doctorate</t>
  </si>
  <si>
    <t>how long is the psat</t>
  </si>
  <si>
    <t>harvard law school</t>
  </si>
  <si>
    <t>hardest bar exams</t>
  </si>
  <si>
    <t>gre writing score</t>
  </si>
  <si>
    <t>gre training</t>
  </si>
  <si>
    <t>gre testing dates</t>
  </si>
  <si>
    <t>gre test dates 2018</t>
  </si>
  <si>
    <t>gre online</t>
  </si>
  <si>
    <t>gre 2018</t>
  </si>
  <si>
    <t>how is the gre scored</t>
  </si>
  <si>
    <t>medical school letter of recommendation</t>
  </si>
  <si>
    <t>mpre registration</t>
  </si>
  <si>
    <t>muhlenberg college</t>
  </si>
  <si>
    <t>nclex practice questions</t>
  </si>
  <si>
    <t>new york bar exam</t>
  </si>
  <si>
    <t>oat practice test</t>
  </si>
  <si>
    <t>online gre practice test</t>
  </si>
  <si>
    <t>online sat prep</t>
  </si>
  <si>
    <t>practice sat</t>
  </si>
  <si>
    <t>pre med</t>
  </si>
  <si>
    <t>psat registration</t>
  </si>
  <si>
    <t>medical school application</t>
  </si>
  <si>
    <t>med school requirements</t>
  </si>
  <si>
    <t>med school application</t>
  </si>
  <si>
    <t>mcat subjects</t>
  </si>
  <si>
    <t>mcat practice exams</t>
  </si>
  <si>
    <t>mcat practice</t>
  </si>
  <si>
    <t>mcat diagnostic test</t>
  </si>
  <si>
    <t>mcat courses</t>
  </si>
  <si>
    <t>mcat breakdown</t>
  </si>
  <si>
    <t>mcat 2019 dates</t>
  </si>
  <si>
    <t>mat test</t>
  </si>
  <si>
    <t>sign up for act</t>
  </si>
  <si>
    <t>what is the psat</t>
  </si>
  <si>
    <t>what is the mcat</t>
  </si>
  <si>
    <t>tutor</t>
  </si>
  <si>
    <t>toefl practise</t>
  </si>
  <si>
    <t>toefl listening section</t>
  </si>
  <si>
    <t>test anxiety</t>
  </si>
  <si>
    <t>suffolk university</t>
  </si>
  <si>
    <t>staar practice test</t>
  </si>
  <si>
    <t>slla practice test</t>
  </si>
  <si>
    <t>slla</t>
  </si>
  <si>
    <t>sign up for gre</t>
  </si>
  <si>
    <t>register for mcat</t>
  </si>
  <si>
    <t>seton hall university</t>
  </si>
  <si>
    <t>secondary application medical school</t>
  </si>
  <si>
    <t>sat tips</t>
  </si>
  <si>
    <t>sat test practice</t>
  </si>
  <si>
    <t>sat practice test 4</t>
  </si>
  <si>
    <t>sat exams</t>
  </si>
  <si>
    <t>sat courses</t>
  </si>
  <si>
    <t>sat classes</t>
  </si>
  <si>
    <t>sat 2018</t>
  </si>
  <si>
    <t>sample act test</t>
  </si>
  <si>
    <t>areas of law</t>
  </si>
  <si>
    <t>different types of law</t>
  </si>
  <si>
    <t>corporate lawyers</t>
  </si>
  <si>
    <t>corporate attorney</t>
  </si>
  <si>
    <t>composite score</t>
  </si>
  <si>
    <t>commercial law</t>
  </si>
  <si>
    <t>college algebra practice test</t>
  </si>
  <si>
    <t>college algebra practice</t>
  </si>
  <si>
    <t>college algebra clep practice</t>
  </si>
  <si>
    <t>clep test</t>
  </si>
  <si>
    <t>clep exams</t>
  </si>
  <si>
    <t>charleston school of law</t>
  </si>
  <si>
    <t>kaplan mpre</t>
  </si>
  <si>
    <t>apush practice test</t>
  </si>
  <si>
    <t>analytical writing gre</t>
  </si>
  <si>
    <t>analytical reasoning lsat</t>
  </si>
  <si>
    <t>analytical questions</t>
  </si>
  <si>
    <t>algebra 1 practice test</t>
  </si>
  <si>
    <t>afqt</t>
  </si>
  <si>
    <t>act test online</t>
  </si>
  <si>
    <t>act register</t>
  </si>
  <si>
    <t>act prep courses</t>
  </si>
  <si>
    <t>master of legal studies</t>
  </si>
  <si>
    <t>gmat class</t>
  </si>
  <si>
    <t>free practice gre</t>
  </si>
  <si>
    <t>john marshall law school</t>
  </si>
  <si>
    <t>jd degree</t>
  </si>
  <si>
    <t>hspt test</t>
  </si>
  <si>
    <t>hspt exam</t>
  </si>
  <si>
    <t>hspt</t>
  </si>
  <si>
    <t>how much is the gre</t>
  </si>
  <si>
    <t>harvard college</t>
  </si>
  <si>
    <t>gre verbal reasoning practice</t>
  </si>
  <si>
    <t>gre verbal practice test</t>
  </si>
  <si>
    <t>gre tutor</t>
  </si>
  <si>
    <t>gre sections</t>
  </si>
  <si>
    <t>gre practice problems</t>
  </si>
  <si>
    <t>gre online test</t>
  </si>
  <si>
    <t>gre online practice test</t>
  </si>
  <si>
    <t>gre exam sample</t>
  </si>
  <si>
    <t>gre exam fee</t>
  </si>
  <si>
    <t>gpa</t>
  </si>
  <si>
    <t>good gre score</t>
  </si>
  <si>
    <t>gmat prep courses</t>
  </si>
  <si>
    <t>gre total score</t>
  </si>
  <si>
    <t>practice exams</t>
  </si>
  <si>
    <t>praxis exam</t>
  </si>
  <si>
    <t>praxis test</t>
  </si>
  <si>
    <t>praxis tests</t>
  </si>
  <si>
    <t>register for act</t>
  </si>
  <si>
    <t>register for gmat</t>
  </si>
  <si>
    <t>register for sat</t>
  </si>
  <si>
    <t>sat august 2018</t>
  </si>
  <si>
    <t>sat exam dates 2018</t>
  </si>
  <si>
    <t>sat october 2018</t>
  </si>
  <si>
    <t>sat practice test 1</t>
  </si>
  <si>
    <t>practice act tests</t>
  </si>
  <si>
    <t>personal statement medical school</t>
  </si>
  <si>
    <t>pcat practice test</t>
  </si>
  <si>
    <t>pcat</t>
  </si>
  <si>
    <t>medical school application timeline</t>
  </si>
  <si>
    <t>online toefl test</t>
  </si>
  <si>
    <t>online act practice test</t>
  </si>
  <si>
    <t>october sat</t>
  </si>
  <si>
    <t>nclex questions</t>
  </si>
  <si>
    <t>nclex exam</t>
  </si>
  <si>
    <t>medical school requirements</t>
  </si>
  <si>
    <t>usmle practice test</t>
  </si>
  <si>
    <t>tofl</t>
  </si>
  <si>
    <t>what is usmle</t>
  </si>
  <si>
    <t>what is the gmat</t>
  </si>
  <si>
    <t>what is the act</t>
  </si>
  <si>
    <t>what is psat</t>
  </si>
  <si>
    <t>what is mcat</t>
  </si>
  <si>
    <t>what is gre</t>
  </si>
  <si>
    <t>what is act</t>
  </si>
  <si>
    <t>uniform bar exam</t>
  </si>
  <si>
    <t>types of lawyers</t>
  </si>
  <si>
    <t>types of law</t>
  </si>
  <si>
    <t>sat practice tests</t>
  </si>
  <si>
    <t>toefl practice online</t>
  </si>
  <si>
    <t>tasc test</t>
  </si>
  <si>
    <t>statement of purpose</t>
  </si>
  <si>
    <t>small business lawyer</t>
  </si>
  <si>
    <t>shsat</t>
  </si>
  <si>
    <t>sat test registration</t>
  </si>
  <si>
    <t>sat score release dates</t>
  </si>
  <si>
    <t>sat registration deadline</t>
  </si>
  <si>
    <t>sat register</t>
  </si>
  <si>
    <t>sat prep classes near me</t>
  </si>
  <si>
    <t>ap test dates</t>
  </si>
  <si>
    <t>early decision vs early action</t>
  </si>
  <si>
    <t>early decision</t>
  </si>
  <si>
    <t>early action vs early decision</t>
  </si>
  <si>
    <t>early action schools</t>
  </si>
  <si>
    <t>dat practice test</t>
  </si>
  <si>
    <t>corporate law</t>
  </si>
  <si>
    <t>college finder</t>
  </si>
  <si>
    <t>average mcat score</t>
  </si>
  <si>
    <t>august sat</t>
  </si>
  <si>
    <t>august 2018 sat</t>
  </si>
  <si>
    <t>applying to medical school</t>
  </si>
  <si>
    <t>mcat study guide</t>
  </si>
  <si>
    <t>american university acceptance rate</t>
  </si>
  <si>
    <t>afoqt practice test</t>
  </si>
  <si>
    <t>act tests</t>
  </si>
  <si>
    <t>act test registration</t>
  </si>
  <si>
    <t>act sample test</t>
  </si>
  <si>
    <t>act registration deadline</t>
  </si>
  <si>
    <t>act prep course</t>
  </si>
  <si>
    <t>act prep classes</t>
  </si>
  <si>
    <t>act practice test online</t>
  </si>
  <si>
    <t>act or sat</t>
  </si>
  <si>
    <t>med school personal statement</t>
  </si>
  <si>
    <t>gmat courses</t>
  </si>
  <si>
    <t>free act test</t>
  </si>
  <si>
    <t>mcat sections</t>
  </si>
  <si>
    <t>mcat scoring</t>
  </si>
  <si>
    <t>mcat scale</t>
  </si>
  <si>
    <t>mcat range</t>
  </si>
  <si>
    <t>mcat exam</t>
  </si>
  <si>
    <t>mcat 2018</t>
  </si>
  <si>
    <t>lsat analytical reasoning</t>
  </si>
  <si>
    <t>isee practice test</t>
  </si>
  <si>
    <t>hspt practice test</t>
  </si>
  <si>
    <t>high school resume examples</t>
  </si>
  <si>
    <t>gre words</t>
  </si>
  <si>
    <t>hawaii pacific university</t>
  </si>
  <si>
    <t>gmat mock test</t>
  </si>
  <si>
    <t>gmat practice test online</t>
  </si>
  <si>
    <t>gmat test prep</t>
  </si>
  <si>
    <t>gre practice exam</t>
  </si>
  <si>
    <t>gre prep test</t>
  </si>
  <si>
    <t>gre score percentile</t>
  </si>
  <si>
    <t>gre scoring</t>
  </si>
  <si>
    <t>gre sign up</t>
  </si>
  <si>
    <t>sat math practice</t>
  </si>
  <si>
    <t>sat dates 2018</t>
  </si>
  <si>
    <t>sat 2018 dates</t>
  </si>
  <si>
    <t>psat 2018</t>
  </si>
  <si>
    <t>praxis core practice test</t>
  </si>
  <si>
    <t>online gre prep</t>
  </si>
  <si>
    <t>northeastern university acceptance rate</t>
  </si>
  <si>
    <t>northeastern acceptance rate</t>
  </si>
  <si>
    <t>medical school personal statement</t>
  </si>
  <si>
    <t>mcat study schedule</t>
  </si>
  <si>
    <t>mcat scores</t>
  </si>
  <si>
    <t>mcat score release</t>
  </si>
  <si>
    <t>mcat score range</t>
  </si>
  <si>
    <t>mcat score</t>
  </si>
  <si>
    <t>mcat prep</t>
  </si>
  <si>
    <t>mcat percentiles</t>
  </si>
  <si>
    <t>isee</t>
  </si>
  <si>
    <t>socrative</t>
  </si>
  <si>
    <t>worcester polytechnic institute</t>
  </si>
  <si>
    <t>when is the next act</t>
  </si>
  <si>
    <t>what is gmat</t>
  </si>
  <si>
    <t>toefl preparation</t>
  </si>
  <si>
    <t>toefl online</t>
  </si>
  <si>
    <t>teas test practice</t>
  </si>
  <si>
    <t>tasc practice test</t>
  </si>
  <si>
    <t>t14</t>
  </si>
  <si>
    <t>sat registration</t>
  </si>
  <si>
    <t>sat testing dates 2018</t>
  </si>
  <si>
    <t>sat testing dates</t>
  </si>
  <si>
    <t>sat subject test scores</t>
  </si>
  <si>
    <t>sat subject test dates</t>
  </si>
  <si>
    <t>sat sign up</t>
  </si>
  <si>
    <t>sat schedule</t>
  </si>
  <si>
    <t>sat registration dates</t>
  </si>
  <si>
    <t>act practice test 2018</t>
  </si>
  <si>
    <t>august sat 2018</t>
  </si>
  <si>
    <t>ati teas practice test</t>
  </si>
  <si>
    <t>ati teas</t>
  </si>
  <si>
    <t>analytical reasoning</t>
  </si>
  <si>
    <t>act testing</t>
  </si>
  <si>
    <t>act test practice</t>
  </si>
  <si>
    <t>act test date</t>
  </si>
  <si>
    <t>act september 2018</t>
  </si>
  <si>
    <t>hiset practice test</t>
  </si>
  <si>
    <t>act practice questions</t>
  </si>
  <si>
    <t>act online practice test</t>
  </si>
  <si>
    <t>act math practice</t>
  </si>
  <si>
    <t>act exam dates</t>
  </si>
  <si>
    <t>act exam</t>
  </si>
  <si>
    <t>2018 sat dates</t>
  </si>
  <si>
    <t>2018 act test dates</t>
  </si>
  <si>
    <t>hiset test</t>
  </si>
  <si>
    <t>best gre prep book</t>
  </si>
  <si>
    <t>ba degree</t>
  </si>
  <si>
    <t>gre vocabulary</t>
  </si>
  <si>
    <t>gre score range</t>
  </si>
  <si>
    <t>gre quantitative practice</t>
  </si>
  <si>
    <t>gre prep online</t>
  </si>
  <si>
    <t>gre practice test online</t>
  </si>
  <si>
    <t>gre online prep</t>
  </si>
  <si>
    <t>gre login</t>
  </si>
  <si>
    <t>gmat scores</t>
  </si>
  <si>
    <t>ged science practice test</t>
  </si>
  <si>
    <t>ged exam</t>
  </si>
  <si>
    <t>free act practice test</t>
  </si>
  <si>
    <t>early action</t>
  </si>
  <si>
    <t>college search</t>
  </si>
  <si>
    <t>bucknell university</t>
  </si>
  <si>
    <t>gre format</t>
  </si>
  <si>
    <t>psat scores</t>
  </si>
  <si>
    <t>praxis practice test</t>
  </si>
  <si>
    <t>practice test</t>
  </si>
  <si>
    <t>practice ged test</t>
  </si>
  <si>
    <t>nclex</t>
  </si>
  <si>
    <t>logical reasoning questions</t>
  </si>
  <si>
    <t>kaplan</t>
  </si>
  <si>
    <t>ivy league</t>
  </si>
  <si>
    <t>hiset</t>
  </si>
  <si>
    <t>sample ged test</t>
  </si>
  <si>
    <t>f1 visa</t>
  </si>
  <si>
    <t>sat dates 2019</t>
  </si>
  <si>
    <t>sat test dates 2018</t>
  </si>
  <si>
    <t>sat test dates 2019</t>
  </si>
  <si>
    <t>sat vs act</t>
  </si>
  <si>
    <t>teas practice test</t>
  </si>
  <si>
    <t>teas test</t>
  </si>
  <si>
    <t>toefel</t>
  </si>
  <si>
    <t>toefl practice test</t>
  </si>
  <si>
    <t>gre percentiles</t>
  </si>
  <si>
    <t>act dates</t>
  </si>
  <si>
    <t>act dates 2018</t>
  </si>
  <si>
    <t>act registration dates</t>
  </si>
  <si>
    <t>act score</t>
  </si>
  <si>
    <t>act vs sat</t>
  </si>
  <si>
    <t>asvab practice test</t>
  </si>
  <si>
    <t>average sat score</t>
  </si>
  <si>
    <t>community college</t>
  </si>
  <si>
    <t>ged practice</t>
  </si>
  <si>
    <t>ged practice test 2018</t>
  </si>
  <si>
    <t>ged practice tests</t>
  </si>
  <si>
    <t>ged prep test</t>
  </si>
  <si>
    <t>ged test online</t>
  </si>
  <si>
    <t>gmat exam</t>
  </si>
  <si>
    <t>gmat practice tests</t>
  </si>
  <si>
    <t>gre score percentiles</t>
  </si>
  <si>
    <t>free ged practice test</t>
  </si>
  <si>
    <t>ets</t>
  </si>
  <si>
    <t>sat test dates</t>
  </si>
  <si>
    <t>reading comprehension</t>
  </si>
  <si>
    <t>princeton university</t>
  </si>
  <si>
    <t>llb</t>
  </si>
  <si>
    <t>ielts</t>
  </si>
  <si>
    <t>ged practice test</t>
  </si>
  <si>
    <t>business lawyer</t>
  </si>
  <si>
    <t>associate degree</t>
  </si>
  <si>
    <t>act scores</t>
  </si>
  <si>
    <t>bachelor degree</t>
  </si>
  <si>
    <t>cas</t>
  </si>
  <si>
    <t>colleges</t>
  </si>
  <si>
    <t>toeic</t>
  </si>
  <si>
    <t>college</t>
  </si>
  <si>
    <t>;[];2022-03-07;0
2022-02-15T15:21:29-0800;https://losangeles.craigslist.org/wst/lss/d/santa-monica-the-biology-tutor-ucdavis/7446540233.html;;In-Person Or 1-On-1 Zoom;Westside-Southbay;losangeles;California;</t>
  </si>
  <si>
    <t>üëâ The Biology TUTOR ‚ö°Ô∏èUCDavis gradüå±college pre-med AP BIO (in-person or 1-on-1 ZOOM)</t>
  </si>
  <si>
    <t>üëâ Are you enrolled in a college biology class?</t>
  </si>
  <si>
    <t>üëâ Are you taking an important biology test like the A.P. exam?</t>
  </si>
  <si>
    <t>üëâ Are you a pre-med student?</t>
  </si>
  <si>
    <t>Get help from LA'S BEST BIO COACH and get RESULTS!</t>
  </si>
  <si>
    <t>Learn with an AP Bio and Chem Mastery Coach. Get personalized education from an awesome bilingual teacher with a UC Davis Biology degree and over ten years of classroom teaching and private tutoring experience.</t>
  </si>
  <si>
    <t>After graduating from UC Davis in Biology and while working as an AP Bio classroom teacher</t>
  </si>
  <si>
    <t xml:space="preserve"> I founded ""Up Grade Tutoring with Marie"" and have helped hundreds of high school and college students reach their Biology and Chemistry goals.</t>
  </si>
  <si>
    <t>I provide friendly personalized education based on your level and goals. I teach 1-on-1</t>
  </si>
  <si>
    <t xml:space="preserve"> either in person in Los Angeles</t>
  </si>
  <si>
    <t>Specialties:</t>
  </si>
  <si>
    <t>College Biology | Chemistry | Math and Science | AP | OIB | SAT 1 &amp; 2</t>
  </si>
  <si>
    <t>Cover A.P. Biology Exam Topics 1-on-1 with Marie's full curriculum:</t>
  </si>
  <si>
    <t>Presentations</t>
  </si>
  <si>
    <t>Virtual Labs</t>
  </si>
  <si>
    <t>Custom Online Practice</t>
  </si>
  <si>
    <t>3-D Modeling Activities</t>
  </si>
  <si>
    <t>Worksheets</t>
  </si>
  <si>
    <t>Videos</t>
  </si>
  <si>
    <t>Free Response Questions</t>
  </si>
  <si>
    <t>Multiple Choice Questions</t>
  </si>
  <si>
    <t>and MORE</t>
  </si>
  <si>
    <t>Single sessions are available for purchase as well as Monthly or Paid Plans at a discounted hourly rate. Rates start at 55/h with a Paid Plan Membership. This includes tutoring</t>
  </si>
  <si>
    <t xml:space="preserve"> online resources</t>
  </si>
  <si>
    <t xml:space="preserve"> access to my classroom</t>
  </si>
  <si>
    <t xml:space="preserve"> assessments</t>
  </si>
  <si>
    <t xml:space="preserve"> email and phone support. See website for more details.</t>
  </si>
  <si>
    <t>The website has online booking</t>
  </si>
  <si>
    <t xml:space="preserve"> membership pricing options</t>
  </si>
  <si>
    <t xml:space="preserve"> payment</t>
  </si>
  <si>
    <t xml:space="preserve"> and a member login to access your appointments.</t>
  </si>
  <si>
    <t>To sign up</t>
  </si>
  <si>
    <t xml:space="preserve"> contact us by text</t>
  </si>
  <si>
    <t xml:space="preserve"> email</t>
  </si>
  <si>
    <t xml:space="preserve"> or through the site.</t>
  </si>
  <si>
    <t>Website: upgradedistancelearning dot com</t>
  </si>
  <si>
    <t>Tutoring and Test Prep. specializing in:</t>
  </si>
  <si>
    <t>üå± Biology and Chemistry Coach</t>
  </si>
  <si>
    <t>üçÉ Math Tutoring AP Bio AP Chem</t>
  </si>
  <si>
    <t xml:space="preserve"> IB and more</t>
  </si>
  <si>
    <t>A.P. biology private class and college biology tutoring available.</t>
  </si>
  <si>
    <t>biochemistry | genetics | evolution | botany | plant biology | zoology | ecology | microbiology | molecular | cell biology</t>
  </si>
  <si>
    <t>;[];2022-03-07;0
2022-02-15T00:42:17-0800;https://losangeles.craigslist.org/lgb/lss/d/long-beach-experienced-act-and-sat/7446206085.html;45.0;no city found;Long Beach;losangeles;California;</t>
  </si>
  <si>
    <t>Hi there!</t>
  </si>
  <si>
    <t xml:space="preserve">I graduated from UCLA and hold a CELTA teaching certificate. I have been teaching ACT and SAT courses for different test prep companies and have analyzed over 40+ Practice Tests. </t>
  </si>
  <si>
    <t xml:space="preserve">We will go over each question type and the specific strategy for each one. I will also explain the incorrect answer traps that the test designers use. (There are patterns to the incorrect answers!) </t>
  </si>
  <si>
    <t xml:space="preserve">One of my SAT students increased his verbal score by 100 points in one month. An ACT student increased her score from an 18 to a 30. </t>
  </si>
  <si>
    <t>Learn the necessary grammar rules</t>
  </si>
  <si>
    <t xml:space="preserve"> review math concepts</t>
  </si>
  <si>
    <t xml:space="preserve"> and learn strategies for the reading comprehension. Your score WILL increase after tutoring. </t>
  </si>
  <si>
    <t>Other services available: Grammar</t>
  </si>
  <si>
    <t xml:space="preserve"> AP English and College Essays</t>
  </si>
  <si>
    <t xml:space="preserve"> Homework Help</t>
  </si>
  <si>
    <t xml:space="preserve"> GRE Verbal (My score: 163/170)</t>
  </si>
  <si>
    <t>*Currently tutoring students on Zoom. Contact me for a free consultation.</t>
  </si>
  <si>
    <t xml:space="preserve">Individual Tutoring Price: $45/hour </t>
  </si>
  <si>
    <t>;[45];2022-03-07;1
2022-02-14T08:25:20-0800;https://losangeles.craigslist.org/lgb/lss/d/long-beach-tutor-msee-uc-berkeley-with/7445882377.html;25.0;Long Beach, Etc. , Lakewood, Cerritos, $25/Hr  To $20/Hr;Long Beach;losangeles;California;</t>
  </si>
  <si>
    <t>My Private Tutoring is available 7 days a week and 12 months a year for your convenience and service for 6th Grade through College students: On-Line</t>
  </si>
  <si>
    <t xml:space="preserve"> Classroom</t>
  </si>
  <si>
    <t xml:space="preserve"> and also one-on-one in-person</t>
  </si>
  <si>
    <t xml:space="preserve"> and also in Groups as big as five</t>
  </si>
  <si>
    <t xml:space="preserve"> full-time in Long Beach</t>
  </si>
  <si>
    <t xml:space="preserve"> CA and also nearby areas such as Carson</t>
  </si>
  <si>
    <t xml:space="preserve"> and Downey</t>
  </si>
  <si>
    <t xml:space="preserve"> I reside in Long Beach</t>
  </si>
  <si>
    <t xml:space="preserve"> CA 90805. Tutoring is available in-person and Remotely: as well as in-your-residence</t>
  </si>
  <si>
    <t xml:space="preserve"> in-my-residence with free Wi-Fi and free parking</t>
  </si>
  <si>
    <t xml:space="preserve"> libraries</t>
  </si>
  <si>
    <t xml:space="preserve"> and coffee shops are locations for ongoing Private Tutoring Sessions at locations of mutual convenience</t>
  </si>
  <si>
    <t xml:space="preserve"> I have recent 21 years of excellent Private Tutoring experience</t>
  </si>
  <si>
    <t xml:space="preserve"> and also a prior excellent 27 year EE career in U.S.A. aerospace industry</t>
  </si>
  <si>
    <t xml:space="preserve"> all of which provides practical experience in efficient problem solving which I communicate to my Tutees in a step-by-step</t>
  </si>
  <si>
    <t xml:space="preserve"> tutorial manner. I also hold degrees from UC Berkeley</t>
  </si>
  <si>
    <t xml:space="preserve"> College of Engineering</t>
  </si>
  <si>
    <t xml:space="preserve"> namely</t>
  </si>
  <si>
    <t xml:space="preserve"> BSEE With Honors and also MSEE . Call (714) 305-6505 for a Tutoring appointment.</t>
  </si>
  <si>
    <t xml:space="preserve">       I Tutor for your Class Homework and Exams (Preps</t>
  </si>
  <si>
    <t xml:space="preserve"> Live)</t>
  </si>
  <si>
    <t xml:space="preserve"> showing in writing the efficient</t>
  </si>
  <si>
    <t xml:space="preserve"> step-by-step</t>
  </si>
  <si>
    <t xml:space="preserve"> and logical path to the correct solution to improve retention and grades</t>
  </si>
  <si>
    <t xml:space="preserve"> for the following subjects for High School students: (1) Math such as Algebra</t>
  </si>
  <si>
    <t xml:space="preserve"> ""Accelerated""</t>
  </si>
  <si>
    <t xml:space="preserve"> AP Calculus BC </t>
  </si>
  <si>
    <t xml:space="preserve"> (2) Physics</t>
  </si>
  <si>
    <t xml:space="preserve"> (3) Chemistry</t>
  </si>
  <si>
    <t xml:space="preserve"> Honors Chemistry</t>
  </si>
  <si>
    <t xml:space="preserve"> (4) Preparations for all sections of SAT</t>
  </si>
  <si>
    <t xml:space="preserve">       For College Tutees</t>
  </si>
  <si>
    <t xml:space="preserve"> I similarly offer Class Homework Tutoring and also Exam Preps in Calculus I and II</t>
  </si>
  <si>
    <t xml:space="preserve"> Complex Variable Theory</t>
  </si>
  <si>
    <t xml:space="preserve"> Introductory Chemistry</t>
  </si>
  <si>
    <t xml:space="preserve"> Statics</t>
  </si>
  <si>
    <t xml:space="preserve"> Newtonian Mechanics</t>
  </si>
  <si>
    <t xml:space="preserve"> EE Circuit Analysis</t>
  </si>
  <si>
    <t xml:space="preserve"> Automatic Feedback Control System Analysis</t>
  </si>
  <si>
    <t xml:space="preserve"> LaPlace Transform</t>
  </si>
  <si>
    <t xml:space="preserve"> Z-Transform</t>
  </si>
  <si>
    <t xml:space="preserve"> and also Preparation for Exams in CBEST</t>
  </si>
  <si>
    <t xml:space="preserve"> and also GRE</t>
  </si>
  <si>
    <t xml:space="preserve"> GMAT for entrance into Graduate School. Retain my written Tutor Notes showing step-by-step procedures to prep for Exams !</t>
  </si>
  <si>
    <t xml:space="preserve">       For Middle School students</t>
  </si>
  <si>
    <t xml:space="preserve"> I similarly offer Class Homework Tutoring and also Exam Preps for Pre-Algebra</t>
  </si>
  <si>
    <t xml:space="preserve"> and Science.</t>
  </si>
  <si>
    <t xml:space="preserve">       My reasonable Private Tutor Rate is $25 per hour with a 1 hour minimum per Session</t>
  </si>
  <si>
    <t xml:space="preserve"> I prorate for Sessions lasting longer than one hour. Groups of 2 Tutees receive a 33% Discount per student</t>
  </si>
  <si>
    <t xml:space="preserve"> and Groups of more than two receive a Discount of 50% per student</t>
  </si>
  <si>
    <t xml:space="preserve"> if they are taking the same course from the same teacher. I also have a popular 10% Discount Plan for a Prepay of $225 for 10 Tutor Hours whenever you like</t>
  </si>
  <si>
    <t xml:space="preserve"> and it is renewable as many times as you like. I cannot accept any check for more than my Tutor fee</t>
  </si>
  <si>
    <t xml:space="preserve"> no Refund. On-Line</t>
  </si>
  <si>
    <t xml:space="preserve"> and Remote Tutoring is also available</t>
  </si>
  <si>
    <t xml:space="preserve"> please contact me at my cell phone (714) 305-6505 for a discussion of this straightforward procedure. I accept payment by cash or check in person</t>
  </si>
  <si>
    <t xml:space="preserve"> or else mailed to my U.S. P. O. Box</t>
  </si>
  <si>
    <t xml:space="preserve"> I don't accept payment from Cash Apps which are all vulnerable to Hackers.</t>
  </si>
  <si>
    <t xml:space="preserve">       My favorite and most common compliment is ""Teacher makes it seem so hard</t>
  </si>
  <si>
    <t xml:space="preserve"> but you make it seem so easy."" ! So my students tend to get stronger grades as the Semester goes on ! I cannot cash a check for more than my Tutor fee</t>
  </si>
  <si>
    <t xml:space="preserve"> no refunds. I Tutor 12 months a year for your convenience ! Best wishes and Good Luck</t>
  </si>
  <si>
    <t xml:space="preserve"> James</t>
  </si>
  <si>
    <t xml:space="preserve"> Feb 15</t>
  </si>
  <si>
    <t xml:space="preserve"> 2022. Reach out to me for immediate service at (714) 305-6505.</t>
  </si>
  <si>
    <t xml:space="preserve">       PS: I recently received great news from a parent of a student I tutored in Geometry and Chemistry some years ago before she entered High School: her daughter has recently ""completed her first semester at Chapman University with straight A's. She loves her college and appreciates your tutoring in Geometry and Chemistry."" ! Many similar success stories have also been delightfully received!  Feb 15</t>
  </si>
  <si>
    <t>;[25];2022-03-07;1
2022-02-24T07:17:56-0800;https://losangeles.craigslist.org/wst/lss/d/beverly-hills-need-tutoring-and-resume/7450244225.html;;no city found;Westside-Southbay;losangeles;California;</t>
  </si>
  <si>
    <t>Looking for a new job? Need help building your resume?</t>
  </si>
  <si>
    <t>Tutor in Math</t>
  </si>
  <si>
    <t xml:space="preserve"> Regents</t>
  </si>
  <si>
    <t xml:space="preserve"> SAT </t>
  </si>
  <si>
    <t xml:space="preserve"> USMLE AND MORE!! </t>
  </si>
  <si>
    <t>Virtual tutoring available in the following subjects:</t>
  </si>
  <si>
    <t xml:space="preserve">Middle School‚Äîall subjects </t>
  </si>
  <si>
    <t>High School- all math and science courses</t>
  </si>
  <si>
    <t xml:space="preserve"> college prep</t>
  </si>
  <si>
    <t xml:space="preserve"> college essays </t>
  </si>
  <si>
    <t>College- math</t>
  </si>
  <si>
    <t xml:space="preserve"> physiology</t>
  </si>
  <si>
    <t xml:space="preserve"> biochemistry</t>
  </si>
  <si>
    <t xml:space="preserve"> molecular biology</t>
  </si>
  <si>
    <t>Test Prep- NYS Regents</t>
  </si>
  <si>
    <t xml:space="preserve"> AP test</t>
  </si>
  <si>
    <t xml:space="preserve"> SAT Math</t>
  </si>
  <si>
    <t xml:space="preserve"> ACT Math and Science</t>
  </si>
  <si>
    <t xml:space="preserve"> USMLE 1 and 2</t>
  </si>
  <si>
    <t xml:space="preserve"> Clinical skills</t>
  </si>
  <si>
    <t>I am here to help! An Ivy League graduate and Doctor of Medicine</t>
  </si>
  <si>
    <t xml:space="preserve"> I have worked with hundreds of students and have helped them meet their goals. Let's work together to help you secure your next job! </t>
  </si>
  <si>
    <t>Please inquire for tutoring/resume/CV</t>
  </si>
  <si>
    <t xml:space="preserve"> and rates via text 631-831-6385 (Christine)</t>
  </si>
  <si>
    <t>;[];2022-03-07;0
2022-02-12T09:36:41-0800;https://losangeles.craigslist.org/lgb/lss/d/santa-monica-experienced-economics-game/7445153183.html;;no city found;Long Beach;losangeles;California;</t>
  </si>
  <si>
    <t>I'm a PHD student of Economics at NYU</t>
  </si>
  <si>
    <t xml:space="preserve"> I have a B.S. and a M.S degree in Mathematics. I have 5 years of teaching experience at bachelors and masters level. I have had outstanding TA evaluations.</t>
  </si>
  <si>
    <t>I tutor all courses of Economics: Statistics</t>
  </si>
  <si>
    <t xml:space="preserve"> Microeconomics</t>
  </si>
  <si>
    <t xml:space="preserve"> Macroeconomics and Game Theory.</t>
  </si>
  <si>
    <t>I also tutor all levels of mathematics (Algebra</t>
  </si>
  <si>
    <t xml:space="preserve"> Geometry etc.) in COLLEGE and HIGH SCHOOL level. </t>
  </si>
  <si>
    <t xml:space="preserve">During my tutoring career I've helped more than 50 students to improve their knowledge and their grades. </t>
  </si>
  <si>
    <t>I am also an ex math Olympian. I have medals in the International Mathematical Olympiads. I have experience of teaching at Math Olympiads training camps in high school and middle school level.</t>
  </si>
  <si>
    <t>Call/text or email for further information.</t>
  </si>
  <si>
    <t>;[];2022-03-07;0
2022-02-22T14:47:25-0800;https://losangeles.craigslist.org/sgv/cps/d/pasadena-engineer-seeking-part-time/7449597101.html;;Sgv/Pasadena/Glendale/La Areas;San Gabriel Valley;losangeles;California;</t>
  </si>
  <si>
    <t>Degreed EE with many years of experience (see below for mini-resume) looking for part-time / after-hours work.</t>
  </si>
  <si>
    <t>Can be simply for helping you troubleshoot/test an existing design</t>
  </si>
  <si>
    <t xml:space="preserve"> layout a PCB</t>
  </si>
  <si>
    <t xml:space="preserve"> prototype a circuit or possibly other tedious tasks you simply don't have the time or desire to do.  Could also potentially help you with the complete design of your project from scratch if it is within my areas of expertise.</t>
  </si>
  <si>
    <t>I am experienced in Digital/Analog Hardware</t>
  </si>
  <si>
    <t xml:space="preserve"> Software and Embedded Firmware design and coding (DSP/ARM/CORTEX and various other uPs) plus Printed Circuit design and misc prototyping jobs.  I also have strong troubleshooting skills.</t>
  </si>
  <si>
    <t>I am familiar with most standard lab test equipment: Oscilloscopes</t>
  </si>
  <si>
    <t xml:space="preserve"> Logic Analyzers</t>
  </si>
  <si>
    <t xml:space="preserve"> Signal Generators</t>
  </si>
  <si>
    <t xml:space="preserve"> Frequency Counters</t>
  </si>
  <si>
    <t xml:space="preserve"> Power Supplies</t>
  </si>
  <si>
    <t xml:space="preserve"> am very ""hands-on"" and quite at home working in a laboratory environment.  I come up to speed fairly quickly and can work equally well in groups or alone.  I usually work at the chip level so understand discrete parts (logic</t>
  </si>
  <si>
    <t xml:space="preserve"> RAM</t>
  </si>
  <si>
    <t xml:space="preserve"> opamps</t>
  </si>
  <si>
    <t xml:space="preserve"> comparators</t>
  </si>
  <si>
    <t xml:space="preserve"> transistors</t>
  </si>
  <si>
    <t xml:space="preserve"> ADCs</t>
  </si>
  <si>
    <t xml:space="preserve"> DACs</t>
  </si>
  <si>
    <t xml:space="preserve"> etc).  I am a degreed Engineer (MSEE/EEE from USC / BSEE from CSUN) and am also a card-carrying Registered Professional Engineer in the State of California if that matters.</t>
  </si>
  <si>
    <t>Prior to getting my EE degree</t>
  </si>
  <si>
    <t xml:space="preserve"> i worked briefly as an undergraduate for several companies including Teledyne</t>
  </si>
  <si>
    <t xml:space="preserve"> Litton and Micom.  After graduating</t>
  </si>
  <si>
    <t xml:space="preserve"> i then worked at JPL for over 10 years on various projects before becoming an independent contractor for 5 years or so.  After that</t>
  </si>
  <si>
    <t xml:space="preserve"> i became another captive employee at a local company where i have been for the last 20+ years.  I sometimes tutor various math/engr classes and am currently trying to locate a part-time / after-hours side job to try and make a few extra dollars.</t>
  </si>
  <si>
    <t>I have programmed in misc assembly code languages though that is uncommon today where the new favored language is C (which i do use though not the C++ version since there was no need).  I would not know all the myriad languages that pure programmers would use (such as Java</t>
  </si>
  <si>
    <t xml:space="preserve"> HTML and the zillion others that seem to spring up every week).  However</t>
  </si>
  <si>
    <t xml:space="preserve"> i should be able to learn something new fairly quickly if needed.</t>
  </si>
  <si>
    <t>If the work needs to be on-site</t>
  </si>
  <si>
    <t xml:space="preserve"> you would need you to be somewhat local to my area (within driving distance of the SGV/Pasadena area) and be able to remain open in the evenings and/or weekends which is the only time i would have to get to your place (unless some or all the work can be done off-site) since i work during the day.  There is also the possibility for becoming a normal Full Time employee if things worked out but that would be a future consideration.</t>
  </si>
  <si>
    <t>I am also open to non-Engineering related work since it is common for employers to want to hire Engineers since they are trained to think rationally and are generally good problem solvers - at least they =should= be!</t>
  </si>
  <si>
    <t>If you believe there is any potential for current or future work</t>
  </si>
  <si>
    <t xml:space="preserve"> please do not hesitate to contact me.</t>
  </si>
  <si>
    <t>;[];2022-03-07;0
2022-02-10T15:42:54-0800;https://losangeles.craigslist.org/lac/lss/d/whittier-math-tutoring-statistics/7444446140.html;25.0;Whittier;Central La;losangeles;California;</t>
  </si>
  <si>
    <t>Are you currently enrolled in an online Math course and having trouble? If so</t>
  </si>
  <si>
    <t xml:space="preserve"> I can help! I am an experienced tutor who is employed at a local college as a math tutor. Also</t>
  </si>
  <si>
    <t xml:space="preserve"> I have worked for more than 5 years tutoring all levels of math. I have experience with individual and group tutoring.  In addition</t>
  </si>
  <si>
    <t xml:space="preserve"> I am a current student working toward my Civil Engineering degree at a local university. Rates start at $25/hr. for high school AP Statistics. Rates increase depending on education level (high school</t>
  </si>
  <si>
    <t xml:space="preserve"> college undergrad</t>
  </si>
  <si>
    <t xml:space="preserve"> grad school etc). Don't let yourself fall behind</t>
  </si>
  <si>
    <t xml:space="preserve"> call me today at (562) 320-1300 and ask for Eric. Turn your grade around! I can help make statistics easy to understand!!</t>
  </si>
  <si>
    <t>p.s. Please no spam responses. For example</t>
  </si>
  <si>
    <t xml:space="preserve"> ""I am from (insert foreign country here) and I will be in your area for (random number) months. My son/daughter needs a math tutor for that time...etc"" PLEASE NO SPAM</t>
  </si>
  <si>
    <t>;[25];2022-03-07;1
2022-02-18T12:53:14-0800;https://losangeles.craigslist.org/sfv/sks/d/thousand-oaks-sketch-artist-at-your/7447815584.html;;Thousand Oaks;Sf Valley;losangeles;California;</t>
  </si>
  <si>
    <t xml:space="preserve"> my name is Al</t>
  </si>
  <si>
    <t xml:space="preserve"> originally I tutor math.  I have been a sketch artist lately and would like to offer my art services.  I have a lot of artwork displayed on my instagram.  Feel free to search me online as mysticchacha.</t>
  </si>
  <si>
    <t>Normally a good sketch takes about 1 hour for a personal portrait.</t>
  </si>
  <si>
    <t>Depending on the complexity of the drawing</t>
  </si>
  <si>
    <t xml:space="preserve"> the tip goes high.   </t>
  </si>
  <si>
    <t xml:space="preserve">This is a flexible deal.  </t>
  </si>
  <si>
    <t>If this service is done virtually</t>
  </si>
  <si>
    <t xml:space="preserve"> I can send a paper copy of the art to your mailing address.</t>
  </si>
  <si>
    <t>;[];2022-03-07;0
2022-02-06T06:33:28-0800;https://losangeles.craigslist.org/lgb/lss/d/long-beach-the-best-tutor-in-the-world/7442433762.html;;Long Beach;Long Beach;losangeles;California;</t>
  </si>
  <si>
    <t xml:space="preserve">Hi! My name is Ryan. I am a Miami Native who has studied at both Harvard and MIT. </t>
  </si>
  <si>
    <t>I tutor in all subjects of Math</t>
  </si>
  <si>
    <t xml:space="preserve"> and GRE...and even Computer Science.</t>
  </si>
  <si>
    <t>I come from a family of educators. Teachers. Principals. And I even made the tutoring program at my high school. I've tutored both advanced students and students with learning disabilities. I've even tutored those just learning English. I've also tutored at Manhattan Prep</t>
  </si>
  <si>
    <t xml:space="preserve"> the most prestigious tutoring company in America. </t>
  </si>
  <si>
    <t xml:space="preserve"> While there are a lot of tutors out there</t>
  </si>
  <si>
    <t xml:space="preserve"> I specialize in making programs unique to each student. I've made entire curriculums for when the teacher isn't good or focused on test-taking strategies for those who know the material but just can't seem to get the grade they want. </t>
  </si>
  <si>
    <t xml:space="preserve">The price varies per subject but I offer discounts for students who need many hours a week. </t>
  </si>
  <si>
    <t>You can reach me best through email!</t>
  </si>
  <si>
    <t>;[];2022-03-07;0
2022-02-13T08:23:57-0800;https://losangeles.craigslist.org/lac/lss/d/los-angeles-architecture-interior/7445504696.html;;La;Central La;losangeles;California;</t>
  </si>
  <si>
    <t>Online TUTOR - Architecture. Interior Design - Undergraduate</t>
  </si>
  <si>
    <t xml:space="preserve"> Graduate and Post Graduate level</t>
  </si>
  <si>
    <t>www.alextutoringsolutions.com</t>
  </si>
  <si>
    <t>TUTORING SERVICES OF ALL SUBJECTS ARCHITECTURE</t>
  </si>
  <si>
    <t xml:space="preserve"> INTERIOR DESIGN</t>
  </si>
  <si>
    <t xml:space="preserve"> ARTS AND SCIENCES:</t>
  </si>
  <si>
    <t>22 years of experience tutoring one-on-one at Pratt Institute</t>
  </si>
  <si>
    <t xml:space="preserve"> Parsons</t>
  </si>
  <si>
    <t xml:space="preserve"> Columbia University</t>
  </si>
  <si>
    <t xml:space="preserve"> FIT</t>
  </si>
  <si>
    <t xml:space="preserve"> City College</t>
  </si>
  <si>
    <t xml:space="preserve"> special attention to ADD students.</t>
  </si>
  <si>
    <t>Architectural design</t>
  </si>
  <si>
    <t xml:space="preserve"> Interior design</t>
  </si>
  <si>
    <t xml:space="preserve"> AutoCAD</t>
  </si>
  <si>
    <t xml:space="preserve"> Rhino</t>
  </si>
  <si>
    <t xml:space="preserve"> Revit</t>
  </si>
  <si>
    <t xml:space="preserve"> Sketch-up</t>
  </si>
  <si>
    <t xml:space="preserve"> Photoshop</t>
  </si>
  <si>
    <t xml:space="preserve"> Illustrator</t>
  </si>
  <si>
    <t xml:space="preserve"> hand drafting</t>
  </si>
  <si>
    <t xml:space="preserve"> model-making</t>
  </si>
  <si>
    <t xml:space="preserve"> concept development</t>
  </si>
  <si>
    <t xml:space="preserve"> portfolio design</t>
  </si>
  <si>
    <t xml:space="preserve"> research papers</t>
  </si>
  <si>
    <t xml:space="preserve"> 3d - modeling</t>
  </si>
  <si>
    <t xml:space="preserve"> perspective sketching</t>
  </si>
  <si>
    <t xml:space="preserve"> figure drawing</t>
  </si>
  <si>
    <t xml:space="preserve"> laser cutting</t>
  </si>
  <si>
    <t xml:space="preserve"> 3d printing</t>
  </si>
  <si>
    <t xml:space="preserve"> Structures</t>
  </si>
  <si>
    <t xml:space="preserve"> Steel</t>
  </si>
  <si>
    <t xml:space="preserve"> Concrete sciences etc.</t>
  </si>
  <si>
    <t>Tutoring is conducted over Zoom via chat</t>
  </si>
  <si>
    <t xml:space="preserve"> and share screen options.</t>
  </si>
  <si>
    <t>P.S. I do not provide software</t>
  </si>
  <si>
    <t xml:space="preserve"> you should have your own.</t>
  </si>
  <si>
    <t>My price is 125$ an hour. That is what I need to sustain my business.</t>
  </si>
  <si>
    <t>However</t>
  </si>
  <si>
    <t xml:space="preserve"> if my time allows</t>
  </si>
  <si>
    <t xml:space="preserve"> I will consider your best offer.</t>
  </si>
  <si>
    <t>When contacting me please include your name</t>
  </si>
  <si>
    <t xml:space="preserve"> contact information</t>
  </si>
  <si>
    <t xml:space="preserve"> Time zone and best time to reach you.</t>
  </si>
  <si>
    <t>I respond to emails and text messages only</t>
  </si>
  <si>
    <t xml:space="preserve"> do not call since I lost my voice at the moment.</t>
  </si>
  <si>
    <t>I accept payment via Zelle.</t>
  </si>
  <si>
    <t>Thank you very much for reading. Hoping to hear from you soon.</t>
  </si>
  <si>
    <t>Alex</t>
  </si>
  <si>
    <t>P.S. Please no spam or unrelated offers.</t>
  </si>
  <si>
    <t>If you need to send me samples of what you need to do please use my email azornitsky@gmail.com</t>
  </si>
  <si>
    <t>2022-02-09T08:52:55-0800;https://losangeles.craigslist.org/wst/lss/d/los-angeles-full-time-gmat-specialist/7443796917.html;;no city found;Westside-Southbay;losangeles;California;"</t>
  </si>
  <si>
    <t>Over the past 6 years as a full-time online GMAT Coach</t>
  </si>
  <si>
    <t xml:space="preserve"> I've developed and refined a GMAT training program with proven results (reviews above).   I'm dedicated to your success</t>
  </si>
  <si>
    <t xml:space="preserve"> and we make the most of your valuable time. I customize a systematic training program for you</t>
  </si>
  <si>
    <t xml:space="preserve"> using the most effective principles of learning science</t>
  </si>
  <si>
    <t xml:space="preserve"> including adaptive flashcard apps</t>
  </si>
  <si>
    <t xml:space="preserve"> official questions</t>
  </si>
  <si>
    <t xml:space="preserve"> and detailed error analysis &amp; review.  </t>
  </si>
  <si>
    <t>The GMAT is challenging</t>
  </si>
  <si>
    <t xml:space="preserve"> but you'll learn how to use a systematic process on each type of question</t>
  </si>
  <si>
    <t xml:space="preserve"> which I use to score 780.  You'll recognize and dodge the most common patterns and traps</t>
  </si>
  <si>
    <t xml:space="preserve"> and develop the habits necessary to build rapid accuracy and efficiently improve your score.</t>
  </si>
  <si>
    <t xml:space="preserve">     (For more details</t>
  </si>
  <si>
    <t xml:space="preserve"> visit gmatcoach.com/our-approach)</t>
  </si>
  <si>
    <t>Based on my deep understanding of strategy and the scoring algorithm</t>
  </si>
  <si>
    <t xml:space="preserve">  we prioritize and focus on the areas that will produce the greatest score gains for you.   </t>
  </si>
  <si>
    <t>I love to help my students succeed -- they have increased their scores 200+ points</t>
  </si>
  <si>
    <t xml:space="preserve"> and are going to top schools such as Harvard.</t>
  </si>
  <si>
    <t>To schedule a free online trial session</t>
  </si>
  <si>
    <t xml:space="preserve"> go to  gmatcoach.com/trial  </t>
  </si>
  <si>
    <t>In this session</t>
  </si>
  <si>
    <t xml:space="preserve"> you will:</t>
  </si>
  <si>
    <t xml:space="preserve">  </t>
  </si>
  <si>
    <t>For packages &amp; pricing details</t>
  </si>
  <si>
    <t xml:space="preserve"> visit gmatcoach.com/packages</t>
  </si>
  <si>
    <t>(tags: manhattan</t>
  </si>
  <si>
    <t xml:space="preserve"> business school</t>
  </si>
  <si>
    <t xml:space="preserve"> quant</t>
  </si>
  <si>
    <t xml:space="preserve"> quantitative</t>
  </si>
  <si>
    <t xml:space="preserve"> verbal</t>
  </si>
  <si>
    <t xml:space="preserve"> gre</t>
  </si>
  <si>
    <t xml:space="preserve"> GMAT trainer</t>
  </si>
  <si>
    <t xml:space="preserve"> GMAT tutor</t>
  </si>
  <si>
    <t xml:space="preserve"> GMAT Coach</t>
  </si>
  <si>
    <t xml:space="preserve"> GMAT tutoring</t>
  </si>
  <si>
    <t xml:space="preserve"> GMAT expert</t>
  </si>
  <si>
    <t xml:space="preserve"> data sufficiency</t>
  </si>
  <si>
    <t xml:space="preserve"> problem solving</t>
  </si>
  <si>
    <t xml:space="preserve"> sentence correction</t>
  </si>
  <si>
    <t xml:space="preserve"> critical reasoning</t>
  </si>
  <si>
    <t xml:space="preserve"> timing</t>
  </si>
  <si>
    <t xml:space="preserve"> pacing</t>
  </si>
  <si>
    <t xml:space="preserve"> error log</t>
  </si>
  <si>
    <t xml:space="preserve"> mindfulness</t>
  </si>
  <si>
    <t xml:space="preserve"> deliberate practice</t>
  </si>
  <si>
    <t xml:space="preserve"> efficient</t>
  </si>
  <si>
    <t xml:space="preserve"> master</t>
  </si>
  <si>
    <t xml:space="preserve"> mastery</t>
  </si>
  <si>
    <t xml:space="preserve"> stanford</t>
  </si>
  <si>
    <t xml:space="preserve"> harvard</t>
  </si>
  <si>
    <t xml:space="preserve"> booth</t>
  </si>
  <si>
    <t xml:space="preserve"> wharton</t>
  </si>
  <si>
    <t xml:space="preserve"> penn</t>
  </si>
  <si>
    <t xml:space="preserve"> haas</t>
  </si>
  <si>
    <t xml:space="preserve"> berkeley</t>
  </si>
  <si>
    <t xml:space="preserve"> NYU</t>
  </si>
  <si>
    <t xml:space="preserve"> ivy league</t>
  </si>
  <si>
    <t xml:space="preserve"> exam prep</t>
  </si>
  <si>
    <t xml:space="preserve"> exam preparation</t>
  </si>
  <si>
    <t xml:space="preserve"> mental fitness</t>
  </si>
  <si>
    <t xml:space="preserve"> brain exercise</t>
  </si>
  <si>
    <t xml:space="preserve"> MBA consultant)</t>
  </si>
  <si>
    <t>2022-02-09T08:30:39-0800;https://losangeles.craigslist.org/lgb/lss/d/downey-tutoring/7443784088.html;;Downey;Long Beach;losangeles;California;"</t>
  </si>
  <si>
    <t>Hello There! The school session has started again for College / University!  Online classes are not easy without a teacher lecturing live. Some don't even lecture! Do you have questions? Are you lost? I can help!   I have tutored for the past 9 years. I am experienced with college through graduate level courses. I am comfortable with both math and science. Classes I tutor are for: biology</t>
  </si>
  <si>
    <t xml:space="preserve"> business classes</t>
  </si>
  <si>
    <t xml:space="preserve"> business management</t>
  </si>
  <si>
    <t xml:space="preserve"> bus law</t>
  </si>
  <si>
    <t xml:space="preserve"> SWOT analysis</t>
  </si>
  <si>
    <t xml:space="preserve"> data analytics</t>
  </si>
  <si>
    <t xml:space="preserve"> economics</t>
  </si>
  <si>
    <t xml:space="preserve"> pol sci and more! Just Ask! // call or text ( FIVE 6 two ) three three I -- seven four 7 zero Spammers/Fake Robocalls are ignored.</t>
  </si>
  <si>
    <t>;[];2022-03-07;0
2022-02-04T00:05:03-0800;https://losangeles.craigslist.org/lac/lss/d/gardena-12-tutoring/7441530615.html;;Gardena;Central La;losangeles;California;</t>
  </si>
  <si>
    <t>Covid has had its tolls on the educational careers of many kids. As someone who loves to learn and teach</t>
  </si>
  <si>
    <t xml:space="preserve"> I have tutoring experience at Kumon (an educational network for tutoring)</t>
  </si>
  <si>
    <t xml:space="preserve"> private tutoring experience with little kids and completed classes up to Calculus 3 and General Physics at California State University Dominguez Hills. I am currently offering math tutoring from K-12</t>
  </si>
  <si>
    <t xml:space="preserve"> as well as select sciences (Physics</t>
  </si>
  <si>
    <t xml:space="preserve"> Biology)</t>
  </si>
  <si>
    <t xml:space="preserve"> and english from K-8. I am also experienced in computer design which I can also tutor for.</t>
  </si>
  <si>
    <t>;[];2022-03-07;0
2022-03-03T21:54:36-0800;https://modesto.craigslist.org/lss/d/modesto-private-tutor-all-subjects-12/7453601079.html;;Modesto;no subregion found;modesto;California;</t>
  </si>
  <si>
    <t xml:space="preserve">My name is Nour and I am offering private tutoring sessions in Modesto. </t>
  </si>
  <si>
    <t xml:space="preserve">Background/Credibility: </t>
  </si>
  <si>
    <t>I am a graduate from the University of California</t>
  </si>
  <si>
    <t xml:space="preserve"> Santa Barbara. I hold a bachelors of science in biological sciences. I graduated from Beyer high school with a 4.3 GPA. I am a licensed substitute teacher</t>
  </si>
  <si>
    <t xml:space="preserve"> a medical scribe</t>
  </si>
  <si>
    <t xml:space="preserve"> and a part time tutor. I have over a year of experience in tutoring. I‚Äôve worked with students with disabilities such as adhd and special ed.</t>
  </si>
  <si>
    <t>My passion is helping others understand a wide range of topics by making difficult problems more attainable. I have built a connection with every student of mine and tailor my teaching methods to the student‚Äôs preference to make sure they are grasping topics before moving on. I tutor the following subjects and more:</t>
  </si>
  <si>
    <t>* Math</t>
  </si>
  <si>
    <t xml:space="preserve">* statistics </t>
  </si>
  <si>
    <t>* reading and writing</t>
  </si>
  <si>
    <t xml:space="preserve">* general chemistry/organic chemistry </t>
  </si>
  <si>
    <t xml:space="preserve">* biology </t>
  </si>
  <si>
    <t xml:space="preserve">* physics </t>
  </si>
  <si>
    <t>* genetics</t>
  </si>
  <si>
    <t>* calculus</t>
  </si>
  <si>
    <t>* Algebra</t>
  </si>
  <si>
    <t>* philosophy</t>
  </si>
  <si>
    <t xml:space="preserve">* physiology </t>
  </si>
  <si>
    <t xml:space="preserve">* test taking strategies/ study methods </t>
  </si>
  <si>
    <t>* building resumes</t>
  </si>
  <si>
    <t>Please contact me by email or my cell - (209)-968-3293</t>
  </si>
  <si>
    <t>;[];2022-03-07;0
2022-02-15T20:42:08-0800;https://modesto.craigslist.org/lss/d/private-tutor/7446634122.html;65.0;Modesto;no subregion found;modesto;California;</t>
  </si>
  <si>
    <t>Pre k - 6th tutoring in READING</t>
  </si>
  <si>
    <t xml:space="preserve"> WRITING</t>
  </si>
  <si>
    <t xml:space="preserve"> SPANISH</t>
  </si>
  <si>
    <t xml:space="preserve"> and ENGLISH by credentialed teacher with over 25 years experience. </t>
  </si>
  <si>
    <t>I generally achieve excellent results. Your child will be taught in a stress free manner and environment. I foster a love of reading</t>
  </si>
  <si>
    <t xml:space="preserve"> writing and learning. I also teach your child to develop good study habits</t>
  </si>
  <si>
    <t xml:space="preserve"> and to take pride in his or her work. </t>
  </si>
  <si>
    <t>My goal is to help students become life long learners.  I am currently retired</t>
  </si>
  <si>
    <t xml:space="preserve"> after teaching  first through sixth grade for over 25 years. </t>
  </si>
  <si>
    <t>The initial diagnostic test is free. The tutoring is done in my East Modesto home. Rate: $65 an hour</t>
  </si>
  <si>
    <t xml:space="preserve"> Homework is optional</t>
  </si>
  <si>
    <t xml:space="preserve"> but will be provided and graded if parent requests it.</t>
  </si>
  <si>
    <t xml:space="preserve">Please call if you have any questions.  </t>
  </si>
  <si>
    <t>See phone no. at ‚Äòreply‚Äô above.</t>
  </si>
  <si>
    <t>;[65];2022-03-07;1
2022-03-06T09:56:22-0800;https://orangecounty.craigslist.org/lss/d/orange-math-physics-chemistry-tutor-1st/7454631556.html;;Anaheim/Orange/Santa Ana;no subregion found;orangeco;California;</t>
  </si>
  <si>
    <t>Hi Parents &amp; Students!</t>
  </si>
  <si>
    <t>Please call or text me at 647-679-4442 (Anaheim/Orange/Santa Ana area) for more information</t>
  </si>
  <si>
    <t xml:space="preserve"> or to discuss your needs in more detail.</t>
  </si>
  <si>
    <t>I am an expert tutor and have helped students in every Math</t>
  </si>
  <si>
    <t xml:space="preserve"> IB</t>
  </si>
  <si>
    <t xml:space="preserve"> and SAT subject for over 12 years. I am a Certified Teacher and graduated with degrees in Physics</t>
  </si>
  <si>
    <t xml:space="preserve"> Biochemistry</t>
  </si>
  <si>
    <t xml:space="preserve"> Mathematics</t>
  </si>
  <si>
    <t xml:space="preserve"> and Education. Due to COVID-19</t>
  </si>
  <si>
    <t xml:space="preserve"> I tutor students online through a great virtual platform. If you are interested in meeting in person for tutoring</t>
  </si>
  <si>
    <t xml:space="preserve"> this is also possible. Feel free to contact me about this. Please read below for more information!</t>
  </si>
  <si>
    <t>My approach:</t>
  </si>
  <si>
    <t>- I tailor each lesson to match each student's learning style.</t>
  </si>
  <si>
    <t xml:space="preserve"> personable</t>
  </si>
  <si>
    <t xml:space="preserve"> and understanding. I have worked with 40+ different learning types and have mastered how to work with each successfully. Every student is different but the goals are the same ‚Äì to be successful. I can show them how.</t>
  </si>
  <si>
    <t>Information about what I'm offering:</t>
  </si>
  <si>
    <t xml:space="preserve"> and English courses.</t>
  </si>
  <si>
    <t>- First hour is free!</t>
  </si>
  <si>
    <t>- Cell: 647-679-4442 (texting is easiest</t>
  </si>
  <si>
    <t xml:space="preserve"> but feel free to call or leave a voice mail and I'll get back to you the same day).</t>
  </si>
  <si>
    <t>- Both high school and adult students are welcome to call!</t>
  </si>
  <si>
    <t>Information about me:</t>
  </si>
  <si>
    <t>- I have been teaching since 2009</t>
  </si>
  <si>
    <t>- I am fun and energetic in my teaching style!</t>
  </si>
  <si>
    <t>;[];2022-03-07;0
2022-03-03T20:05:36-0800;https://orangecounty.craigslist.org/lss/d/huntington-beach-experienced-physics/7453583859.html;40.0;Huntington Beach;no subregion found;orangeco;California;</t>
  </si>
  <si>
    <t>I am an experienced tutor (5+ years of tutoring) and a graduate student in Physics out for high-school and college students who seek help in physics and math</t>
  </si>
  <si>
    <t xml:space="preserve"> let it be AP Math</t>
  </si>
  <si>
    <t xml:space="preserve"> SAT/ACT Math Prep</t>
  </si>
  <si>
    <t xml:space="preserve"> or just need help on homework in college. Kindly reach out to me through email/text if you want more information</t>
  </si>
  <si>
    <t xml:space="preserve"> a resume</t>
  </si>
  <si>
    <t xml:space="preserve"> or for setting up a lesson!</t>
  </si>
  <si>
    <t>Although I am based in Fullerton</t>
  </si>
  <si>
    <t xml:space="preserve"> I can teach anywhere within 20 miles. My lessons would only put you back $40/hour.</t>
  </si>
  <si>
    <t>2022-03-03T19:29:29-0800;https://orangecounty.craigslist.org/lss/d/irvine-on-line-math-tutor-calculus-real/7453576004.html;;Irvine;no subregion found;orangeco;California;"</t>
  </si>
  <si>
    <t xml:space="preserve">Get math tutoring from a real college calculus instructor! </t>
  </si>
  <si>
    <t>I was recognized for excellence in teaching by the student honor society at Golden West College.</t>
  </si>
  <si>
    <t>With ON-LINE tutoring</t>
  </si>
  <si>
    <t xml:space="preserve"> you can see me and what I am writing. I can see you. You can share your on-line homework screen with me. I use the same software as The California State Universities use to teach ON-LINE.</t>
  </si>
  <si>
    <t>I would love to help you with any of the following.</t>
  </si>
  <si>
    <t>* Calculus I</t>
  </si>
  <si>
    <t>* AP Calculus AB</t>
  </si>
  <si>
    <t>* AP Calculus BC</t>
  </si>
  <si>
    <t xml:space="preserve">* Business Calculus </t>
  </si>
  <si>
    <t>Most struggling students understand most of the material.  I will work to understand the parts you are missing and help you fill the gaps.  I know the concepts your instructor is going to test for and I will prepare you for that.</t>
  </si>
  <si>
    <t>I tutor many levels of math</t>
  </si>
  <si>
    <t xml:space="preserve"> including:</t>
  </si>
  <si>
    <t>‚Ä¢	GMAT Test Prep</t>
  </si>
  <si>
    <t>‚Ä¢	SAT Test Prep</t>
  </si>
  <si>
    <t>‚Ä¢	ACT Test Prep</t>
  </si>
  <si>
    <t>‚Ä¢	CSET Test Prep</t>
  </si>
  <si>
    <t>‚Ä¢	Business Calculus</t>
  </si>
  <si>
    <t>‚Ä¢	Statistics (including AP)</t>
  </si>
  <si>
    <t>‚Ä¢	PreCalculus</t>
  </si>
  <si>
    <t>‚Ä¢	Trigonometry</t>
  </si>
  <si>
    <t>‚Ä¢	FST (Functions</t>
  </si>
  <si>
    <t xml:space="preserve"> Stats</t>
  </si>
  <si>
    <t xml:space="preserve"> and Trig)</t>
  </si>
  <si>
    <t>‚Ä¢	Intermediate Algebra</t>
  </si>
  <si>
    <t>‚Ä¢	Beginning Algebra</t>
  </si>
  <si>
    <t>‚Ä¢	Pre-Algebra</t>
  </si>
  <si>
    <t>‚Ä¢	Basic Math</t>
  </si>
  <si>
    <t>High School</t>
  </si>
  <si>
    <t xml:space="preserve"> College and MBA and other graduate students are welcome.</t>
  </si>
  <si>
    <t>Call me for an appointment or to talk about the help you need.</t>
  </si>
  <si>
    <t>I‚Äôm here to help.</t>
  </si>
  <si>
    <t>John</t>
  </si>
  <si>
    <t>;[];2022-03-07;0
2022-03-03T18:28:09-0800;https://orangecounty.craigslist.org/lss/d/fullerton-math-science-french-spanish/7453561091.html;;Fullerton, Ahaheim, Yorba Linda, And Surrounding Areas;no subregion found;orangeco;California;</t>
  </si>
  <si>
    <t>Service:</t>
  </si>
  <si>
    <t>If you or somebody you know are struggling or simply want to get ahead in</t>
  </si>
  <si>
    <t>*Mathematics such as: Algebra</t>
  </si>
  <si>
    <t xml:space="preserve"> Calculus (differential &amp; integral)</t>
  </si>
  <si>
    <t>*Sciences such as: Physics (Mechanics)</t>
  </si>
  <si>
    <t>*High School and College Spanish and French</t>
  </si>
  <si>
    <t>feel free to contact me. My schedule is open GENERALLY: Weekends in the afternoons. The hourly rate of my services vary depending on just a few factors (e.g day of the week</t>
  </si>
  <si>
    <t xml:space="preserve"> duration</t>
  </si>
  <si>
    <t xml:space="preserve"> location and frequency of tutoring). Details on rates are as follows:</t>
  </si>
  <si>
    <t>*$40/hr In home - minimum 2 hrs</t>
  </si>
  <si>
    <t xml:space="preserve">*$30/hr at Fullerton public library - no minimum </t>
  </si>
  <si>
    <t xml:space="preserve">*$25/hr through skype or zoom - suggested after at least first meeting in person </t>
  </si>
  <si>
    <t>*$20/hr through skype or zoom(on weekends)</t>
  </si>
  <si>
    <t xml:space="preserve">Profession: Solar Design Engineer: https://www.linkedin.com/in/dougawhittemore/ </t>
  </si>
  <si>
    <t xml:space="preserve">EDUCATION </t>
  </si>
  <si>
    <t>*Associates Degrees in Biology and Chemistry from Fullerton College</t>
  </si>
  <si>
    <t>*Bachelor's of Science in Mechanical Engineering from the University of South Florida(Tampa)</t>
  </si>
  <si>
    <t>Check out my website for more info: https://douglaswl93.wixsite.com/tutor</t>
  </si>
  <si>
    <t>Easiest way of reaching me is texting me</t>
  </si>
  <si>
    <t xml:space="preserve"> telling me how you heard about me</t>
  </si>
  <si>
    <t xml:space="preserve"> or email me! If you call</t>
  </si>
  <si>
    <t xml:space="preserve"> make sure to leave a detailed message so I can return your call.</t>
  </si>
  <si>
    <t>~Doug</t>
  </si>
  <si>
    <t>I'm looking forward to learning with you</t>
  </si>
  <si>
    <t>Thanks!</t>
  </si>
  <si>
    <t>;[40, 30, 25, 20];2022-03-07;4
2022-03-02T00:13:38-0800;https://orangecounty.craigslist.org/lss/d/buena-park-college-and-high-school-math/7452713524.html;;no city found;no subregion found;orangeco;California;</t>
  </si>
  <si>
    <t>Website: https://thatmathtutorguy.business.site/</t>
  </si>
  <si>
    <t>Youtube: https://www.youtube.com/channel/UCwrE7uFhyNwQlPaHVJ-4k9g</t>
  </si>
  <si>
    <t>Facebook: https://www.facebook.com/thatmathtutorguy314</t>
  </si>
  <si>
    <t>Topics include: Standardized Test Prep (Math ISEE</t>
  </si>
  <si>
    <t xml:space="preserve"> Math SAT</t>
  </si>
  <si>
    <t xml:space="preserve"> Math ACT</t>
  </si>
  <si>
    <t xml:space="preserve"> Trig.</t>
  </si>
  <si>
    <t xml:space="preserve"> Calculus (AP or not</t>
  </si>
  <si>
    <t>2 or 3)</t>
  </si>
  <si>
    <t xml:space="preserve"> Real Analysis (Undergrad)</t>
  </si>
  <si>
    <t xml:space="preserve"> Topology</t>
  </si>
  <si>
    <t xml:space="preserve"> Problem Solving (AMC10</t>
  </si>
  <si>
    <t xml:space="preserve"> AMC12</t>
  </si>
  <si>
    <t xml:space="preserve"> AIME</t>
  </si>
  <si>
    <t>What you receive when choosing ThatMathTutorGuy:</t>
  </si>
  <si>
    <t>*1-1 help via Google Meet or Zoom with ThatMathTutorGuy for tutoring and standardized test prep</t>
  </si>
  <si>
    <t>*A Collaborative online whiteboard experience in real time (whiteboard features include: importing documents (or pictures) to draw over</t>
  </si>
  <si>
    <t xml:space="preserve"> built-in graphing</t>
  </si>
  <si>
    <t xml:space="preserve"> ability to draw shapes</t>
  </si>
  <si>
    <t xml:space="preserve"> built-in math formula editor</t>
  </si>
  <si>
    <t xml:space="preserve"> and more)</t>
  </si>
  <si>
    <t>*A copy of the whiteboard for later review (that is</t>
  </si>
  <si>
    <t xml:space="preserve"> the notes for that session) provided by link and email attachment</t>
  </si>
  <si>
    <t>*If wanted</t>
  </si>
  <si>
    <t xml:space="preserve"> follow-up questions/problems (aka homework) for further review</t>
  </si>
  <si>
    <t xml:space="preserve"> step-by-step help using your calculator (see pictures for how this will appear when sharing screen). Students who have good calculator skills are at an advantage.</t>
  </si>
  <si>
    <t xml:space="preserve"> a planned schedule to meet your goals (especially helpful for standardized test prep)</t>
  </si>
  <si>
    <t>*Standardized test-taking strategies and prep - avoiding simple mistakes</t>
  </si>
  <si>
    <t xml:space="preserve"> right mentality</t>
  </si>
  <si>
    <t xml:space="preserve"> mental preparation</t>
  </si>
  <si>
    <t xml:space="preserve"> NOT-type problems</t>
  </si>
  <si>
    <t>*A written identification of weaknesses - psychological</t>
  </si>
  <si>
    <t xml:space="preserve"> mathematical</t>
  </si>
  <si>
    <t xml:space="preserve"> or otherwise</t>
  </si>
  <si>
    <t>*Pro-rated pricing - so if you need to end the session early</t>
  </si>
  <si>
    <t xml:space="preserve"> you pay less</t>
  </si>
  <si>
    <t>*Detailed invoice describing the different topics covered</t>
  </si>
  <si>
    <t>About ThatMathTutorGuy:</t>
  </si>
  <si>
    <t>My passion for math started in middle school when I helped students understand the very basics of how to add</t>
  </si>
  <si>
    <t xml:space="preserve"> subtract</t>
  </si>
  <si>
    <t xml:space="preserve"> multiply</t>
  </si>
  <si>
    <t xml:space="preserve"> and divide fractions. I continued into high school with recreational mathematics and participated in math competitions in my spare time. In college</t>
  </si>
  <si>
    <t xml:space="preserve"> I assisted in the math lab - a place where students could ask homework and general math questions in a 1-1 tutoring environment. Finally</t>
  </si>
  <si>
    <t xml:space="preserve"> I went to Texas A&amp;M University where I received a PhD in several complex variables. During my time there</t>
  </si>
  <si>
    <t xml:space="preserve"> I assisted with teaching</t>
  </si>
  <si>
    <t xml:space="preserve"> office hours</t>
  </si>
  <si>
    <t xml:space="preserve"> creating and grading assignments.</t>
  </si>
  <si>
    <t>Through those many years of grad school</t>
  </si>
  <si>
    <t xml:space="preserve"> I came to agree with students - math is hard! And pedagogically</t>
  </si>
  <si>
    <t xml:space="preserve"> I discovered that to learn math</t>
  </si>
  <si>
    <t xml:space="preserve"> you need to do math! Therefore when I teach and tutor</t>
  </si>
  <si>
    <t xml:space="preserve"> I do so with lots and lots of examples. I also tend to ask questions of my students that I might have if I were taking the course. This helps in summarizing ideas and cementing concepts.</t>
  </si>
  <si>
    <t>I'm passionate about helping students become better at math and developing their logical and creative skills to problem solve. I really like working with high school and college students in a one-on-one environment. And lately</t>
  </si>
  <si>
    <t xml:space="preserve"> the online environment has allowed me to provide remote instruction to a larger pool of students. Initially</t>
  </si>
  <si>
    <t xml:space="preserve"> I used Zoom and zoom whiteboard</t>
  </si>
  <si>
    <t xml:space="preserve"> but currently I use google meet and a specific online whiteboard. I find this combination runs flawlessly whereas Zoom whiteboard has had a history of glitches and doubling written text. Additionally</t>
  </si>
  <si>
    <t xml:space="preserve"> the whole online whiteboard can be saved and later reviewed!</t>
  </si>
  <si>
    <t>Finally</t>
  </si>
  <si>
    <t xml:space="preserve"> I have access to an incredibly large number of textbooks. Almost always when a student is using a particular textbook</t>
  </si>
  <si>
    <t xml:space="preserve"> I am able to find a personal copy that is identical or only slightly different (ie different edition). This helps parents feel more confident that their son or daughter is getting real direct help. Obviously</t>
  </si>
  <si>
    <t xml:space="preserve"> it also assists with communication between tutor and student</t>
  </si>
  <si>
    <t xml:space="preserve"> and helps in assigning problems for solidifying concepts.</t>
  </si>
  <si>
    <t>Hours: 10am - 11:59pm ET Online (Remote) Only</t>
  </si>
  <si>
    <t>Email: thatmathtutorguy314@gmail.com</t>
  </si>
  <si>
    <t>Instagram: https://www.instagram.com/thatmathtutorguy314/</t>
  </si>
  <si>
    <t>Payment Accepted: Square</t>
  </si>
  <si>
    <t xml:space="preserve"> CashApp</t>
  </si>
  <si>
    <t xml:space="preserve"> Paypal</t>
  </si>
  <si>
    <t>2022-02-28T11:44:33-0800;https://orangecounty.craigslist.org/lss/d/irvine-on-line-math-tutor-statistics/7452052318.html;;Irvine;no subregion found;orangeco;California;"</t>
  </si>
  <si>
    <t>**ON-LINE MATH TUTOR *** STATISTICS *** REAL COLLEGE INSTRUCTOR***</t>
  </si>
  <si>
    <t xml:space="preserve">Get Stats tutoring from a real college instructor! </t>
  </si>
  <si>
    <t>I was recognized for excellence in teaching Statistics by the student honor society at Golden West College.</t>
  </si>
  <si>
    <t>I also taught at Santiago Canyon College.</t>
  </si>
  <si>
    <t>An average of 50% of Stats students fail to pass the course the first time.  It‚Äôs even tougher on-line.  I can help you beat those odds.  Get help with these topics that give students trouble.</t>
  </si>
  <si>
    <t>* Normal Probability Distributions</t>
  </si>
  <si>
    <t>* Hypothesis Testing (z-tests</t>
  </si>
  <si>
    <t xml:space="preserve"> t-tests</t>
  </si>
  <si>
    <t xml:space="preserve"> Chi-squared)</t>
  </si>
  <si>
    <t>* Combinations and Permutations</t>
  </si>
  <si>
    <t>* Confidence Intervals</t>
  </si>
  <si>
    <t>* Least-Squares Regression</t>
  </si>
  <si>
    <t>* ANOVA</t>
  </si>
  <si>
    <t>* Use of the TI-84 Calculator</t>
  </si>
  <si>
    <t>* Use of the Casio gx-9750GII Calculator</t>
  </si>
  <si>
    <t>* Use of StatCrunch</t>
  </si>
  <si>
    <t>* Use of Microsoft Excel for statistical calculations</t>
  </si>
  <si>
    <t>* Projects</t>
  </si>
  <si>
    <t>I also tutor many other levels of math</t>
  </si>
  <si>
    <t>Beginning Algebra</t>
  </si>
  <si>
    <t xml:space="preserve"> Intermediate Algebra (Algebra II)</t>
  </si>
  <si>
    <t xml:space="preserve"> Calculus II</t>
  </si>
  <si>
    <t xml:space="preserve"> SAT math</t>
  </si>
  <si>
    <t xml:space="preserve"> GMAT prep.</t>
  </si>
  <si>
    <t xml:space="preserve"> GRE prep.</t>
  </si>
  <si>
    <t xml:space="preserve"> and CSET prep..   High School</t>
  </si>
  <si>
    <t xml:space="preserve"> College and MBA students are welcome.</t>
  </si>
  <si>
    <t>;[];2022-03-07;0
2022-02-22T12:21:43-0800;https://orangecounty.craigslist.org/lss/d/laguna-hills-effective-and-patient-math/7449525966.html;;no city found;no subregion found;orangeco;California;</t>
  </si>
  <si>
    <t>Hello Parents and Students:</t>
  </si>
  <si>
    <t xml:space="preserve">My name is Sheila and I have over 10 years of teaching experience to students of various educational backgrounds. </t>
  </si>
  <si>
    <t>I hold a Bachelor of Science degree in Chemistry from the University of California</t>
  </si>
  <si>
    <t xml:space="preserve"> Irvine. </t>
  </si>
  <si>
    <t>I tutor in both Math and Science courses</t>
  </si>
  <si>
    <t xml:space="preserve"> as well as provide test preparation for the SAT and ACT standardized exams.</t>
  </si>
  <si>
    <t>Specifically</t>
  </si>
  <si>
    <t xml:space="preserve"> I teach the following Math and Science courses:</t>
  </si>
  <si>
    <t>Math courses: Pre-algebra</t>
  </si>
  <si>
    <t xml:space="preserve"> and Common Core Math. </t>
  </si>
  <si>
    <t>Chemistry courses: Introduction to Chemistry</t>
  </si>
  <si>
    <t xml:space="preserve"> Honors/Accelerated Chemistry</t>
  </si>
  <si>
    <t xml:space="preserve"> General Chemistry Series</t>
  </si>
  <si>
    <t xml:space="preserve"> and Organic Chemistry. </t>
  </si>
  <si>
    <t xml:space="preserve">Biology Courses: Regular and Honors Biology. </t>
  </si>
  <si>
    <t>I was part of the UCI Chemistry Department peer tutoring program for two years in which I assisted undergraduates in their general chemistry courses and conducted review packets for the students' midterm and final exams. Review sessions consisted of me teaching a class size of 400 + students</t>
  </si>
  <si>
    <t xml:space="preserve"> based on course-specific notes and professor recommendations. </t>
  </si>
  <si>
    <t xml:space="preserve">I am patient with my students and understand that everyone has different learning abilities. I can help raise student's grades and confidence in their math and/or science courses. </t>
  </si>
  <si>
    <t xml:space="preserve">The sessions can take place either in-person or virtually via Zoom/Facetime. </t>
  </si>
  <si>
    <t>Clean background: Background check</t>
  </si>
  <si>
    <t xml:space="preserve"> TB test documentation</t>
  </si>
  <si>
    <t xml:space="preserve"> and Bachelor of Science Degree available upon request.</t>
  </si>
  <si>
    <t>Please visit: www.YourOCTutor.com for more detailed information.</t>
  </si>
  <si>
    <t>You may contact me at 9four9-7three5-2one3two for any additional questions you may have.</t>
  </si>
  <si>
    <t>I look forward to helping you or your student succeed and excel in their courses.</t>
  </si>
  <si>
    <t>#Chemistry Tutor</t>
  </si>
  <si>
    <t xml:space="preserve"> #Chemistry Teacher</t>
  </si>
  <si>
    <t xml:space="preserve"> #Chemistry</t>
  </si>
  <si>
    <t xml:space="preserve"> #Honors Chemistry</t>
  </si>
  <si>
    <t xml:space="preserve"> #AP Chemistry</t>
  </si>
  <si>
    <t xml:space="preserve"> #Math Tutor</t>
  </si>
  <si>
    <t xml:space="preserve"> #Math Teacher</t>
  </si>
  <si>
    <t xml:space="preserve"> #Math</t>
  </si>
  <si>
    <t xml:space="preserve"> #Algebra 1</t>
  </si>
  <si>
    <t xml:space="preserve"> #Algebra I</t>
  </si>
  <si>
    <t xml:space="preserve"> #Algebra 2</t>
  </si>
  <si>
    <t xml:space="preserve"> #Algebra II</t>
  </si>
  <si>
    <t xml:space="preserve"> #College Algebra</t>
  </si>
  <si>
    <t xml:space="preserve"> #Geometry</t>
  </si>
  <si>
    <t xml:space="preserve"> #Pre-Calculus</t>
  </si>
  <si>
    <t xml:space="preserve"> #Pre Calculus</t>
  </si>
  <si>
    <t xml:space="preserve"> #Precalculus</t>
  </si>
  <si>
    <t xml:space="preserve"> #Trigonometry</t>
  </si>
  <si>
    <t xml:space="preserve"> #Common Core</t>
  </si>
  <si>
    <t xml:space="preserve"> #SAT</t>
  </si>
  <si>
    <t xml:space="preserve"> #ACT</t>
  </si>
  <si>
    <t xml:space="preserve"> #Test Preparation</t>
  </si>
  <si>
    <t>;[];2022-03-07;0
2022-02-22T01:17:08-0800;https://orangecounty.craigslist.org/lss/d/costa-mesa-physics-and-math-tutor/7449279396.html;30.0;no city found;no subregion found;orangeco;California;</t>
  </si>
  <si>
    <t>I tutor both algebra based and calculus based physics at the high school level (including AP physics)</t>
  </si>
  <si>
    <t xml:space="preserve"> and also at the college level.  I also tutor the mathematics that is used in physics</t>
  </si>
  <si>
    <t xml:space="preserve"> including algebra</t>
  </si>
  <si>
    <t xml:space="preserve"> and calculus. </t>
  </si>
  <si>
    <t>I have a PhD in physics from the University of California at Irvine</t>
  </si>
  <si>
    <t xml:space="preserve"> and have taught more than twenty classes in introductory college physics</t>
  </si>
  <si>
    <t xml:space="preserve"> and a similar number of physics labs.  Every time that I taught physics</t>
  </si>
  <si>
    <t xml:space="preserve"> I found that I also needed to teach the math needed to do the homework problems.  That‚Äôs why I also tutor mathematics.  </t>
  </si>
  <si>
    <t>When I am tutoring</t>
  </si>
  <si>
    <t xml:space="preserve"> I strive to help the student understand the material and how to do the problems.</t>
  </si>
  <si>
    <t>Previously</t>
  </si>
  <si>
    <t xml:space="preserve"> I typically met with students at a Starbucks</t>
  </si>
  <si>
    <t xml:space="preserve"> such as the one at 250 Bristol Street</t>
  </si>
  <si>
    <t xml:space="preserve"> in Costa Mesa (pictured).  I intend to tutor there again.  However</t>
  </si>
  <si>
    <t xml:space="preserve"> currently</t>
  </si>
  <si>
    <t xml:space="preserve"> I tutor over the internet using Zoom or Skype</t>
  </si>
  <si>
    <t xml:space="preserve"> and an easy to use whiteboard program that allows people at different locations to see and draw on it.</t>
  </si>
  <si>
    <t>My normal rate for tutoring is $30 / hour.   I won‚Äôt start charging until I am sure the connections are working.</t>
  </si>
  <si>
    <t>;[30];2022-03-07;1
2022-02-21T11:42:31-0800;https://orangecounty.craigslist.org/cps/d/yorba-linda-math-tutor-15-hour/7449044689.html;;Online;no subregion found;orangeco;California;</t>
  </si>
  <si>
    <t>Is your student/kid struggling with Math homework and test prep?</t>
  </si>
  <si>
    <t xml:space="preserve">I‚Äôm a senior in Highschool who is exceptionally good at math. I tutor math grades 1-8. You are welcome to come over to my place or we can do online. </t>
  </si>
  <si>
    <t xml:space="preserve">Plz feel free to txt me for the fastest response. </t>
  </si>
  <si>
    <t>FIRST LESSON IS FREE!</t>
  </si>
  <si>
    <t>Fas</t>
  </si>
  <si>
    <t>(714) six 8 six 4196</t>
  </si>
  <si>
    <t>;[];2022-03-07;0
2022-02-14T08:52:47-0800;https://orangecounty.craigslist.org/lss/d/newport-beach-math-cs-korean-tutor-in-oc/7445898643.html;;Orange County, Ca;no subregion found;orangeco;California;</t>
  </si>
  <si>
    <t>Math/CS/Korean Tutor (Orange County</t>
  </si>
  <si>
    <t xml:space="preserve"> CA)</t>
  </si>
  <si>
    <t>BA in Applied Mathematics from UC Berkeley</t>
  </si>
  <si>
    <t>Hello All!</t>
  </si>
  <si>
    <t>I am a pretty recent graduate from UC Berkeley and looking to find my first tutor students in OC for math/computer science or even Korean. I am currently working as a software engineer remotely and am located in OC. I am open to going to students‚Äô places</t>
  </si>
  <si>
    <t xml:space="preserve"> meeting up at cafes</t>
  </si>
  <si>
    <t xml:space="preserve"> or having students come to my place. </t>
  </si>
  <si>
    <t>* I do not have any formal/professional experience with tutoring since this is going to be my first time tutoring!</t>
  </si>
  <si>
    <t>If you are interested in trying out a session with me</t>
  </si>
  <si>
    <t xml:space="preserve"> please reach out to my email with what kind of help you need and we will go from there. </t>
  </si>
  <si>
    <t>Here‚Äôs a link to my LinkedIn profile :) https://www.linkedin.com/in/tennikim/</t>
  </si>
  <si>
    <t xml:space="preserve">Thanks! </t>
  </si>
  <si>
    <t>Tia Kim</t>
  </si>
  <si>
    <t>;[];2022-03-07;0
2022-02-13T11:07:27-0800;https://orangecounty.craigslist.org/lss/d/irvine-experienced-math-physics-tutor/7445579459.html;40.0;no city found;no subregion found;orangeco;California;</t>
  </si>
  <si>
    <t>Tutor Qualifications:</t>
  </si>
  <si>
    <t xml:space="preserve"> my name is Peter</t>
  </si>
  <si>
    <t xml:space="preserve"> and I have been tutoring for 6+ years! I graduated with my Bachelor's in Mechanical Engineering (2020</t>
  </si>
  <si>
    <t xml:space="preserve"> 3.88 GPA) and Master‚Äôs in Manufacturing Engineering (2021</t>
  </si>
  <si>
    <t xml:space="preserve"> 4.00 GPA) from the University of Michigan</t>
  </si>
  <si>
    <t xml:space="preserve"> Ann Arbor.</t>
  </si>
  <si>
    <t>I began my tutoring journey as a high school senior in the National Honor Society. I was responsible for tutoring a group of 30+ students and increased their SAT Math score by 100+ points on average. From this experience</t>
  </si>
  <si>
    <t xml:space="preserve"> I learned that I thoroughly enjoy helping others grasp difficult concepts! As a result</t>
  </si>
  <si>
    <t xml:space="preserve"> I continued tutoring and helping others improve their math and physics skills throughout my time in college.</t>
  </si>
  <si>
    <t>Subjects Offered:</t>
  </si>
  <si>
    <t>I am offering private instruction in physics and math courses in subjects including but not limited to:</t>
  </si>
  <si>
    <t>ACT/SAT Math</t>
  </si>
  <si>
    <t>High School Physics</t>
  </si>
  <si>
    <t>AP Physics 1</t>
  </si>
  <si>
    <t>Tutoring Approach:</t>
  </si>
  <si>
    <t>I understand that students have a wide range of skills and experiences. My goal is to make math/physics more fun and easier to understand. I do this by breaking down concepts into things that students can more easily grasp. For example</t>
  </si>
  <si>
    <t xml:space="preserve"> if I have a student who plays soccer</t>
  </si>
  <si>
    <t xml:space="preserve"> I will have them solve problems that incorporate concepts of soccer</t>
  </si>
  <si>
    <t xml:space="preserve"> such as calculating the energy transfer between the player‚Äôs foot and the ball.</t>
  </si>
  <si>
    <t>My tutoring sessions can serve as either assistance or reinforcement lessons. I ask that the student sends their math/physics topics to me prior to our online session. I spend additional time (for which you will not be charged) to prepare for my meeting with the student. This way</t>
  </si>
  <si>
    <t xml:space="preserve"> I will be more efficient in the meeting and will be able to spend maximum time helping the student. By focusing on each person uniquely</t>
  </si>
  <si>
    <t>I tutor one-on-one via Zoom and have a high-speed internet connection.</t>
  </si>
  <si>
    <t>Pricing/Booking:</t>
  </si>
  <si>
    <t>Schedule a FREE 15-min virtual consultation. Let‚Äôs make sure that I am a good fit!</t>
  </si>
  <si>
    <t>My standard rate is $40/hour. You may text or email to find out more or to set up a tutoring session.</t>
  </si>
  <si>
    <t>Contact: Text 734-718-0684</t>
  </si>
  <si>
    <t>;[40];2022-03-07;1
2022-03-06T08:19:45-0800;https://orangecounty.craigslist.org/lss/d/foothill-ranch-math-statistics-tutoring/7454595112.html;;Orange County;no subregion found;orangeco;California;</t>
  </si>
  <si>
    <t>Are You Sick &amp; Tired of Online Classes?</t>
  </si>
  <si>
    <t>Tutoring offered in person &amp; Online @ Affordable Rates!</t>
  </si>
  <si>
    <t xml:space="preserve"> Middle &amp; High School / College / Professional</t>
  </si>
  <si>
    <t>Do You Have Math Anxiety?</t>
  </si>
  <si>
    <t>Do You Need to pass your Math Class?</t>
  </si>
  <si>
    <t>No worries I can help you in person or online</t>
  </si>
  <si>
    <t>My name is Sean and I have been School &amp; College students with their classes for 10+ years.</t>
  </si>
  <si>
    <t>I‚Äôve helped 100s of students excel at and pass their Math classes.</t>
  </si>
  <si>
    <t>I tutor the following classes:</t>
  </si>
  <si>
    <t xml:space="preserve"> Pre-Calculus and Statistics + TI-84 Calculator.</t>
  </si>
  <si>
    <t xml:space="preserve"> CBEST or GMAT</t>
  </si>
  <si>
    <t>English Reading</t>
  </si>
  <si>
    <t xml:space="preserve"> Research</t>
  </si>
  <si>
    <t xml:space="preserve"> and Essays.</t>
  </si>
  <si>
    <t>;[];2022-03-07;0
2022-03-04T11:30:44-0800;https://orangecounty.craigslist.org/lss/d/santa-ana-affordable-math-and-science/7453844566.html;20.0;Central Orange County;no subregion found;orangeco;California;</t>
  </si>
  <si>
    <t>UC Irvine educated math and science tutor offering first-rate tutoring for College students taking Algebra</t>
  </si>
  <si>
    <t xml:space="preserve"> and Physics courses. Only $20 per hour</t>
  </si>
  <si>
    <t xml:space="preserve"> tutoring is conducted online via Skype</t>
  </si>
  <si>
    <t xml:space="preserve"> Face-time</t>
  </si>
  <si>
    <t xml:space="preserve"> or WhatsApp in conjunction with an interactive online whiteboard. Homework and coursework help also available.  For all inquiries please call or text (949) 392-1757.</t>
  </si>
  <si>
    <t>;[20];2022-03-07;1
2022-02-10T12:09:20-0800;https://orangecounty.craigslist.org/lss/d/laguna-niguel-affordable-experienced/7444349461.html;;Laguna Niguel;no subregion found;orangeco;California;</t>
  </si>
  <si>
    <t>Experienced Math/Physics Tutor -- Middle school to high-school level.  Affordable rates. Excellent References!</t>
  </si>
  <si>
    <t>Math and physics can be challenging -- and if you're in a virtual classroom environment</t>
  </si>
  <si>
    <t xml:space="preserve"> it can be difficult to get the individualized help you need.  I can help! I have a Bachelor's degree in Physics with an emphasis in math. I'm patient</t>
  </si>
  <si>
    <t xml:space="preserve"> experienced</t>
  </si>
  <si>
    <t xml:space="preserve"> and love helping students overcome their difficulties in understanding mathematical and physics concepts. </t>
  </si>
  <si>
    <t>I can teach the following subjects:</t>
  </si>
  <si>
    <t xml:space="preserve"> including AP</t>
  </si>
  <si>
    <t>I offer online tutoring using Zoom and a whiteboard tool</t>
  </si>
  <si>
    <t xml:space="preserve"> as well as in-person tutoring (Laguna Niguel and surrounding areas).  Call or text to set up an appointment.</t>
  </si>
  <si>
    <t>949-309-7124</t>
  </si>
  <si>
    <t>;[];2022-03-07;0
2022-02-09T12:47:59-0800;https://orangecounty.craigslist.org/lss/d/irvine-experienced-math-science-tutor/7443927345.html;;Newport Beach;no subregion found;orangeco;California;</t>
  </si>
  <si>
    <t>Math &amp; science tutor with more than 21 years of experience.</t>
  </si>
  <si>
    <t>* BA</t>
  </si>
  <si>
    <t xml:space="preserve"> BS</t>
  </si>
  <si>
    <t xml:space="preserve"> and MS degrees from UCLA</t>
  </si>
  <si>
    <t>* M.D. from Stanford University</t>
  </si>
  <si>
    <t>* AP Biology</t>
  </si>
  <si>
    <t xml:space="preserve"> Astronomy</t>
  </si>
  <si>
    <t>* Calculus AB/BC</t>
  </si>
  <si>
    <t>* Statistics</t>
  </si>
  <si>
    <t>*Astronomy</t>
  </si>
  <si>
    <t>* Human Physiology</t>
  </si>
  <si>
    <t xml:space="preserve"> Gross Anatomy</t>
  </si>
  <si>
    <t xml:space="preserve"> Microbiology</t>
  </si>
  <si>
    <t xml:space="preserve"> Genetics</t>
  </si>
  <si>
    <t xml:space="preserve"> Cell Biology</t>
  </si>
  <si>
    <t xml:space="preserve"> Molecular Biology</t>
  </si>
  <si>
    <t xml:space="preserve"> Evolution</t>
  </si>
  <si>
    <t xml:space="preserve"> Pharmacology</t>
  </si>
  <si>
    <t>* SAT</t>
  </si>
  <si>
    <t xml:space="preserve"> PCAT</t>
  </si>
  <si>
    <t>* Guaranteed results!</t>
  </si>
  <si>
    <t>* Online teaching available!</t>
  </si>
  <si>
    <t>Please call/text Dr. Nguyen at (714) 552-7866</t>
  </si>
  <si>
    <t>2022-02-28T08:56:29-0800;https://orangecounty.craigslist.org/lss/d/lake-forest-best-science-tutor-biology/7451956286.html;;no city found;no subregion found;orangeco;California;"</t>
  </si>
  <si>
    <t>If you want to understand your biology</t>
  </si>
  <si>
    <t xml:space="preserve"> or physics class more in depth then you ever have</t>
  </si>
  <si>
    <t xml:space="preserve"> they you have come to the right place. I am here to cut out all the nonsense and teach you as fast as possible all the important concepts and how to apply them to your homework and test problems.  Almost every student I meet with tells me that I explain concepts and problem solving with extreme clarity.  I help you understand in 5-10 minutes what many teachers can't even accomplish in one hour. This is my full time job</t>
  </si>
  <si>
    <t xml:space="preserve"> so focus on my students doing well is my priority.</t>
  </si>
  <si>
    <t>My education level consists of a B.S. In biology with 3 years experience in research and 10 years experience education. I feel passionate about helping my students.</t>
  </si>
  <si>
    <t>WHAT CLASSES CAN I TEACH or TUTOR?</t>
  </si>
  <si>
    <t>High School:</t>
  </si>
  <si>
    <t xml:space="preserve">       1) General Chemistry</t>
  </si>
  <si>
    <t>2) Honors Chemistry</t>
  </si>
  <si>
    <t xml:space="preserve">       3) AP   Chemistry</t>
  </si>
  <si>
    <t xml:space="preserve">       4) General Physics</t>
  </si>
  <si>
    <t xml:space="preserve">       5) Honors Physics</t>
  </si>
  <si>
    <t xml:space="preserve">       6) AP   Physics</t>
  </si>
  <si>
    <t>7) General Biology</t>
  </si>
  <si>
    <t>8) Honors Biology</t>
  </si>
  <si>
    <t>9) AP   Biology</t>
  </si>
  <si>
    <t>College</t>
  </si>
  <si>
    <t xml:space="preserve">1) General Chemistry </t>
  </si>
  <si>
    <t>2) General Physics</t>
  </si>
  <si>
    <t>3) Most Biology Classes</t>
  </si>
  <si>
    <t>Orange County:</t>
  </si>
  <si>
    <t xml:space="preserve">San Clemente ‚Äì 92672 92673 Anaheim -- 92801 </t>
  </si>
  <si>
    <t xml:space="preserve">Mission Viejo ‚Äì 92675 92691 Laguna Hills ‚Äì 92653 92637 </t>
  </si>
  <si>
    <t xml:space="preserve">Huntington Beach ‚Äì 92648 92646 Lake Forest -- 92630 </t>
  </si>
  <si>
    <t xml:space="preserve">Aliso Viejo -- 92656 Laguna Beach ‚Äì 92607 92651 </t>
  </si>
  <si>
    <t xml:space="preserve">Laguna Niguel -- 92677 Anaheim Hills ‚Äì 92808 92869 92705 </t>
  </si>
  <si>
    <t xml:space="preserve">Fountain Valley ‚Äì 92708 92626 92704  Westminster -- 92683 </t>
  </si>
  <si>
    <t xml:space="preserve">Orange -- 92856 92866 92865 92806 92805 Santa Ana -- 92701 </t>
  </si>
  <si>
    <t xml:space="preserve">Costa Mesa -- 92627 Tustin ‚Äì 92780 92620 </t>
  </si>
  <si>
    <t xml:space="preserve">San Juan Capistrano ‚Äì 92693 92675 Dana Point -- 92629 </t>
  </si>
  <si>
    <t>Irvine ‚Äì 92603 92618 92612 Newport Beach ‚Äì 92663 92660</t>
  </si>
  <si>
    <t>;[];2022-03-07;0
2022-02-24T16:47:54-0800;https://orangecounty.craigslist.org/lss/d/yorba-linda-math-tutoring-up-to-alg/7450512329.html;32.5;North Orange County;no subregion found;orangeco;California;</t>
  </si>
  <si>
    <t>Need help with math?  I can help online during the COVID-19 pandemic and in person after it is resolved!  I live in Orange County and most of my students are in the Yorba Linda area.</t>
  </si>
  <si>
    <t>My name is Greg.  I am a longtime teacher/tutor/principal with over 40 years of experience.</t>
  </si>
  <si>
    <t>I tutor Geometry (my favorite)</t>
  </si>
  <si>
    <t xml:space="preserve"> Algebra II/Trig</t>
  </si>
  <si>
    <t xml:space="preserve"> General Math (Middle and Elementary School)</t>
  </si>
  <si>
    <t xml:space="preserve"> College Math Entrance Exam Prep</t>
  </si>
  <si>
    <t xml:space="preserve"> and remedial college math courses.</t>
  </si>
  <si>
    <t>I charge $30 per hour for 2 or more hours per week or $35 per hour for less than 2 hours per week.  You get a discount for multiple hours per week.</t>
  </si>
  <si>
    <t>Texting is the best way to reach me</t>
  </si>
  <si>
    <t xml:space="preserve"> but please leave a message if you call. You will find my phone number on my business card above or by selecting ‚ÄúReply‚Äù in the upper left corner of this page.</t>
  </si>
  <si>
    <t xml:space="preserve"> Alg. 1</t>
  </si>
  <si>
    <t xml:space="preserve"> Alg. I</t>
  </si>
  <si>
    <t xml:space="preserve"> Alg 1</t>
  </si>
  <si>
    <t xml:space="preserve"> Alg I</t>
  </si>
  <si>
    <t xml:space="preserve"> Alg. 2</t>
  </si>
  <si>
    <t xml:space="preserve"> Alg. II</t>
  </si>
  <si>
    <t xml:space="preserve"> Alg 2</t>
  </si>
  <si>
    <t xml:space="preserve"> Alg II</t>
  </si>
  <si>
    <t xml:space="preserve"> General Math</t>
  </si>
  <si>
    <t xml:space="preserve"> Pre-Alg.</t>
  </si>
  <si>
    <t xml:space="preserve"> Pre-Alg</t>
  </si>
  <si>
    <t xml:space="preserve"> Remedial College Math</t>
  </si>
  <si>
    <t xml:space="preserve"> 4th grade math</t>
  </si>
  <si>
    <t xml:space="preserve"> 5th grade math</t>
  </si>
  <si>
    <t xml:space="preserve"> 6th grade math</t>
  </si>
  <si>
    <t xml:space="preserve"> 7th grade math</t>
  </si>
  <si>
    <t>Anaheim</t>
  </si>
  <si>
    <t xml:space="preserve"> Anaheim Hills</t>
  </si>
  <si>
    <t>2022-02-23T08:22:53-0800;https://orangecounty.craigslist.org/lss/d/irvine-berkeley-skype-tutor-physics/7449836880.html;;Irvine;no subregion found;orangeco;California;"</t>
  </si>
  <si>
    <t>$35 per hour for elementary school math</t>
  </si>
  <si>
    <t>$40 per hour for Pre-Algebra</t>
  </si>
  <si>
    <t xml:space="preserve"> II or Trig.</t>
  </si>
  <si>
    <t>$50 per hour for pre-calculus and calculus</t>
  </si>
  <si>
    <t>$60 per hour for linear algebra</t>
  </si>
  <si>
    <t>$75 per hour for chemistry</t>
  </si>
  <si>
    <t xml:space="preserve"> and electrical engineering</t>
  </si>
  <si>
    <t>My approach in tutoring my students is to help my students learn the material with the highest grade and test score possible and eventually find a job after they graduate from college. I want to solve every problem for my student in a way so that they can have an idea publishing a patent or research paper for the company or future Ph.D. work at a university. Companies like Samsung</t>
  </si>
  <si>
    <t xml:space="preserve"> LG</t>
  </si>
  <si>
    <t xml:space="preserve"> Intel</t>
  </si>
  <si>
    <t xml:space="preserve"> Apple or Google want their employees to make a product and make money for the company. Without any product development and application from problem solving techniques in math</t>
  </si>
  <si>
    <t xml:space="preserve"> it is not possible for any student graduating from college to survive in a company like Samsung</t>
  </si>
  <si>
    <t xml:space="preserve"> Google or Apple.</t>
  </si>
  <si>
    <t>I can tutor anyone from Tustin</t>
  </si>
  <si>
    <t xml:space="preserve"> Orange or Irvine. We can meet at the UC Irvine library where it is safe for the student and tutor. If not</t>
  </si>
  <si>
    <t xml:space="preserve"> we can meet at a cafe in your area for a higher tutoring fee. </t>
  </si>
  <si>
    <t>It is very doable to pay off your home mortgage after working 10 years as an engineer. I somehow managed to pay off our two bedroom home in Lake Forest</t>
  </si>
  <si>
    <t xml:space="preserve"> CA built after 1990. I do consult parents and students ways on how to save money and time.</t>
  </si>
  <si>
    <t>Anyway</t>
  </si>
  <si>
    <t xml:space="preserve"> the way I start my tutoring session... I ask a question... ""What is the definition of mathematics?"" Is it to make life miserable? According to Professor Beresford Parlett at Berkeley</t>
  </si>
  <si>
    <t xml:space="preserve"> who also has had a Ph.D. in mathematics at Stanford</t>
  </si>
  <si>
    <t xml:space="preserve"> he has defined math as ""Math is an art to avoid computation."" Math is NOT theorized or written so that we compute more numbers. The secret of mathematics is to reduce many redundant steps to get the answer right! If you find yourself doing a lot of computation while you are doing your SAT math</t>
  </si>
  <si>
    <t xml:space="preserve"> then most likely</t>
  </si>
  <si>
    <t xml:space="preserve"> you are doing your math wrong.</t>
  </si>
  <si>
    <t>Also</t>
  </si>
  <si>
    <t xml:space="preserve"> about teaching chemistry or physics...</t>
  </si>
  <si>
    <t>We should not blindly see the math and completely miss the physics or chemistry. For example</t>
  </si>
  <si>
    <t xml:space="preserve"> if you know an acid etched a glass window</t>
  </si>
  <si>
    <t xml:space="preserve"> you really do not need to calculate the ph to determine whether it is a strong acid. You know it is a strong acid when the glass window is etched. It is not possible a weak acid can etch a glass window. Doing the math is a little superfluous. You should see the chemistry that it is a strong acid.</t>
  </si>
  <si>
    <t>Former Students:</t>
  </si>
  <si>
    <t>Stanford University - two students accepted</t>
  </si>
  <si>
    <t>UC Berkeley - 3 students accepted</t>
  </si>
  <si>
    <t>UC Berkeley - one student with B+ in calculus</t>
  </si>
  <si>
    <t>UC San Diego -  one student attending</t>
  </si>
  <si>
    <t>UC Santa Cruz - one student accepted for marine biology (student had no background in math or science)</t>
  </si>
  <si>
    <t>UC Santa Barbara - one student accepted</t>
  </si>
  <si>
    <t>University of Southern California - one student with partial full ride</t>
  </si>
  <si>
    <t>Subjects:</t>
  </si>
  <si>
    <t>Applied Math</t>
  </si>
  <si>
    <t>Computer Repair</t>
  </si>
  <si>
    <t>High School English writing</t>
  </si>
  <si>
    <t>Microsoft Office - Word</t>
  </si>
  <si>
    <t xml:space="preserve"> Outlook</t>
  </si>
  <si>
    <t>C programming</t>
  </si>
  <si>
    <t>Electrical Engineering</t>
  </si>
  <si>
    <t>AutoCAD</t>
  </si>
  <si>
    <t>High School Chemistry</t>
  </si>
  <si>
    <t>IT Consultant</t>
  </si>
  <si>
    <t>Materials Science</t>
  </si>
  <si>
    <t>Career Consultant</t>
  </si>
  <si>
    <t>Precalculus</t>
  </si>
  <si>
    <t>Arduino Experiment Presentation on YouTube website. Please ask for the link by text messaging.</t>
  </si>
  <si>
    <t>Have references upon request through e-mail. I do love kids. Currently married! I can give free quick consultations on Skype or on the phone if you can catch me! Please write me an e-mail and I will give you my contact information.</t>
  </si>
  <si>
    <t>Intermediate command in Korean.</t>
  </si>
  <si>
    <t>RESUME</t>
  </si>
  <si>
    <t>==============================================</t>
  </si>
  <si>
    <t>UNIVERSITY OF SOUTHERN CALIFORNIA</t>
  </si>
  <si>
    <t>MS in the Electrical Engineering</t>
  </si>
  <si>
    <t>UNIVERSITY OF CALIFORNIA AT IRVINE</t>
  </si>
  <si>
    <t>MS in Materials Science and Engineering</t>
  </si>
  <si>
    <t>UNIVERSITY OF CALIFORNIA AT BERKELEY</t>
  </si>
  <si>
    <t>BA in Physics and Applied Math</t>
  </si>
  <si>
    <t>TEACHING EXPERIENCE:</t>
  </si>
  <si>
    <t>CHRISTIAN ACADEMY AT CPC (Computer &amp; Math Instructor and Computer Repair Technician) 6/2003-8/2003</t>
  </si>
  <si>
    <t>I have taught my students in algebra I</t>
  </si>
  <si>
    <t xml:space="preserve"> and computer technology course in a class size of an about 10 students for 30 hours per week. Computer technology course covers html</t>
  </si>
  <si>
    <t xml:space="preserve"> Microsoft Office</t>
  </si>
  <si>
    <t xml:space="preserve"> computer repair</t>
  </si>
  <si>
    <t xml:space="preserve"> installing anti-virus protection</t>
  </si>
  <si>
    <t xml:space="preserve"> installing and using Windows</t>
  </si>
  <si>
    <t xml:space="preserve"> and internet. Taught students ages from 10 to 13 to layout PowerPoint documents on cross section of a MOS transistor</t>
  </si>
  <si>
    <t xml:space="preserve"> top-view layout of inverter</t>
  </si>
  <si>
    <t xml:space="preserve"> and circuit layout of a NOR gate</t>
  </si>
  <si>
    <t xml:space="preserve"> NAND gate</t>
  </si>
  <si>
    <t xml:space="preserve"> and transmission gate. Also taught students under the age of 5 how to type before they can read or write in English.</t>
  </si>
  <si>
    <t>6/2004-8/2004</t>
  </si>
  <si>
    <t>Continued Computer Instructor and Repair Technician from previous job from 6/03-8/03.</t>
  </si>
  <si>
    <t>FREELANCE TUTOR IN MATH AND PHYSICS 5/94-12/2003</t>
  </si>
  <si>
    <t>I have been tutoring math and physics for a total of 180 hours. I tutor subjects mostly in college calculus without any difficulty. I did teach high school algebra II</t>
  </si>
  <si>
    <t xml:space="preserve"> and electrical engineering.</t>
  </si>
  <si>
    <t>He has also worked at our Christian Academy at Cerritos Presbyterian Church at Artesia</t>
  </si>
  <si>
    <t xml:space="preserve"> California twice as a summer camp instructor. I established that Academy and operated as Director of the school. In the Christian Academy</t>
  </si>
  <si>
    <t xml:space="preserve"> Joseph was one of the best teachers I ever had. He was very faithful and trustworthy teacher. Once he got the responsibility</t>
  </si>
  <si>
    <t xml:space="preserve"> he never gave up to accomplish it even in the very frustrated situation."" - my boss at the Christian Academy at Cerritos Presbyterian Church at Artesia.</t>
  </si>
  <si>
    <t>$75 per hour for one student for Arduino/C programming.</t>
  </si>
  <si>
    <t>$95 per hour for two students for Arduino/C programming.</t>
  </si>
  <si>
    <t>Syllabus for 15 week Arduino/C programming course</t>
  </si>
  <si>
    <t>1.	Lesson 1a ‚Äì Hello World</t>
  </si>
  <si>
    <t xml:space="preserve"> IDE for C and Arduino</t>
  </si>
  <si>
    <t>2.	Lesson 1b ‚Äì simple printing your name without special coding</t>
  </si>
  <si>
    <t>3.	Lesson 2-1 ‚Äì printing your name in C</t>
  </si>
  <si>
    <t>4.	Lesson 2-2 ‚Äì showing a bug in C</t>
  </si>
  <si>
    <t>5.	Lesson 2-3 ‚Äì summation for 10</t>
  </si>
  <si>
    <t xml:space="preserve"> etc. terms</t>
  </si>
  <si>
    <t>6.	Arduino Project #1 ‚Äì 4 LED lights blinking</t>
  </si>
  <si>
    <t xml:space="preserve">7.	Lesson 3-1 ‚Äì plotting </t>
  </si>
  <si>
    <t>8.	Lesson 3-1e ‚Äì  i++ and ++i</t>
  </si>
  <si>
    <t>9.	Lesson 3-2 ‚Äì plotting sin function with external text file</t>
  </si>
  <si>
    <t>10.	Lesson 3-2e ‚Äì i‚Äîand i++</t>
  </si>
  <si>
    <t>11.	Arduino Project #2 ‚Äì producing a 0 or 1 through button</t>
  </si>
  <si>
    <t>12.	Lesson 3-3e ‚Äì zero</t>
  </si>
  <si>
    <t xml:space="preserve"> two</t>
  </si>
  <si>
    <t xml:space="preserve"> four</t>
  </si>
  <si>
    <t xml:space="preserve"> odd</t>
  </si>
  <si>
    <t>13.	Lesson 3-4e ‚Äì getchar and EOF</t>
  </si>
  <si>
    <t>14.	Lesson 4-1 ‚Äì testing C scoping rules</t>
  </si>
  <si>
    <t>15.	Lesson 4-2 ‚Äì int function rule</t>
  </si>
  <si>
    <t>16.	Arduino Project #3 ‚Äì simple LED video game</t>
  </si>
  <si>
    <t>17.	Lesson 4-2e ‚Äì making a MIN and MAX functions</t>
  </si>
  <si>
    <t xml:space="preserve">18.	Lesson 4-3 ‚Äì calculus integration </t>
  </si>
  <si>
    <t>19.	Lesson 5-1 ‚Äì finding a zero</t>
  </si>
  <si>
    <t xml:space="preserve">20.	Arduino Project #4 ‚Äì voltmeter </t>
  </si>
  <si>
    <t>21.	Lesson 5-2a ‚Äì trapezoidal area rule in calculus</t>
  </si>
  <si>
    <t>22.	Lesson 5-2b ‚Äì more trapezoidal rule in calculus exercises</t>
  </si>
  <si>
    <t>23.	Lesson 5-2bb ‚Äì more trapezoidal rule in calculus exercises</t>
  </si>
  <si>
    <t>24.	Arduino Project #5a ‚Äì electronic piano keyboard</t>
  </si>
  <si>
    <t>25.	Arduino Project #5b ‚Äì playing a melody</t>
  </si>
  <si>
    <t>26.	Lesson 5-3a ‚Äì Simpson‚Äôs Rule</t>
  </si>
  <si>
    <t>27.	Lesson 5-3b ‚Äì More Simpson‚Äôs Rule exercise</t>
  </si>
  <si>
    <t>28.	Lesson 5-3bb ‚Äì More Simpson‚Äôs Rule exercise</t>
  </si>
  <si>
    <t>29.	Lesson 5p ‚Äì Least Square Fit</t>
  </si>
  <si>
    <t>30.	Arduino Project #6 ‚Äì stop watch</t>
  </si>
  <si>
    <t>HOBBIES:</t>
  </si>
  <si>
    <t>1. Honorable mention in Knoxville Youth Symphony Dogwood Arts Festival double violin concerto contest</t>
  </si>
  <si>
    <t>2. 1st place in the Oak Ridge Symphony Orchestra double violin concerto contest</t>
  </si>
  <si>
    <t>;[35, 40, 50, 60, 75, 75, 95];2022-03-07;7
2022-02-06T13:14:26-0800;https://orangecounty.craigslist.org/lss/d/tustin-math-general-organic-chemistry/7442608847.html;;Orange County;no subregion found;orangeco;California;</t>
  </si>
  <si>
    <t>An excellent tutor in all level of math for high school and college levels and in both general and organic chemistry. I am an experienced tutor with many years of tutoring and I hold a graduate degree in Science. I use students-friendly techniques of explaining materials to students to guarantee their understandings. I tutor in all Orange county and surrounding areas. Please click on contact above to contact me.</t>
  </si>
  <si>
    <t>;[];2022-03-07;0
2022-02-20T15:22:43-0800;https://orangecounty.craigslist.org/lss/d/irvine-ap-chemistry-ap-biology-act/7448700623.html;;Irvine;no subregion found;orangeco;California;</t>
  </si>
  <si>
    <t>Online tutoring for both one on one and groups is now available!</t>
  </si>
  <si>
    <t>I am a full time professional math and science tutor</t>
  </si>
  <si>
    <t xml:space="preserve"> specializing in biology</t>
  </si>
  <si>
    <t xml:space="preserve"> and physics</t>
  </si>
  <si>
    <t xml:space="preserve"> with years of experience and familiarity with all the teachers and curriculum used in the Irvine Unified School District. I do mostly one-on-one tutoring because students get better results with individual attention.</t>
  </si>
  <si>
    <t>Here's what some past students have achieved:</t>
  </si>
  <si>
    <t>From a C- to a A in AP Chemistry and AP Biology</t>
  </si>
  <si>
    <t>From a 550 to 800 in SAT Chemistry and SAT Biology</t>
  </si>
  <si>
    <t>From 24 to 36 on ACT Science</t>
  </si>
  <si>
    <t>100% of students score 5 on the AP Exams</t>
  </si>
  <si>
    <t>80% of students score 34+ on the ACT</t>
  </si>
  <si>
    <t>I have over 10</t>
  </si>
  <si>
    <t>000 hours of experience and universally positive feedback! Your first session is free</t>
  </si>
  <si>
    <t xml:space="preserve"> so try me out and see what I can do for you.</t>
  </si>
  <si>
    <t>Courses taught: Chemistry H</t>
  </si>
  <si>
    <t xml:space="preserve"> IB Chemistry</t>
  </si>
  <si>
    <t xml:space="preserve"> College Chemistry</t>
  </si>
  <si>
    <t xml:space="preserve"> Biology H</t>
  </si>
  <si>
    <t xml:space="preserve"> AP Biology</t>
  </si>
  <si>
    <t xml:space="preserve"> College Biology</t>
  </si>
  <si>
    <t xml:space="preserve"> Physics 1</t>
  </si>
  <si>
    <t xml:space="preserve"> Physics 2</t>
  </si>
  <si>
    <t xml:space="preserve"> Physics C</t>
  </si>
  <si>
    <t xml:space="preserve"> AP Environmental Science</t>
  </si>
  <si>
    <t xml:space="preserve"> AP Psychology</t>
  </si>
  <si>
    <t xml:space="preserve"> Integrated Sciences</t>
  </si>
  <si>
    <t xml:space="preserve"> Coordinated Sciences</t>
  </si>
  <si>
    <t xml:space="preserve"> ACT (English</t>
  </si>
  <si>
    <t xml:space="preserve"> Science)</t>
  </si>
  <si>
    <t xml:space="preserve"> SAT (Mathematics)</t>
  </si>
  <si>
    <t xml:space="preserve"> SAT Subject (Biology</t>
  </si>
  <si>
    <t xml:space="preserve"> AP Calculus AB/BC</t>
  </si>
  <si>
    <t xml:space="preserve"> AP Statistics</t>
  </si>
  <si>
    <t xml:space="preserve"> MCAT (Biology</t>
  </si>
  <si>
    <t xml:space="preserve"> CARS)</t>
  </si>
  <si>
    <t>;[];2022-03-07;0
2022-02-16T14:52:36-0800;https://orangecounty.craigslist.org/lss/d/huntington-beach-math-physics-chemistry/7446979931.html;;Huntington Beach;no subregion found;orangeco;California;</t>
  </si>
  <si>
    <t xml:space="preserve">Math Physics &amp; Chemistry Tutoring ~  </t>
  </si>
  <si>
    <t>Whether you‚Äôre trying to get back on track</t>
  </si>
  <si>
    <t xml:space="preserve"> stay ahead of the pack or learn how to learn</t>
  </si>
  <si>
    <t xml:space="preserve"> we‚Äôve got you covered. Our highly educated and friendly tutors help students raise grades</t>
  </si>
  <si>
    <t xml:space="preserve"> improve confidence</t>
  </si>
  <si>
    <t xml:space="preserve"> and reduces stress. </t>
  </si>
  <si>
    <t xml:space="preserve">Our one-on-one private lessons are tailored to each student and their unique needs &amp; goals.  </t>
  </si>
  <si>
    <t xml:space="preserve">Sign up for a month of weekly tutoring with us and you‚Äôll get your first lesson free! </t>
  </si>
  <si>
    <t xml:space="preserve">Call or text us today at (714) 489-5455.  </t>
  </si>
  <si>
    <t xml:space="preserve">We look forward to working with you soon!   </t>
  </si>
  <si>
    <t>stemlytutoring.com</t>
  </si>
  <si>
    <t>2022-02-15T18:13:34-0800;https://orangecounty.craigslist.org/lss/d/irvine-geometry-algebra-and-calculus/7446600395.html;30.0;Irvine;no subregion found;orangeco;California;"</t>
  </si>
  <si>
    <t xml:space="preserve"> my name is Jordan. I am a recent graduate of UCR and experienced tutor. I have 5 years tutoring experience I wish to bring to you at low cost. I know being a student can be stressful and I don't want my tutees to have to worry about the exorbitant tutoring rates out there.  I enjoy teaching students of any age math! </t>
  </si>
  <si>
    <t xml:space="preserve">My experience: </t>
  </si>
  <si>
    <t>At UCR I worked for my school as a peer-tutor. As a peer-tutor I received weekly training in order to complete the College Reading and Learning Association‚Äôs (CRLA) tutoring certification credentials. As part of this program tutors learned a robust approach to tutoring and meeting student's needs. Before this I was a private tutor for four years. I have a track record of improving my student's grades by 15-18%. I have a broad understanding of Mathematics from Geometry to Multivariate Calculus. (References can be provided upon request.)</t>
  </si>
  <si>
    <t xml:space="preserve">My approach: </t>
  </si>
  <si>
    <t>Every student is different in their learning needs and goals. I develop a unique tutoring plan for each of my tutees. Relating to a subject</t>
  </si>
  <si>
    <t xml:space="preserve"> it is important to achieve a deep and lasting understanding of the subject you are studying. I focus on presenting creative problems</t>
  </si>
  <si>
    <t xml:space="preserve"> solutions</t>
  </si>
  <si>
    <t xml:space="preserve"> and tactics to clients aimed at helping the student build their ability to clearly and concisely form solutions to the mathematical problems in their field.  </t>
  </si>
  <si>
    <t xml:space="preserve">Logistics: </t>
  </si>
  <si>
    <t>We can meet at your house or in a public place. I have been vaccinated and will wear a mask. My prices do vary based on the subject. $30 is the lowest fee I offer and is for Algebra 1  and Algebra II tutoring.  I also offer a free 15 minute consultation/ tutoring session to prospective clients.</t>
  </si>
  <si>
    <t>;[30];2022-03-07;1
2022-02-15T15:50:55-0800;https://orangecounty.craigslist.org/lss/d/newport-beach-math-physics-and-more-12/7446551790.html;;Newport Beach;no subregion found;orangeco;California;</t>
  </si>
  <si>
    <t>NEED A TUTOR?</t>
  </si>
  <si>
    <t xml:space="preserve">SUPPORT FOR ALL AGES.. </t>
  </si>
  <si>
    <t>-	Gain confidence</t>
  </si>
  <si>
    <t>-	Boost your student‚Äôs grades</t>
  </si>
  <si>
    <t>-	(K-12)</t>
  </si>
  <si>
    <t xml:space="preserve"> &amp; COLLEGE</t>
  </si>
  <si>
    <t>-	All ages</t>
  </si>
  <si>
    <t>KNOWLEDGEABLE &amp; FRIENDLY</t>
  </si>
  <si>
    <t>-	Expertise in Math/Physics/Chemistry</t>
  </si>
  <si>
    <t>-	NHHS Class of ‚Äò13</t>
  </si>
  <si>
    <t>-	UCSB Class of ‚Äô17</t>
  </si>
  <si>
    <t>-	B.S. in Environmental Science</t>
  </si>
  <si>
    <t xml:space="preserve">HELP in SPANISH too!  </t>
  </si>
  <si>
    <t>-	Fluent Speaker</t>
  </si>
  <si>
    <t xml:space="preserve">-	California Seal of Bi-literacy </t>
  </si>
  <si>
    <t>FREE FIRST SESSION!</t>
  </si>
  <si>
    <t>-	Call Axel NOW.. 714.878.0697</t>
  </si>
  <si>
    <t>-	See if we‚Äôre a good fit!</t>
  </si>
  <si>
    <t>-	What class is your student taking?</t>
  </si>
  <si>
    <t>-	What are their goals?</t>
  </si>
  <si>
    <t>2022-02-23T13:55:21-0800;https://orangecounty.craigslist.org/lss/d/huntington-beach-common-core-teacher/7450019722.html;;Oc Area;no subregion found;orangeco;California;"</t>
  </si>
  <si>
    <t>Former SYLVAN and Public School Teacher with a multiple subject credential and a Masters in advanced teaching practices with a specialization in reading and an authorization to teach English learners</t>
  </si>
  <si>
    <t>I tutor online</t>
  </si>
  <si>
    <t xml:space="preserve"> at my home</t>
  </si>
  <si>
    <t xml:space="preserve"> or at your home.</t>
  </si>
  <si>
    <t xml:space="preserve">(Extra fee to travel to your home) </t>
  </si>
  <si>
    <t xml:space="preserve"> I have been helping children with their academic for over 25 years. I will assess your child and write an individualized plan. I analyze his or her specific needs and apply skills to improve reading</t>
  </si>
  <si>
    <t xml:space="preserve"> or math. I have all the materials needed for math/writing/reading. </t>
  </si>
  <si>
    <t xml:space="preserve"> ***There is nothing that compares to one to one teaching***</t>
  </si>
  <si>
    <t xml:space="preserve"> I specialize in: </t>
  </si>
  <si>
    <t xml:space="preserve"> *Common core reading and math</t>
  </si>
  <si>
    <t xml:space="preserve"> *Reading fluency</t>
  </si>
  <si>
    <t xml:space="preserve"> comprehension</t>
  </si>
  <si>
    <t xml:space="preserve"> literary analysis </t>
  </si>
  <si>
    <t xml:space="preserve"> *Vocabulary</t>
  </si>
  <si>
    <t xml:space="preserve"> analogies</t>
  </si>
  <si>
    <t xml:space="preserve"> homonyms</t>
  </si>
  <si>
    <t xml:space="preserve"> antonyms/synonyms </t>
  </si>
  <si>
    <t xml:space="preserve"> *Phonics </t>
  </si>
  <si>
    <t xml:space="preserve"> *The 6 Step Writing Process </t>
  </si>
  <si>
    <t xml:space="preserve"> *Grammar and Mechanics </t>
  </si>
  <si>
    <t xml:space="preserve"> *Math k to pre-Algebra up to sixth grade </t>
  </si>
  <si>
    <t xml:space="preserve"> My experience and qualifications: </t>
  </si>
  <si>
    <t xml:space="preserve"> Public/private school teacher </t>
  </si>
  <si>
    <t xml:space="preserve"> I have a BA in education and a teaching credential</t>
  </si>
  <si>
    <t xml:space="preserve"> Masters in Education</t>
  </si>
  <si>
    <t xml:space="preserve"> reading specialist and English learner authorization. </t>
  </si>
  <si>
    <t xml:space="preserve"> Sylvan Director and teacher</t>
  </si>
  <si>
    <t xml:space="preserve"> Hooked on Phonics Program Coordinator</t>
  </si>
  <si>
    <t xml:space="preserve"> Educational Consultant. </t>
  </si>
  <si>
    <t xml:space="preserve"> ***I tutor year round*** </t>
  </si>
  <si>
    <t xml:space="preserve"> NICOLE-714-318-8544</t>
  </si>
  <si>
    <t>2022-02-21T18:28:09-0800;https://orangecounty.craigslist.org/lss/d/tustin-private-academic-success/7449222484.html;;Tustin;no subregion found;orangeco;California;"</t>
  </si>
  <si>
    <t>My name is Khalid</t>
  </si>
  <si>
    <t xml:space="preserve"> and I am a professional tutor providing tutoring and academic success services for over four years. I have helped students from elementary up to the college/university level. My background is in Molecular Biology</t>
  </si>
  <si>
    <t xml:space="preserve"> having received my degree from the University of California</t>
  </si>
  <si>
    <t xml:space="preserve"> Berkeley. Although I can tutor science</t>
  </si>
  <si>
    <t xml:space="preserve"> and English very well</t>
  </si>
  <si>
    <t xml:space="preserve"> my specialization is Academic Success Mentoring. I will identify weaknesses in study habits</t>
  </si>
  <si>
    <t xml:space="preserve"> time management</t>
  </si>
  <si>
    <t xml:space="preserve"> priority setting</t>
  </si>
  <si>
    <t xml:space="preserve"> and more and help you or your child improve grades and academic performance by gradually addressing these deficiencies. In addition</t>
  </si>
  <si>
    <t xml:space="preserve"> I will review student portals</t>
  </si>
  <si>
    <t xml:space="preserve"> develop study plans</t>
  </si>
  <si>
    <t xml:space="preserve"> and check assignments for correctness and completeness. I will adjust my approach as needed</t>
  </si>
  <si>
    <t xml:space="preserve"> ranging from more relaxed supervisory assistance to strict</t>
  </si>
  <si>
    <t xml:space="preserve"> micromanagement in order to help you or your child achieve their academic goals. I offer in-person/virtual/hybrid sessions.</t>
  </si>
  <si>
    <t>I am honored to be involved in your education.</t>
  </si>
  <si>
    <t>2022-02-09T15:33:26-0800;https://orangecounty.craigslist.org/lss/d/fullerton-dedicated-tutor-algebra/7444001817.html;;no city found;no subregion found;orangeco;California;"</t>
  </si>
  <si>
    <t xml:space="preserve">Hi . I am pleased to tell you I am offering tutoring in this new semester for your success and convenient. I know pandemic is still around and some students need help to understand their lessons . I am working with you to get the pace and get back to wonderful grades. </t>
  </si>
  <si>
    <t xml:space="preserve">I can explain you the concepts from beginning to get the foundation of lesson and build up your confidence and guide to become a successful student. </t>
  </si>
  <si>
    <t xml:space="preserve">The topics I cover are varies . </t>
  </si>
  <si>
    <t xml:space="preserve">Different tests and topics are covered professionally and responsibly and I am a dedicated and experienced tutor. </t>
  </si>
  <si>
    <t>I have experienced tutoring / teaching at Mater Dei high school</t>
  </si>
  <si>
    <t xml:space="preserve"> Troy High school and Long Beach high school. Recently I have students from Portola H.S. and Corona Del Mar H.S.  for private tutoring. </t>
  </si>
  <si>
    <t xml:space="preserve">Topics are covered : </t>
  </si>
  <si>
    <t xml:space="preserve">Geometry </t>
  </si>
  <si>
    <t xml:space="preserve">Precalculus </t>
  </si>
  <si>
    <t xml:space="preserve">Math 2 </t>
  </si>
  <si>
    <t>Chemistry ( college</t>
  </si>
  <si>
    <t xml:space="preserve"> AP ) </t>
  </si>
  <si>
    <t xml:space="preserve">Buology ( high school) </t>
  </si>
  <si>
    <t xml:space="preserve">GMAT </t>
  </si>
  <si>
    <t xml:space="preserve">AVSAB </t>
  </si>
  <si>
    <t xml:space="preserve">CBEST ( MATH) </t>
  </si>
  <si>
    <t xml:space="preserve">IREADY ( Math) </t>
  </si>
  <si>
    <t xml:space="preserve">You can reach me by text or call </t>
  </si>
  <si>
    <t>714 488 1991</t>
  </si>
  <si>
    <t>;[];2022-03-07;0
2022-02-09T15:11:36-0800;https://orangecounty.craigslist.org/lss/d/anaheim-after-school-tutoring-for-all/7443993637.html;35.0;Anaheim;no subregion found;orangeco;California;</t>
  </si>
  <si>
    <t>Hi! I</t>
  </si>
  <si>
    <t xml:space="preserve"> Umar Shafi B.S. in Mathematics</t>
  </si>
  <si>
    <t xml:space="preserve"> am offering tutoring services for all subjects from K-12. The first hour of my lesson is completely free! I have extensive experience throughout my years at UCI. Send me an email or text and let‚Äôs get smarter together for only $35/hr! </t>
  </si>
  <si>
    <t>More about me:</t>
  </si>
  <si>
    <t>I am a University of California</t>
  </si>
  <si>
    <t xml:space="preserve"> Irvine Graduate. I have a B.A. in Economics and B.S. in Mathematics. </t>
  </si>
  <si>
    <t>I have taught multiple courses in Mathematics</t>
  </si>
  <si>
    <t xml:space="preserve"> Economics and many more. </t>
  </si>
  <si>
    <t xml:space="preserve">Contact me through email for the earliest response! </t>
  </si>
  <si>
    <t>Search Tags : Tutor</t>
  </si>
  <si>
    <t xml:space="preserve"> Math Tutor</t>
  </si>
  <si>
    <t xml:space="preserve"> High School Tutor</t>
  </si>
  <si>
    <t xml:space="preserve"> Middle School Tutor</t>
  </si>
  <si>
    <t xml:space="preserve"> Elementary School Tutor</t>
  </si>
  <si>
    <t xml:space="preserve"> School</t>
  </si>
  <si>
    <t xml:space="preserve"> All Subjects</t>
  </si>
  <si>
    <t xml:space="preserve"> Math Tutoring</t>
  </si>
  <si>
    <t xml:space="preserve"> Orange County</t>
  </si>
  <si>
    <t xml:space="preserve"> Economics</t>
  </si>
  <si>
    <t xml:space="preserve"> $35/hr</t>
  </si>
  <si>
    <t xml:space="preserve">    ";[35</t>
  </si>
  <si>
    <t>2022-02-08T14:06:04-0800;https://orangecounty.craigslist.org/lss/d/need-math-problems-done/7443519787.html;1.0;Orange County;no subregion found;orangeco;California;"</t>
  </si>
  <si>
    <t>Joshua B.</t>
  </si>
  <si>
    <t>Super friendly and outgoing</t>
  </si>
  <si>
    <t xml:space="preserve"> I'll do anyone's math problems</t>
  </si>
  <si>
    <t xml:space="preserve"> no questions asked!</t>
  </si>
  <si>
    <t>About me:</t>
  </si>
  <si>
    <t>BS Pure Math &amp; BA Philosophy</t>
  </si>
  <si>
    <t>Work during the day as a professional tutor</t>
  </si>
  <si>
    <t>Graduate student in Pure Math</t>
  </si>
  <si>
    <t>For adults and college students</t>
  </si>
  <si>
    <t xml:space="preserve"> in the following subjects:</t>
  </si>
  <si>
    <t>All math! College Algebra</t>
  </si>
  <si>
    <t xml:space="preserve"> Real Analysis... if it's math</t>
  </si>
  <si>
    <t xml:space="preserve"> I'll do it.</t>
  </si>
  <si>
    <t>Where and how much:</t>
  </si>
  <si>
    <t>In home</t>
  </si>
  <si>
    <t xml:space="preserve"> library</t>
  </si>
  <si>
    <t xml:space="preserve"> coffee shop</t>
  </si>
  <si>
    <t xml:space="preserve"> elsewhere</t>
  </si>
  <si>
    <t xml:space="preserve"> etc. - or you can leave me with the problems and come back when they're finished. What's also most popular is sending me the problems with me sending them back</t>
  </si>
  <si>
    <t xml:space="preserve"> remitting payment through any convenient online pay service. $1 a problem as a base</t>
  </si>
  <si>
    <t xml:space="preserve"> a little more if more involved. I don't normally price over a $1! We can also work things out into what best suits you.</t>
  </si>
  <si>
    <t>All Southern California</t>
  </si>
  <si>
    <t>Hit reply above to to get your problems done!</t>
  </si>
  <si>
    <t xml:space="preserve">    ";[1</t>
  </si>
  <si>
    <t xml:space="preserve"> 1];2022-03-07;2</t>
  </si>
  <si>
    <t>2022-02-05T16:21:20-0800;https://orangecounty.craigslist.org/lss/d/el-toro-uc-berkeley-student-tutor-high/7442306500.html;40.0;Laguna Hills;no subregion found;orangeco;California;"</t>
  </si>
  <si>
    <t xml:space="preserve"> my name is Nick and I am currently a third year at UC Berkeley studying Microbial Biology and History. I have been tutoring students for the past four years in college STEM courses (ie Chemistry</t>
  </si>
  <si>
    <t xml:space="preserve"> physics) and standardized exams (SAT</t>
  </si>
  <si>
    <t xml:space="preserve"> GED). I charge $40/hr over zoom (Note: tutoring will only be offered over Zoom).  </t>
  </si>
  <si>
    <t>I will prioritize test taking skills</t>
  </si>
  <si>
    <t xml:space="preserve"> review</t>
  </si>
  <si>
    <t xml:space="preserve"> proper practice</t>
  </si>
  <si>
    <t xml:space="preserve"> and the gradual progression of the understanding of the subject. In the end</t>
  </si>
  <si>
    <t xml:space="preserve"> you will feel confident in your ability to ace your test! I have had a significant impact on many of my past clients</t>
  </si>
  <si>
    <t xml:space="preserve"> as they have scored extremely well on their exams and courses! Over zoom</t>
  </si>
  <si>
    <t xml:space="preserve"> I am able to share my Ipad screen as a whiteboard</t>
  </si>
  <si>
    <t xml:space="preserve"> where you would be able to see my notes</t>
  </si>
  <si>
    <t xml:space="preserve"> edits</t>
  </si>
  <si>
    <t xml:space="preserve"> etc. </t>
  </si>
  <si>
    <t>For reference</t>
  </si>
  <si>
    <t xml:space="preserve"> back in High School</t>
  </si>
  <si>
    <t xml:space="preserve"> I completed 11 AP and IB courses</t>
  </si>
  <si>
    <t xml:space="preserve"> scored above the 97th percentile for my college-entrance exam</t>
  </si>
  <si>
    <t xml:space="preserve"> and finished 2nd in my class with a 4.95 GPA. Since then</t>
  </si>
  <si>
    <t xml:space="preserve"> I have completed courses in chemistry</t>
  </si>
  <si>
    <t xml:space="preserve"> english</t>
  </si>
  <si>
    <t xml:space="preserve"> and biology. I am currently enrolled in upper-division courses in biology and History</t>
  </si>
  <si>
    <t xml:space="preserve"> as well as completing a graduate level biology course. </t>
  </si>
  <si>
    <t>If you are interested</t>
  </si>
  <si>
    <t xml:space="preserve"> please email me through craigslist with your name</t>
  </si>
  <si>
    <t xml:space="preserve"> phone number</t>
  </si>
  <si>
    <t xml:space="preserve"> subject</t>
  </si>
  <si>
    <t xml:space="preserve"> and preferred schedule. We can further connect through text or phone call.</t>
  </si>
  <si>
    <t>;[40];2022-03-07;1
2022-02-05T09:48:54-0800;https://orangecounty.craigslist.org/lss/d/math-tutoring-college-high-school-for/7442123999.html;30.0;Laguna Hills;no subregion found;orangeco;California;</t>
  </si>
  <si>
    <t>Experienced Math Teacher 40+ years of teaching &amp; tutoring high school &amp; college students.</t>
  </si>
  <si>
    <t>Qualified to tutor: Algebra I and II</t>
  </si>
  <si>
    <t>SAT and ACT Math Prep.</t>
  </si>
  <si>
    <t>Do you need help with your math homework or preparing for a test? I would be happy to help!</t>
  </si>
  <si>
    <t>I'm able to:</t>
  </si>
  <si>
    <t>1- Know the skill level of a student and adapt my teaching to this level.</t>
  </si>
  <si>
    <t>2-Remove problems posed to students in mathematics.</t>
  </si>
  <si>
    <t>3-Explain the meaning of the lesson and also symbols in mathematics.</t>
  </si>
  <si>
    <t>4-Train students to understand the problem solve math problems quickly</t>
  </si>
  <si>
    <t xml:space="preserve"> and solve problems in as few steps as possible.</t>
  </si>
  <si>
    <t xml:space="preserve"> Since the pandemic I have  started offering online tutoring (by Zoom) for both of our safety. </t>
  </si>
  <si>
    <t xml:space="preserve"> My sessions cost $30/hour. Give me a call or text me at (636)-675-1864.</t>
  </si>
  <si>
    <t xml:space="preserve"> Thanks</t>
  </si>
  <si>
    <t xml:space="preserve">   Makram</t>
  </si>
  <si>
    <t>;[30];2022-03-07;1
2022-02-09T13:21:35-0800;https://palmsprings.craigslist.org/lss/d/los-angeles-experienced-tutor-online/7443944231.html;;no city found;no subregion found;palmsprings;California;</t>
  </si>
  <si>
    <t>Learn better</t>
  </si>
  <si>
    <t xml:space="preserve"> faster - and have more fun doing it!</t>
  </si>
  <si>
    <t>Experienced Teaching Professional</t>
  </si>
  <si>
    <t>I have been pursuing continual learning and teaching since graduating college</t>
  </si>
  <si>
    <t xml:space="preserve"> tutoring full time since 2017 and part time since 2008. I have always had a passion for learning</t>
  </si>
  <si>
    <t xml:space="preserve"> but I fell in love with teaching in high school. I have been loving it ever since: now I have over 12 years of tutoring experience with 300+ students. </t>
  </si>
  <si>
    <t>I've tutored for a number of professional organizations (e. g. https://www.gradepotentialtutoring.com</t>
  </si>
  <si>
    <t xml:space="preserve"> http://www.stemivy.com</t>
  </si>
  <si>
    <t xml:space="preserve"> Walnut Hills Alumni Association</t>
  </si>
  <si>
    <t xml:space="preserve"> OSU Young Scholar Program to name a few) but I now do most of my tutoring privately.</t>
  </si>
  <si>
    <t>I teach a wide variety of subjects and students of all ages: engineering students</t>
  </si>
  <si>
    <t xml:space="preserve"> college students in multivariable calculus and calc-based physics (my favorites)</t>
  </si>
  <si>
    <t xml:space="preserve"> grade school students with ADHD</t>
  </si>
  <si>
    <t xml:space="preserve"> high school students in AP classes or ACT/SAT prep</t>
  </si>
  <si>
    <t>My focus is developing an understanding from the deepest roots of a concept to its sun and sky. I do NOT preach memorization or repetition. My students tell me that I‚Äôm easy to get along with</t>
  </si>
  <si>
    <t xml:space="preserve"> and always have a new way to explain an idea that isn't making sense. </t>
  </si>
  <si>
    <t>I consistently see a significant improvement in my students‚Äô grades - part of what makes my job so satisfying! My passion is to make learning as easy and enjoyable as possible.</t>
  </si>
  <si>
    <t>Proven Academic Success</t>
  </si>
  <si>
    <t>---------------------------------------</t>
  </si>
  <si>
    <t>I received a full scholarship to University of Cincinnati and held a 3.8 GPA through my master‚Äôs program in aerospace and mechanical engineering</t>
  </si>
  <si>
    <t xml:space="preserve"> graduating magna cum laude.</t>
  </si>
  <si>
    <t>-99th percentile score on PSAT</t>
  </si>
  <si>
    <t xml:space="preserve"> and ACT</t>
  </si>
  <si>
    <t>-35/36 ACT Math</t>
  </si>
  <si>
    <t xml:space="preserve"> 36/36 ACT Math and Science</t>
  </si>
  <si>
    <t>-5/5 on the AP Calculus BC and AP Physcis C exams</t>
  </si>
  <si>
    <t>I have helped countless students to exceed their own expectations with their grades and test scores. I can help beyond just knowing the material</t>
  </si>
  <si>
    <t xml:space="preserve"> but with strategies and time management techniques to test with confidence.</t>
  </si>
  <si>
    <t>The Tutoring Experience</t>
  </si>
  <si>
    <t>--------------------------------</t>
  </si>
  <si>
    <t>I use a fantastic free whiteboard website (check out ‚Äúbitpaper‚Äù) along with an artist tablet that allows me to write and draw.</t>
  </si>
  <si>
    <t>It's super easy:</t>
  </si>
  <si>
    <t>Snap screenshots or pictures of your assignment or study materials</t>
  </si>
  <si>
    <t>Drag and drop onto the whiteboard</t>
  </si>
  <si>
    <t>We video or audio chat while we write</t>
  </si>
  <si>
    <t xml:space="preserve"> draw</t>
  </si>
  <si>
    <t xml:space="preserve"> graph and collaborate on solutions. </t>
  </si>
  <si>
    <t>All of our notes are autosaved</t>
  </si>
  <si>
    <t xml:space="preserve"> and available to you forever.</t>
  </si>
  <si>
    <t>Rates and Scheduling</t>
  </si>
  <si>
    <t>-------------------------------</t>
  </si>
  <si>
    <t>1 hour 20 min-------$100</t>
  </si>
  <si>
    <t>1 hour 40 min-------$120</t>
  </si>
  <si>
    <t>2 hours---------------$140</t>
  </si>
  <si>
    <t>&gt;2 hours-------------$70/hr</t>
  </si>
  <si>
    <t>Take $30 off your first session</t>
  </si>
  <si>
    <t xml:space="preserve"> and $60 off when you refer a new student to me. If you are not satisfied with the quality of help you receive</t>
  </si>
  <si>
    <t xml:space="preserve"> it's free.</t>
  </si>
  <si>
    <t>I prefer communication by call or text</t>
  </si>
  <si>
    <t xml:space="preserve"> but email is fine too. Let me know if I can help you!! Please feel free to ask me for student and teacher references!</t>
  </si>
  <si>
    <t>Reviews</t>
  </si>
  <si>
    <t>Eric is very knowledgeable</t>
  </si>
  <si>
    <t xml:space="preserve"> has been able to connect our daughter to the material in a way that makes her excited to be learning</t>
  </si>
  <si>
    <t xml:space="preserve"> and has a GREAT attitude! In other words - the perfect tutor! If you hire him he'll reset the bar for what a tutor can be.""</t>
  </si>
  <si>
    <t>My tutoring experience with Eric has been great. He‚Äôs very knowledgeable and patient. I felt comfortable working with him</t>
  </si>
  <si>
    <t xml:space="preserve"> and he knows how to explain topics in plenty of ways to make them easy to understand. Math has always been the most difficult subject for me</t>
  </si>
  <si>
    <t xml:space="preserve"> but when I met Eric I gained a better understanding and my first ever A on my final exam!""</t>
  </si>
  <si>
    <t>Eric was my student in high school. He was the top student in the most demanding math course we offered at the time: AP Calculus BC. Not only was he a brilliant and diligent student</t>
  </si>
  <si>
    <t xml:space="preserve"> he also took first place in our math team competition. Eric is dependable</t>
  </si>
  <si>
    <t xml:space="preserve"> caring and well liked. He has the personality and intelligence to do absolutely anything he wants. Kids will love his energy and sense of humor. Students seeking help will be hard pressed to find a better candidate.""</t>
  </si>
  <si>
    <t>--------------------------------------------------------</t>
  </si>
  <si>
    <t>Even if you don't see your subject listed here - ask me about help with your university graduate or undergraduate engineering</t>
  </si>
  <si>
    <t xml:space="preserve"> or science courses.</t>
  </si>
  <si>
    <t>Keywords:</t>
  </si>
  <si>
    <t>science algebra statistics chemistry geometry pre-calculus precalculus precalc pre-algebra electricity and magnetism E&amp;M circuits statics dynamics vectors mechanics polar cylindrical integrals derivatives trig trigonometry 1 calc 2 3 I II III A B C AB BC senior junior sophomore freshman 12th grader 11th grade 10th 9th advanced placement test exam university college private teacher one-on-one school help</t>
  </si>
  <si>
    <t>CSU SCU California state university Southern Cal West coast golden gate alliant loyola biola pepperdine long beach fullerton la verne claremont riverside chapman</t>
  </si>
  <si>
    <t>Troy Cal Academy Palos Verdes Mercy San Marino Orange County Whitney northwood granada canyons canada  arcadia oxford stem pasadena santa monica corona westlake arnold beckman woodbride walnut crescenta diamond mira costa campbell enriched irvine new west valencia yorba oak santa susana fountain valley cerritos san juan temple beverly</t>
  </si>
  <si>
    <t xml:space="preserve">    ";[100</t>
  </si>
  <si>
    <t xml:space="preserve"> 60];2022-03-07;6</t>
  </si>
  <si>
    <t>2022-02-19T19:00:27-0800;https://sacramento.craigslist.org/lss/d/sacramento-on-math-tutor-online-and-in/7448387486.html;;Sacramento;no subregion found;sacramento;California;"</t>
  </si>
  <si>
    <t xml:space="preserve"> MATH TUTORING </t>
  </si>
  <si>
    <t xml:space="preserve"> Call or Text (530) 645-3554 or go to bestmathtutoring.com for more info. ONLINE TUTORING AVAILABLE! </t>
  </si>
  <si>
    <t>ALGEBRA 1 and 2STATISTICS (Intro and Advanced)CALCULUS 1 and 2BUSINESS MATHFINANCEACCOUNTING  GEOMETRY TRIGONOMETRY</t>
  </si>
  <si>
    <t xml:space="preserve"> MyMathLab EXCEL SPSSSTATCRUNCHSTATISTICAL CALCULATORS AND SOFTWARE  + MORE... </t>
  </si>
  <si>
    <t>Call or Text (530) 645-3554 to schedule a session or go to bestmathtutoring.com</t>
  </si>
  <si>
    <t xml:space="preserve">I have over 10 years of experience tutoring Math. People consistently use my services to pass their math class! I charge $25/hr if we meet near CSUS.  $35/hr if I go to you. Online tutoring is $20/hr </t>
  </si>
  <si>
    <t>;[25, 35, 20];2022-03-07;3
2022-02-16T17:07:06-0800;https://sacramento.craigslist.org/lss/d/sacramento-algebra-pre-cal-too-easy-not/7447030898.html;;no city found;no subregion found;sacramento;California;</t>
  </si>
  <si>
    <t>Hey math struggler -- I'm Justin!</t>
  </si>
  <si>
    <t>Two questions -- see if you get them right:</t>
  </si>
  <si>
    <t>(1) Is math too easy?</t>
  </si>
  <si>
    <t>(2) Is your student ready to accept help?</t>
  </si>
  <si>
    <t>Answer Key:</t>
  </si>
  <si>
    <t>(1) No!</t>
  </si>
  <si>
    <t>(2) Yes!</t>
  </si>
  <si>
    <t>But I'll need to hear a little more about your student to make sure:</t>
  </si>
  <si>
    <t>1) Which math course?</t>
  </si>
  <si>
    <t>2) What's your goal for math?</t>
  </si>
  <si>
    <t xml:space="preserve"> what *is* your MAIN goal (enrichment</t>
  </si>
  <si>
    <t xml:space="preserve"> pass</t>
  </si>
  <si>
    <t xml:space="preserve"> get an A</t>
  </si>
  <si>
    <t xml:space="preserve"> etc.) for math tutoring this Spring?</t>
  </si>
  <si>
    <t>(A) I'm not cheap because I'm among the best at what I do.</t>
  </si>
  <si>
    <t>(B) Book me easily at usedtohatemath DOT com</t>
  </si>
  <si>
    <t>(C) Not ready to book? Text me why.</t>
  </si>
  <si>
    <t>Justin</t>
  </si>
  <si>
    <t>Math Tutor</t>
  </si>
  <si>
    <t>usedtohatemath DOT com</t>
  </si>
  <si>
    <t>What folks have said about me:</t>
  </si>
  <si>
    <t>Justin is a great tutor that helps students understand the topic well before moving on. He uses fun techniques to teach his students so that they don't get bored of it. Overall Justin is an excellent teacher who is very friendly."" - Lan</t>
  </si>
  <si>
    <t>I would like to say that the experience is really fun and challenging in a good way. Although yes I struggle on some questions I really enjoy trying to figure them out. I appreciate you trying to help me and thank you for that."" - Tyson</t>
  </si>
  <si>
    <t>Tags: Elementary Math</t>
  </si>
  <si>
    <t xml:space="preserve"> Middle School Math</t>
  </si>
  <si>
    <t xml:space="preserve"> Prealgebra</t>
  </si>
  <si>
    <t xml:space="preserve"> PreCalculus</t>
  </si>
  <si>
    <t>2022-02-14T10:05:17-0800;https://sacramento.craigslist.org/lss/d/davis-patient-encouraging-tutor-for/7445942624.html;80.0;Davis;no subregion found;sacramento;California;"</t>
  </si>
  <si>
    <t>Hi! I'm Gabriel.</t>
  </si>
  <si>
    <t>And I believe everyone can learn the subjects I tutor. I offer patience</t>
  </si>
  <si>
    <t xml:space="preserve"> encouragement</t>
  </si>
  <si>
    <t xml:space="preserve"> and knowledgeable guidance to turn challenging assignments into learning opportunities.</t>
  </si>
  <si>
    <t>How I teach</t>
  </si>
  <si>
    <t>I ask students to attempt problems from their assignments</t>
  </si>
  <si>
    <t xml:space="preserve"> doing the work themselves with my support. My students bring homework</t>
  </si>
  <si>
    <t xml:space="preserve"> study materials</t>
  </si>
  <si>
    <t xml:space="preserve"> and graded quizzes and exams to our lessons</t>
  </si>
  <si>
    <t xml:space="preserve"> choosing problems that they find challenging to try. Witnessing my students‚Äô own problem solving allows me to identify strengths and target areas for improvement. In the supportive environment of lessons</t>
  </si>
  <si>
    <t xml:space="preserve"> moments of difficulty transform into opportunities to practice shaky skills and clarify underlying concepts. Learning the concepts in the context of solving problems helps my students apply what they‚Äôve learned after the lesson and make progress on their own.</t>
  </si>
  <si>
    <t>There's a lot about learning these subjects that nobody tells you. I'm comfortable with talking about the hidden curriculum</t>
  </si>
  <si>
    <t xml:space="preserve"> like how to find the concepts behind the equations</t>
  </si>
  <si>
    <t xml:space="preserve"> how to make the most out of working with classmates</t>
  </si>
  <si>
    <t xml:space="preserve"> and how to study and perform well on exams.</t>
  </si>
  <si>
    <t>I currently have openings for long-term and short-term students in Winter/Spring 2022 and Summer 2022. My rate is $100 per hour online. I would be happy to meet in person in Davis</t>
  </si>
  <si>
    <t xml:space="preserve"> CA and offer a significantly discounted in-person rate of $60. If you think I can help</t>
  </si>
  <si>
    <t xml:space="preserve"> I would be glad to hear from you and discuss whether my services would be a good fit for your situation.</t>
  </si>
  <si>
    <t>Qualifications</t>
  </si>
  <si>
    <t>I have studied or worked in STEM education for over ten years.</t>
  </si>
  <si>
    <t>I conducted my graduate research as a member of the Physics Education Research Group in the Department of Physics at the University of Illinois Urbana-Champaign. I studied how physics students make conceptual sense out of equations and how to design discussion section assignments to help math students learn collaboratively. As a teaching assistant</t>
  </si>
  <si>
    <t xml:space="preserve"> I taught laboratory courses in which students create and run their own experiments. I also led a team effort to design an innovative assignment format that fosters authentic physics lab experiences.</t>
  </si>
  <si>
    <t>While an undergraduate at Stanford</t>
  </si>
  <si>
    <t xml:space="preserve"> I became familiar with foundational and advanced physics coursework</t>
  </si>
  <si>
    <t xml:space="preserve"> including practical work in the laboratory. Outside the classroom</t>
  </si>
  <si>
    <t xml:space="preserve"> I ran a student-initiated scientific Python course for three years.</t>
  </si>
  <si>
    <t>I have been tutoring professionally since 2012. At Stanford I underwent training and mentorship as a peer tutor employed by the university for three years</t>
  </si>
  <si>
    <t xml:space="preserve"> ultimately taking a leadership role to train and mentor new tutors. I have since taken on private students and drawn on my research experiences to continue refining my tutoring practice.</t>
  </si>
  <si>
    <t>My education has been both fulfilling and challenging. I know what it's like to struggle with difficult concepts</t>
  </si>
  <si>
    <t xml:space="preserve"> self-confidence</t>
  </si>
  <si>
    <t xml:space="preserve"> and a sense of purpose or belonging. I'm grateful to be able to offer academic support through the difficulties of formal education.</t>
  </si>
  <si>
    <t>Credentials and awards:</t>
  </si>
  <si>
    <t>M.S.</t>
  </si>
  <si>
    <t xml:space="preserve"> University of Illinois Urbana-Champaign</t>
  </si>
  <si>
    <t>B.S.</t>
  </si>
  <si>
    <t xml:space="preserve"> with distinction</t>
  </si>
  <si>
    <t xml:space="preserve"> Stanford University</t>
  </si>
  <si>
    <t>TA Ranked as Excellent by Students (campus-wide at the University of Illinois</t>
  </si>
  <si>
    <t xml:space="preserve"> four semesters) (2018)</t>
  </si>
  <si>
    <t>Graduate Teacher Certificate (2018) from the University of Illinois Center for Innovation in Teaching and Learning</t>
  </si>
  <si>
    <t>David S. Levine Award (2014)</t>
  </si>
  <si>
    <t xml:space="preserve"> ‚Äúawarded to the most outstanding physics student [in their Junior year at Stanford] on the basis of academic breadth in addition to demonstrated abilities in experimental physics‚Äù</t>
  </si>
  <si>
    <t>Physics and Math</t>
  </si>
  <si>
    <t>My background includes the complete high school and undergraduate physics curriculum and its mathematical prerequisites.</t>
  </si>
  <si>
    <t>Introductory mechanics</t>
  </si>
  <si>
    <t>Electricity and magnetism</t>
  </si>
  <si>
    <t>Light and sound waves</t>
  </si>
  <si>
    <t>Thermodynamics</t>
  </si>
  <si>
    <t>Lagrangian/Hamiltonian mechanics</t>
  </si>
  <si>
    <t>Statistical mechanics</t>
  </si>
  <si>
    <t>Quantum mechanics</t>
  </si>
  <si>
    <t>Special and general relativity</t>
  </si>
  <si>
    <t>Vector calculus</t>
  </si>
  <si>
    <t>Ordinary and partial differential equations</t>
  </si>
  <si>
    <t>Linear algebra</t>
  </si>
  <si>
    <t>Calculus of variations</t>
  </si>
  <si>
    <t>I would be happy to consider tutoring students in courses not listed here. Previous students have found that my expertise is sufficient to help them with specialized courses with titles like ‚ÄúThe Physics of Music.‚Äù</t>
  </si>
  <si>
    <t>Motion</t>
  </si>
  <si>
    <t xml:space="preserve"> energy</t>
  </si>
  <si>
    <t xml:space="preserve"> space</t>
  </si>
  <si>
    <t xml:space="preserve"> and symmetry: so many parts of the human experience are understood with these building blocks from physics and mathematics. By developing this knowledge and style of thinking</t>
  </si>
  <si>
    <t xml:space="preserve"> students can acquire powerful mental tools for mathematical</t>
  </si>
  <si>
    <t xml:space="preserve"> scientific</t>
  </si>
  <si>
    <t xml:space="preserve"> and non-technical pursuits.</t>
  </si>
  <si>
    <t>Unfortunately</t>
  </si>
  <si>
    <t xml:space="preserve"> students are often overwhelmed by the firehose of diagrams</t>
  </si>
  <si>
    <t xml:space="preserve"> formulas</t>
  </si>
  <si>
    <t xml:space="preserve"> and numbers in a typical physics or math course. They may learn to perform well on exams by relying on the formulas but find a satisfying conceptual understanding elusive. They may find later in their education that their earlier courses did not prepare them to make conceptual sense out of the increasingly messy equations.</t>
  </si>
  <si>
    <t>My lessons are about drawing connections between the equations and the concepts. Every equation has a conceptual interpretation</t>
  </si>
  <si>
    <t xml:space="preserve"> every concept can be expressed using equations. When we carefully pick apart a place where they're stuck on an assignment</t>
  </si>
  <si>
    <t xml:space="preserve"> my students find new clarity in a concept or its connection to the equations. Our short time in lessons equips students with new tools they can use on their own for understanding lectures and readings</t>
  </si>
  <si>
    <t xml:space="preserve"> tackling homework problems</t>
  </si>
  <si>
    <t xml:space="preserve"> and performing on tests.</t>
  </si>
  <si>
    <t>I believe physics and math are for everyone. Many of my students have come to doubt whether they're smart enough</t>
  </si>
  <si>
    <t xml:space="preserve"> or a good enough student</t>
  </si>
  <si>
    <t xml:space="preserve"> or otherwise suited for developing a confident grasp of such highly regarded disciplines. When my students express their doubts and fears in the supportive space of tutoring</t>
  </si>
  <si>
    <t xml:space="preserve"> they find that they're able to draw on hidden strengths and build new confidence. The next time those doubts and fears come up</t>
  </si>
  <si>
    <t xml:space="preserve"> they don't have as much power anymore.</t>
  </si>
  <si>
    <t>Python</t>
  </si>
  <si>
    <t>I am comfortable using Python to teach fundamental and intermediate programming concepts and scientific computing topics.</t>
  </si>
  <si>
    <t>Programming concepts:</t>
  </si>
  <si>
    <t>Syntax</t>
  </si>
  <si>
    <t xml:space="preserve"> input/output</t>
  </si>
  <si>
    <t xml:space="preserve"> and loops</t>
  </si>
  <si>
    <t>Computational thinking</t>
  </si>
  <si>
    <t>Debugging strategies</t>
  </si>
  <si>
    <t>Multithreading</t>
  </si>
  <si>
    <t>Object-oriented programming</t>
  </si>
  <si>
    <t>Scientific computing:</t>
  </si>
  <si>
    <t>NumPy</t>
  </si>
  <si>
    <t xml:space="preserve"> SciPy</t>
  </si>
  <si>
    <t xml:space="preserve"> matplotlib</t>
  </si>
  <si>
    <t xml:space="preserve"> Pandas</t>
  </si>
  <si>
    <t>Calculations</t>
  </si>
  <si>
    <t xml:space="preserve"> plotting</t>
  </si>
  <si>
    <t>Faster execution with ndarrays</t>
  </si>
  <si>
    <t>Interfacing with external devices</t>
  </si>
  <si>
    <t>Real-time data processing</t>
  </si>
  <si>
    <t>Contact me</t>
  </si>
  <si>
    <t>You can reach me by email through the ""Reply"" button above. Please feel free to reach out to me if you would like to discuss tutoring or have any questions about my practice.</t>
  </si>
  <si>
    <t>;[100, 60];2022-03-07;2
2022-03-02T11:49:32-0800;https://sacramento.craigslist.org/lss/d/sacramento-sat-act-math-private-tutoring/7452947882.html;70.0;Sacramento Ca;no subregion found;sacramento;California;</t>
  </si>
  <si>
    <t>I am an experienced SAT/ACT/PSAT tutor (also tutor math</t>
  </si>
  <si>
    <t xml:space="preserve"> and English grades 1-12). I do one on one tutoring for students who want to achieve elite scores.  I have been teaching online for several well-known online tutoring platforms. I am a very popular tutor with a 5-star rating. My students have seen exceptional improvements. The online tutoring companies I work for charge $100/hour</t>
  </si>
  <si>
    <t xml:space="preserve"> or more</t>
  </si>
  <si>
    <t xml:space="preserve"> for my services. I tutor on Zoom</t>
  </si>
  <si>
    <t xml:space="preserve"> Classin</t>
  </si>
  <si>
    <t xml:space="preserve"> and have all the necessary study materials. I charge $40/hour or 10 hours for $300. If you have questions contact Joe directly</t>
  </si>
  <si>
    <t xml:space="preserve"> 541-220-9942.</t>
  </si>
  <si>
    <t>;[100, 40];2022-03-07;2
2022-02-09T17:45:03-0800;https://sacramento.craigslist.org/lss/d/sacramento-high-school-math-tutor/7444046734.html;50.0;Arden Arcade;no subregion found;sacramento;California;</t>
  </si>
  <si>
    <t>Reach out if you‚Äôd like to talk about math tutoring. I‚Äôm a former high school math teacher.  $50/hour</t>
  </si>
  <si>
    <t>;[50];2022-03-07;1
2022-02-08T10:26:59-0800;https://sacramento.craigslist.org/lss/d/fair-oaks-common-core-math-tutor-35-hour/7443405701.html;;Citrus Heights, Fair Oaks, Roseville, Rocklin, Folsom, Sac;no subregion found;sacramento;California;</t>
  </si>
  <si>
    <t xml:space="preserve">My name is Jessie and I have a BA in Math with a minor in Statistics and I have 13 years' experience teaching middle and high school math.  I have an additional 5 years' experience tutoring math for middle school through college.  </t>
  </si>
  <si>
    <t>In-person or online sessions available.  I offer individual and group rates and you earn a discount if you refer a friend.</t>
  </si>
  <si>
    <t>Pre-Algebra - Algebra 1 - Geometry - Algebra 2 - Integrated Math 1 - Integrated Math 2 - Integrated Math 3 - AP Stats</t>
  </si>
  <si>
    <t>Test Prep - Review - Remediation - Support</t>
  </si>
  <si>
    <t>Accelerated Lessons - Preview Future Concepts - Problem Solving - Critical Thinking</t>
  </si>
  <si>
    <t>Vaccinated and Boosted</t>
  </si>
  <si>
    <t>*math*math tutor*</t>
  </si>
  <si>
    <t>;[];2022-03-07;0
2022-02-26T18:40:47-0800;https://sacramento.craigslist.org/lss/d/ucla-grad-13-yrs-online-in-person-chem/7451403904.html;;Roseville, Granite Bay, Nearby Areas;no subregion found;sacramento;California;</t>
  </si>
  <si>
    <t>PRIVATE ONE-ON-ONE TUTORING IS YOUR TICKET TO A BETTER JOB AND A BETTER LIFE!</t>
  </si>
  <si>
    <t>American children started school this fall significantly BEHIND expectations in math and reading. It would take students in ALL grades levels AT LEAST 12 to 20 weeks on average to catch up to where they were expected to be in the fall in math compared with pre-pandemic skills</t>
  </si>
  <si>
    <t xml:space="preserve"> the WSJ report found. </t>
  </si>
  <si>
    <t>Educators had predicted the pandemic's effect on math skills would be more severe than on reading because many parents aren't comfortable or patience enough to help their children with math skills</t>
  </si>
  <si>
    <t xml:space="preserve"> which build on each other</t>
  </si>
  <si>
    <t xml:space="preserve"> so children learning remotely can get stuck if they don't understand a key unit</t>
  </si>
  <si>
    <t xml:space="preserve"> Mr Kerns said. This is where my private tutoring lesson fill the gap and help the student thrives. </t>
  </si>
  <si>
    <t>Despite years of efforts to lift U.S. academic performance</t>
  </si>
  <si>
    <t xml:space="preserve"> 12th graders showed no improvement in math or reading in federal test scores released in May 2014 by U.S. News</t>
  </si>
  <si>
    <t xml:space="preserve"> underscoring concerns that the country isn't generating career and college-ready graduates."" Only about 38% of students scored proficient or higher in reading</t>
  </si>
  <si>
    <t xml:space="preserve"> while about 26% did so in math."" One-on-one tutor may be able to help close the gap.</t>
  </si>
  <si>
    <t>I am eager to look for students who need help in math from Arithmetic to Calculus.  I hold a B.S. degree in Electrical Engineering from UCLA (one of the nation's highest-ranked universities)</t>
  </si>
  <si>
    <t xml:space="preserve"> and I am very strong in math.  I have been tutoring for over 13 years now and counting.</t>
  </si>
  <si>
    <t xml:space="preserve"> but I also tutored before that at college and for friends and family.  It is always better for you and your pocketbook to get help now instead of waiting until it is too late and you are in college.  I can bridge the gap by providing you with the help you need to succeed.  Please allow me to serve you and help you gain knowledge and confidence in math and physics.</t>
  </si>
  <si>
    <t>I am available Monday through Friday from 3 pm - 8 pm</t>
  </si>
  <si>
    <t xml:space="preserve">  and Sunday 8am -6pm.  </t>
  </si>
  <si>
    <t>I tutor Arithmetic</t>
  </si>
  <si>
    <t xml:space="preserve"> Basic Math</t>
  </si>
  <si>
    <t xml:space="preserve"> Elementary Algebra</t>
  </si>
  <si>
    <t xml:space="preserve"> Advance Algebra</t>
  </si>
  <si>
    <t xml:space="preserve">  Calculus I</t>
  </si>
  <si>
    <t xml:space="preserve">  AP</t>
  </si>
  <si>
    <t xml:space="preserve"> and SAT</t>
  </si>
  <si>
    <t xml:space="preserve"> IB Test Prep</t>
  </si>
  <si>
    <t xml:space="preserve"> and Physics</t>
  </si>
  <si>
    <t xml:space="preserve"> high school chemistry.</t>
  </si>
  <si>
    <t xml:space="preserve">Please contact me Henry or text me at </t>
  </si>
  <si>
    <t>916 390-7923 to ask questions or to make an appointment. My affordable rate is $35/hr.  I spend one or more hours of my own time (without pay) preparing and planning the lesson just like school teacher does to target your specific needs and wants before coming to the tutoring session to ensure that you get your money's worth.  I have most of the local math textbooks and am familiar with the local school curriculum. I pinpoint a student's weakness and make it into a strength.</t>
  </si>
  <si>
    <t>I look forward to hearing from you. Thank you.</t>
  </si>
  <si>
    <t>My Tutoring Rates</t>
  </si>
  <si>
    <t>One Hour Lesson</t>
  </si>
  <si>
    <t>90-Minute Lesson    $55</t>
  </si>
  <si>
    <t xml:space="preserve">Group of 2 for 1 hour     $55    </t>
  </si>
  <si>
    <t>**** Traveling within 5 miles radius</t>
  </si>
  <si>
    <t xml:space="preserve"> from Douglas Blvd &amp; Sierra College Blvd</t>
  </si>
  <si>
    <t xml:space="preserve"> fee is $45/hr minimum 2 hrs</t>
  </si>
  <si>
    <t xml:space="preserve"> Friday</t>
  </si>
  <si>
    <t xml:space="preserve"> Sat and Sun only. </t>
  </si>
  <si>
    <t xml:space="preserve">***Payable at the beginning of the month  -   DISCOUNT -  8 hrs $270 </t>
  </si>
  <si>
    <t xml:space="preserve"> Family Discount: When you enroll a sibling</t>
  </si>
  <si>
    <t xml:space="preserve"> you will receive a discount of 10% on total month fee on the second child only if pay at the beginning of the month. Friends and family referrals is my greatest compliment. For any 2 paid referrals</t>
  </si>
  <si>
    <t xml:space="preserve"> you will receive one FREE lesson and there is no limit on the number of free money.</t>
  </si>
  <si>
    <t>We are so grateful and happy that you work with Ashlee</t>
  </si>
  <si>
    <t xml:space="preserve"> her Geometry has been an ""A"" all year!  She is excited and confident with her math and that wonderful to see. I know it helps carry over into all her classes and her over all attitude toward her studies.""</t>
  </si>
  <si>
    <t>__________________________</t>
  </si>
  <si>
    <t xml:space="preserve"> Rocklin</t>
  </si>
  <si>
    <t>Thank you so much for being an amazing tutor.</t>
  </si>
  <si>
    <t>Your dedication</t>
  </si>
  <si>
    <t xml:space="preserve"> patience</t>
  </si>
  <si>
    <t xml:space="preserve"> and hours of tutoring are much appreciated. You've been such a tremendous help to pass Algebra 2! :)</t>
  </si>
  <si>
    <t>I look forward to conquering Pre-Calculus with your help.""</t>
  </si>
  <si>
    <t xml:space="preserve"> Lawyer</t>
  </si>
  <si>
    <t xml:space="preserve">  Orangevale</t>
  </si>
  <si>
    <t>Henry is an exceptional math tutor who taught my daughter</t>
  </si>
  <si>
    <t xml:space="preserve"> Ayesha</t>
  </si>
  <si>
    <t xml:space="preserve"> Honors Pre-Calculus</t>
  </si>
  <si>
    <t xml:space="preserve"> and AP Calculus.</t>
  </si>
  <si>
    <t>He helped my daughter tremendously in her Algebra II and Pre-Calculus classes. As a result</t>
  </si>
  <si>
    <t xml:space="preserve"> she earned a 98% in the class. </t>
  </si>
  <si>
    <t>Henry brings his energy and experience to his students</t>
  </si>
  <si>
    <t xml:space="preserve"> and I would highly recommend his tutoring services to anyone.""</t>
  </si>
  <si>
    <t xml:space="preserve"> Granite Bay</t>
  </si>
  <si>
    <t xml:space="preserve"> CA. </t>
  </si>
  <si>
    <t>Thank you for providing an extremely positive learning experience for our daughter</t>
  </si>
  <si>
    <t xml:space="preserve"> Linda.  I did not think that just one hour a week could improve her math skills so much. A very pleasant surprise</t>
  </si>
  <si>
    <t xml:space="preserve"> indeed.""  </t>
  </si>
  <si>
    <t xml:space="preserve"> Roseville</t>
  </si>
  <si>
    <t xml:space="preserve"> CA.</t>
  </si>
  <si>
    <t xml:space="preserve"> Henry's one-on-one tutoring is excellent!  After just a few short hours of AP Calculus with Henry</t>
  </si>
  <si>
    <t xml:space="preserve"> my son</t>
  </si>
  <si>
    <t>Arvind</t>
  </si>
  <si>
    <t xml:space="preserve"> scored 98% on his final exam</t>
  </si>
  <si>
    <t xml:space="preserve"> which brought his final class grade up significantly. Henry also helped my son receive a perfect 5 on his nationwide AP Calculus exam in May.  He cares about his students and is very knowledgeable. He knows each student's specific needs and how to encourage them to thrive. I am very pleased with his tutoring service.  </t>
  </si>
  <si>
    <t>;[35, 35, 55, 55, 45];2022-03-07;5
2022-02-21T08:03:00-0800;https://sacramento.craigslist.org/lss/d/roseville-excellent-mathematics-tutor/7448911994.html;105.0;Sacramento, Roseville, Folsom, Auburn, Lincoln;no subregion found;sacramento;California;</t>
  </si>
  <si>
    <t>If you hate math and wish it was dead in a ditch</t>
  </si>
  <si>
    <t xml:space="preserve"> I am your tutor. I tutor all high school and community college math courses</t>
  </si>
  <si>
    <t xml:space="preserve"> up to and including Calculus</t>
  </si>
  <si>
    <t xml:space="preserve"> and Differential Equations. I have a BA in Mathematics from UCBerkeley</t>
  </si>
  <si>
    <t xml:space="preserve"> and I taught high school math for a few years. My fee is $50/hr</t>
  </si>
  <si>
    <t xml:space="preserve"> or 4 hours for $160. I have a substitute credential so I‚Äôve been livescanned</t>
  </si>
  <si>
    <t xml:space="preserve"> and I can guarantee you will be happy with the results.</t>
  </si>
  <si>
    <t>Thanks for reading my ad!</t>
  </si>
  <si>
    <t>The quickest way to reach me is by text ~</t>
  </si>
  <si>
    <t>;[50, 160];2022-03-07;2
2022-02-17T12:24:58-0800;https://sacramento.craigslist.org/lss/d/sacramento-calculus-ap-calculus/7447353476.html;75.0;no city found;no subregion found;sacramento;California;</t>
  </si>
  <si>
    <t>I have been a Calculus tutor for over ten years and have had success with all of my clients</t>
  </si>
  <si>
    <t xml:space="preserve"> I have a degree in Chemistry from UCD.  I have extensive experience with both college and high school curricula and have worked at a preparatory school and Native American reservation teaching math/science classes. Also</t>
  </si>
  <si>
    <t xml:space="preserve"> I am very patient/flexible and have experience working with individuals with learning disabilities. I charge $50-$100/hr</t>
  </si>
  <si>
    <t xml:space="preserve"> group rates are available. If you are interested please contact me at 916 539 2002</t>
  </si>
  <si>
    <t xml:space="preserve"> my name is Joshua. I have multiple references available.</t>
  </si>
  <si>
    <t>;[50, 100];2022-03-07;2
2022-02-12T06:15:11-0800;https://sacramento.craigslist.org/lss/d/sacramento-affordable-chemistry-and/7445052256.html;30.0;Sacramento;no subregion found;sacramento;California;</t>
  </si>
  <si>
    <t>Hello! My name is Sarah and I am a senior at UC Davis. I am currently in the process of earning two degrees in Toxicology and Japanese. I have over 3 years of experience tutoring chemistry and as well as mathematics both as a freelance tutor and as an employee at the Sierra College Tutor Center. After being recommended by multiple chemistry professors</t>
  </si>
  <si>
    <t xml:space="preserve"> I earned my CRLA certification to become a chemistry and math tutor. I have serviced dozens of high school and university students in the Sacramento area and SF Bay Area</t>
  </si>
  <si>
    <t xml:space="preserve"> many of whom continue to receive tutoring from me long-term throughout their educational journey. I also graduated high school as valedictorian and am bilingual in Japanese and English. </t>
  </si>
  <si>
    <t>I am extremely familiar with community college chemistry courses. Many of my students are pre-med or pre-nursing at local community colleges. In addition to chemistry</t>
  </si>
  <si>
    <t xml:space="preserve"> I can tutor math such as algebra</t>
  </si>
  <si>
    <t xml:space="preserve"> and pre-calculus. </t>
  </si>
  <si>
    <t xml:space="preserve">I am extremely patient with my students and understand that these courses are some of the most difficult you can take! I pride myself on the empathy and patience that I employ even when I am working with students who are particularly struggling. Many of my students are adults who are going back to school and therefore have not seen the material in a long time. </t>
  </si>
  <si>
    <t>Due to the pandemic</t>
  </si>
  <si>
    <t xml:space="preserve"> I have been conducting tutoring online through Zoom. I use an iPad and Apple Pencil so students can screen-share and I can write directly on the screen. This method of tutoring has been surprisingly successful! I charge $30/hour</t>
  </si>
  <si>
    <t xml:space="preserve"> which is considerably cheap in comparison to other tutors. The reason I charge so little is because I have not yet completed my degrees. </t>
  </si>
  <si>
    <t>Online classes can be difficult! I recommend getting a head start instead of waiting until the end of the semester to receive tutoring. Text</t>
  </si>
  <si>
    <t xml:space="preserve"> or email! (916) 599- 8733</t>
  </si>
  <si>
    <t>2022-02-08T10:40:54-0800;https://sacramento.craigslist.org/lss/d/citrus-heights-tutoring-offered-math/7443413602.html;50.0;Citrus Heights</t>
  </si>
  <si>
    <t xml:space="preserve"> Fair Oaks</t>
  </si>
  <si>
    <t xml:space="preserve"> Orangevale</t>
  </si>
  <si>
    <t xml:space="preserve"> And More;no subregion found;sacramento;California;"</t>
  </si>
  <si>
    <t xml:space="preserve">Shooting Stars Tutoring offers tutoring services for all grade levels and all subjects. </t>
  </si>
  <si>
    <t>Shooting Stars Tutoring offers initial assessments to each student to find their areas of need and proceed in developing an individualized curriculum matching those areas of need to strengthen them in their studies.  Our tutors are also available for homework help during the school year</t>
  </si>
  <si>
    <t xml:space="preserve"> as well as summer tutoring to help your child prepare for the next school year. </t>
  </si>
  <si>
    <t>*Our tutors are back to tutoring in-person and will continue to do so during the Spring semester! Our program includes a 4-week educational program tailored to your student's specific needs. These tutoring sessions are interactive</t>
  </si>
  <si>
    <t xml:space="preserve"> and 1-on-1 with a tutor.</t>
  </si>
  <si>
    <t>Our wide range of tutors can collectively teach all subjects in all grade levels</t>
  </si>
  <si>
    <t xml:space="preserve"> Kindergarten through College. Some of the educational plans we offer include: </t>
  </si>
  <si>
    <t xml:space="preserve"> and more</t>
  </si>
  <si>
    <t xml:space="preserve"> &amp; Science </t>
  </si>
  <si>
    <t xml:space="preserve">Our rates are $50/hour and are willing to work with your schedule! </t>
  </si>
  <si>
    <t>Please feel free to contact us if you have any questions.</t>
  </si>
  <si>
    <t>Shooting Stars Tutoring</t>
  </si>
  <si>
    <t>www.shootingstarstutoring.com</t>
  </si>
  <si>
    <t>;[50];2022-03-07;1
2022-02-17T15:19:17-0800;https://sacramento.craigslist.org/lss/d/elk-grove-certified-teacher-stanford/7447432420.html;;no city found;no subregion found;sacramento;California;</t>
  </si>
  <si>
    <t>(916) 238-6790</t>
  </si>
  <si>
    <t>Sacramento</t>
  </si>
  <si>
    <t xml:space="preserve"> California</t>
  </si>
  <si>
    <t xml:space="preserve"> Alta Sierra</t>
  </si>
  <si>
    <t xml:space="preserve"> Antelope</t>
  </si>
  <si>
    <t xml:space="preserve"> Arden-Arcade</t>
  </si>
  <si>
    <t xml:space="preserve"> Auburn</t>
  </si>
  <si>
    <t xml:space="preserve"> Beale Air Force Base</t>
  </si>
  <si>
    <t xml:space="preserve"> Cameron Park</t>
  </si>
  <si>
    <t xml:space="preserve"> Carmichael</t>
  </si>
  <si>
    <t xml:space="preserve"> Challenge‚ÄìBrownsville</t>
  </si>
  <si>
    <t xml:space="preserve"> Citrus Heights</t>
  </si>
  <si>
    <t xml:space="preserve"> Colfax</t>
  </si>
  <si>
    <t xml:space="preserve"> Diamond Springs</t>
  </si>
  <si>
    <t xml:space="preserve"> Dollar Point</t>
  </si>
  <si>
    <t xml:space="preserve"> El Dorado Hills</t>
  </si>
  <si>
    <t xml:space="preserve"> Elk Grove</t>
  </si>
  <si>
    <t xml:space="preserve"> Elverta</t>
  </si>
  <si>
    <t xml:space="preserve"> Esparto</t>
  </si>
  <si>
    <t xml:space="preserve"> Florin</t>
  </si>
  <si>
    <t xml:space="preserve"> Folsom</t>
  </si>
  <si>
    <t xml:space="preserve"> Foothill Farms</t>
  </si>
  <si>
    <t xml:space="preserve"> Foresthill</t>
  </si>
  <si>
    <t xml:space="preserve"> Galt</t>
  </si>
  <si>
    <t xml:space="preserve"> Gold River</t>
  </si>
  <si>
    <t xml:space="preserve"> Grass Valley</t>
  </si>
  <si>
    <t xml:space="preserve"> Isleton</t>
  </si>
  <si>
    <t xml:space="preserve"> Kings Beach</t>
  </si>
  <si>
    <t xml:space="preserve"> La Riviera</t>
  </si>
  <si>
    <t xml:space="preserve"> Lake of the Pines</t>
  </si>
  <si>
    <t xml:space="preserve"> Lake Wildwood</t>
  </si>
  <si>
    <t xml:space="preserve"> Lincoln</t>
  </si>
  <si>
    <t xml:space="preserve"> Linda</t>
  </si>
  <si>
    <t xml:space="preserve"> Live Oak</t>
  </si>
  <si>
    <t xml:space="preserve"> Loma Rica</t>
  </si>
  <si>
    <t xml:space="preserve"> Loomis</t>
  </si>
  <si>
    <t xml:space="preserve"> Marysville</t>
  </si>
  <si>
    <t xml:space="preserve"> Meadow Vista</t>
  </si>
  <si>
    <t xml:space="preserve"> Nevada City</t>
  </si>
  <si>
    <t xml:space="preserve"> North Auburn</t>
  </si>
  <si>
    <t xml:space="preserve"> North Highlands</t>
  </si>
  <si>
    <t xml:space="preserve"> Olivehurst</t>
  </si>
  <si>
    <t xml:space="preserve"> Parkway‚ÄìSouth Sacramento</t>
  </si>
  <si>
    <t xml:space="preserve"> Penn Valley</t>
  </si>
  <si>
    <t xml:space="preserve"> Placerville</t>
  </si>
  <si>
    <t xml:space="preserve"> Plumas Lake</t>
  </si>
  <si>
    <t xml:space="preserve"> Pollock Pines</t>
  </si>
  <si>
    <t xml:space="preserve"> Rancho Cordova</t>
  </si>
  <si>
    <t xml:space="preserve"> Rancho Murieta</t>
  </si>
  <si>
    <t xml:space="preserve"> Rio Linda</t>
  </si>
  <si>
    <t xml:space="preserve"> Rosemont</t>
  </si>
  <si>
    <t xml:space="preserve"> Sacramento</t>
  </si>
  <si>
    <t xml:space="preserve"> Shingle Springs</t>
  </si>
  <si>
    <t xml:space="preserve"> South Lake Tahoe</t>
  </si>
  <si>
    <t xml:space="preserve"> South Yuba City</t>
  </si>
  <si>
    <t xml:space="preserve"> Sunnyside‚ÄìTahoe City</t>
  </si>
  <si>
    <t xml:space="preserve"> Sutter</t>
  </si>
  <si>
    <t xml:space="preserve"> Tahoe Vista</t>
  </si>
  <si>
    <t xml:space="preserve"> Tierra Buena</t>
  </si>
  <si>
    <t xml:space="preserve"> Truckee</t>
  </si>
  <si>
    <t xml:space="preserve"> Vineyard</t>
  </si>
  <si>
    <t xml:space="preserve"> Walnut Grove</t>
  </si>
  <si>
    <t xml:space="preserve"> West Sacramento</t>
  </si>
  <si>
    <t xml:space="preserve"> Wheatland</t>
  </si>
  <si>
    <t xml:space="preserve"> Wilton</t>
  </si>
  <si>
    <t xml:space="preserve"> Winters</t>
  </si>
  <si>
    <t xml:space="preserve"> Woodland</t>
  </si>
  <si>
    <t xml:space="preserve"> Yuba City</t>
  </si>
  <si>
    <t>;[];2022-03-07;0
2022-02-07T17:44:19-0800;https://sacramento.craigslist.org/lss/d/computer-science-and-mathematics/7443157061.html;30.0;Sacramento;no subregion found;sacramento;California;</t>
  </si>
  <si>
    <t>Do you want help with computer science or mathematics? I am offering tutoring services for $30/hr in these subjects up to the college-level. I have both a Bachelor‚Äôs and Master‚Äôs Degree in computer science</t>
  </si>
  <si>
    <t xml:space="preserve"> and I have 6+ years of industry experience as a software engineer. In addition</t>
  </si>
  <si>
    <t xml:space="preserve"> I tutored other students as an undergrad in college</t>
  </si>
  <si>
    <t xml:space="preserve"> and have tutored many college and high school students in the past five years as a private tutor.</t>
  </si>
  <si>
    <t>What types of subjects can I help you with? Here are some examples:</t>
  </si>
  <si>
    <t>Computer Science</t>
  </si>
  <si>
    <t>Programming languages such as:</t>
  </si>
  <si>
    <t>C/C++</t>
  </si>
  <si>
    <t>Java</t>
  </si>
  <si>
    <t>HTML/CSS/Javascript</t>
  </si>
  <si>
    <t>Android</t>
  </si>
  <si>
    <t>Ruby</t>
  </si>
  <si>
    <t>Matlab</t>
  </si>
  <si>
    <t>Rust</t>
  </si>
  <si>
    <t>and many more.</t>
  </si>
  <si>
    <t>Theory of Computation</t>
  </si>
  <si>
    <t>Algorithms (eg. how to utilize branches and loops</t>
  </si>
  <si>
    <t xml:space="preserve"> how to search and sort)</t>
  </si>
  <si>
    <t>Data Structures (eg lists</t>
  </si>
  <si>
    <t xml:space="preserve"> trees</t>
  </si>
  <si>
    <t xml:space="preserve"> hashtables)</t>
  </si>
  <si>
    <t>Software Development Methodologies such as:</t>
  </si>
  <si>
    <t>UML</t>
  </si>
  <si>
    <t>Agile Programming</t>
  </si>
  <si>
    <t>Mathematics</t>
  </si>
  <si>
    <t>Discrete Mathematics/Boolean Logic</t>
  </si>
  <si>
    <t>Linear Algebra (eg. matrix math)</t>
  </si>
  <si>
    <t>and others.</t>
  </si>
  <si>
    <t>Whether you just want to do well in your courses</t>
  </si>
  <si>
    <t xml:space="preserve"> or you would like to learn a topic entirely through tutoring</t>
  </si>
  <si>
    <t xml:space="preserve"> I can help.</t>
  </si>
  <si>
    <t>Arranging Sessions</t>
  </si>
  <si>
    <t>What do sessions cost?</t>
  </si>
  <si>
    <t>As stated above</t>
  </si>
  <si>
    <t xml:space="preserve"> I currently charge $30/hr. You can arrange a one-time or recurring session with me.</t>
  </si>
  <si>
    <t>When can I arrange a session?</t>
  </si>
  <si>
    <t>I have varied availability from noon-9 PM on Tue</t>
  </si>
  <si>
    <t xml:space="preserve"> Thu</t>
  </si>
  <si>
    <t xml:space="preserve"> Fri</t>
  </si>
  <si>
    <t xml:space="preserve"> and Sat. Sessions must be scheduled at least a day in advance and I will ask you information about what you want to learn and what your goals are in learning it (eg. pass a class</t>
  </si>
  <si>
    <t xml:space="preserve"> learn a programming language</t>
  </si>
  <si>
    <t xml:space="preserve"> getting a job with your skills</t>
  </si>
  <si>
    <t xml:space="preserve"> etc.).</t>
  </si>
  <si>
    <t>Where can I arrange a session?</t>
  </si>
  <si>
    <t>See Covid-19 notice below for details on where you can arrange a session.</t>
  </si>
  <si>
    <t>Covid-19 Notice: Due to the Covid-19 pandemic</t>
  </si>
  <si>
    <t xml:space="preserve"> all tutoring sessions are currently available online or via phone only. I can contact you through Skype and/or cell phone. Screen-sharing</t>
  </si>
  <si>
    <t xml:space="preserve"> video</t>
  </si>
  <si>
    <t xml:space="preserve"> chat</t>
  </si>
  <si>
    <t xml:space="preserve"> and filesharing can be done through Skype. I am also open to using other methods of online collaboration. Feel free to contact me for details.  You will have the option to pay via credit/debit/or Paypal account.</t>
  </si>
  <si>
    <t>;[30, 30];2022-03-07;2
2022-03-06T18:11:41-0800;https://sandiego.craigslist.org/csd/lss/d/poway-lets-talk-mathematicsexperienced/7454834928.html;47.5;San Diego North And Central County;City Of San Diego;sandiego;California;</t>
  </si>
  <si>
    <t xml:space="preserve"> this ad is for in person tutoring.</t>
  </si>
  <si>
    <t>I am John and I would like to help you with your math tutoring needs. I can tutor you middle school</t>
  </si>
  <si>
    <t xml:space="preserve"> high school and college level Math. I specially tutor: Algebra</t>
  </si>
  <si>
    <t xml:space="preserve"> Trigonometry and Calculus. However I do not tutor statistics.</t>
  </si>
  <si>
    <t>I have a Bachelor degree in Mathematics and I have been in tutoring business for more than 20 years. I have had countless number of satisfied students.</t>
  </si>
  <si>
    <t>I am vaccinated against Covid-19 and we can safely meet in person.</t>
  </si>
  <si>
    <t>In home tutoring is available in special cases.</t>
  </si>
  <si>
    <t>I live in Poway but I can travel to most of San Diego County locations. We can meet at a local library or Starbucks in North or Central county.</t>
  </si>
  <si>
    <t>Here are my rates:</t>
  </si>
  <si>
    <t>1 hour: $40</t>
  </si>
  <si>
    <t>1 hour and half: $55.</t>
  </si>
  <si>
    <t>And the method of payment is CASH only.</t>
  </si>
  <si>
    <t>With gas prices getting higher and higher</t>
  </si>
  <si>
    <t xml:space="preserve"> I had no choice but to increase my rates.</t>
  </si>
  <si>
    <t>Please call or text me to schedule the first session. My number is: (619)735-2579.</t>
  </si>
  <si>
    <t>;[40, 55];2022-03-07;2
2022-03-06T12:26:16-0800;https://sandiego.craigslist.org/csd/lss/d/san-diego-experienced-tutor-for-math/7454707354.html;30.0;no city found;City Of San Diego;sandiego;California;</t>
  </si>
  <si>
    <t>Now meeting online and in-person. I've been vaccinated and am confirmed to have antibodies.</t>
  </si>
  <si>
    <t>Tutor for all age levels.</t>
  </si>
  <si>
    <t>Integrated Math 1-3</t>
  </si>
  <si>
    <t>Statistics including BioStatistics</t>
  </si>
  <si>
    <t>General Chemistry</t>
  </si>
  <si>
    <t>Organic</t>
  </si>
  <si>
    <t>Analytical</t>
  </si>
  <si>
    <t>Inorganic</t>
  </si>
  <si>
    <t>Physical</t>
  </si>
  <si>
    <t>General Physics</t>
  </si>
  <si>
    <t>Mechanics</t>
  </si>
  <si>
    <t>Kinetics</t>
  </si>
  <si>
    <t>Electricity</t>
  </si>
  <si>
    <t>Magnetism</t>
  </si>
  <si>
    <t>Optics</t>
  </si>
  <si>
    <t>English as a Second/Additional Language (ESL/EAL)</t>
  </si>
  <si>
    <t>I hold a Doctorate in Physical Chemistry with an Undergraduate Degree in Chemistry (Major)/Math (Minor)</t>
  </si>
  <si>
    <t>Decades of tutoring experience. . .</t>
  </si>
  <si>
    <t>Basic topics are $30/hr</t>
  </si>
  <si>
    <t>Reply to this Ad or call/text 619-517-54 eight nine.</t>
  </si>
  <si>
    <t>Student references are available.</t>
  </si>
  <si>
    <t>;[30];2022-03-07;1
2022-03-04T13:21:06-0800;https://sandiego.craigslist.org/nsd/lss/d/fallbrook-tutor-credentialed-teacher/7453901941.html;;Online;North Sd County;sandiego;California;</t>
  </si>
  <si>
    <t>Does your child need personalized tutoring support this school year?  Is your child struggling with reading</t>
  </si>
  <si>
    <t xml:space="preserve"> or math?  Do you suspect that your child hasn't understood math concepts or has been hiding reading difficulties for several months</t>
  </si>
  <si>
    <t xml:space="preserve"> a year</t>
  </si>
  <si>
    <t xml:space="preserve"> or more? Has your child received a grade that does not reflect his/her potential?  If you answered yes to any or all of these questions</t>
  </si>
  <si>
    <t xml:space="preserve"> I'm here to help.</t>
  </si>
  <si>
    <t>My name is Jenny</t>
  </si>
  <si>
    <t xml:space="preserve"> and I'm a credentialed teacher and professional tutor with over fifteen years of classroom and on-line teaching experience combined with private tutoring experience. Elementary school</t>
  </si>
  <si>
    <t xml:space="preserve"> or high school</t>
  </si>
  <si>
    <t xml:space="preserve"> I will focus on bringing your child's skills to grade level and beyond in reading</t>
  </si>
  <si>
    <t xml:space="preserve"> and more. </t>
  </si>
  <si>
    <t>For more information</t>
  </si>
  <si>
    <t xml:space="preserve"> please email me with your contact information</t>
  </si>
  <si>
    <t xml:space="preserve"> or call me at the phone number given. I would love to hear from you. Search for my business Learning With Jenny online to read some reviews and find out more specifically how I tailor my instruction to best suit your child's unique needs. I look forward to hearing from you soon.</t>
  </si>
  <si>
    <t>I've been tutoring online for over ten years and am currently tutoring online only.</t>
  </si>
  <si>
    <t>Areas of expertise include elementary school</t>
  </si>
  <si>
    <t xml:space="preserve"> special needs</t>
  </si>
  <si>
    <t xml:space="preserve"> RICA</t>
  </si>
  <si>
    <t xml:space="preserve"> grammar</t>
  </si>
  <si>
    <t xml:space="preserve"> English language arts</t>
  </si>
  <si>
    <t xml:space="preserve"> study skills</t>
  </si>
  <si>
    <t xml:space="preserve"> and more!</t>
  </si>
  <si>
    <t>;[];2022-03-07;0
2022-03-03T11:43:42-0800;https://sandiego.craigslist.org/csd/lss/d/san-diego-advanced-math-cs-enrichment/7453395846.html;;University Heights;City Of San Diego;sandiego;California;</t>
  </si>
  <si>
    <t>Hello! I'm a Stanford math graduate and former Google software engineer open to working with students who ran out of math or CS curriculum in high school and are looking for more</t>
  </si>
  <si>
    <t xml:space="preserve"> or are looking for extra enrichment in those areas distinct from the standard curriculum. Gifted students younger than high school taken on a case by case basis.</t>
  </si>
  <si>
    <t>If that sounds like a good fit please reach out.</t>
  </si>
  <si>
    <t>2022-03-03T11:20:40-0800;https://sandiego.craigslist.org/csd/lss/d/san-diego-math-tutor-30-hr/7453383264.html;30.0;North Park;City Of San Diego;sandiego;California;"</t>
  </si>
  <si>
    <t>I have degrees in  MATH/PHYSICS and have tutored these subjects for more than 20 years at  Mesa</t>
  </si>
  <si>
    <t xml:space="preserve"> City and Grossmont Colleges and SDSU as well.   My schedule is flexible and I'm free on most days with 24 hr notice.  I   and can help with  TEST PREP  and  ON-LINE WORK.   I tutor  COLLEGE  primarily.   Current references available.  $30/hour   No charge if not satisfied.</t>
  </si>
  <si>
    <t>;[30];2022-03-07;1
2022-03-02T18:16:37-0800;https://sandiego.craigslist.org/csd/lss/d/san-diego-in-person-or-online/7453108936.html;;San Diego;City Of San Diego;sandiego;California;</t>
  </si>
  <si>
    <t>Is your child having a hard time in school? Do they need to be challenged? Are you homeschooling and struggling with certain subjects? If so</t>
  </si>
  <si>
    <t xml:space="preserve"> I'm here to help!</t>
  </si>
  <si>
    <t>My name is Yorda and I'm an experienced elementary school teacher who's taking time off from the classroom this year and using this time to tutor. I have a Masters in Education and a Multiple Subject credential. I've been a teacher for 6 years in both lower and upper grade elementary classes (resume available upon request).  As I am not currently tied to a classroom schedule</t>
  </si>
  <si>
    <t xml:space="preserve"> I'm available throughout the day and I can come to you! We can also conduct sessions virtually if that is what you prefer.</t>
  </si>
  <si>
    <t>If you decide to reach out</t>
  </si>
  <si>
    <t xml:space="preserve"> we'll schedule a video conference meeting for us to discuss what you would like for you and your child to get out of your time with me. This could be something simple like homework support</t>
  </si>
  <si>
    <t xml:space="preserve"> or more tailored lessons related to math/reading/writing etc. If you‚Äôre homeschooling but need me to focus on a specific subject area</t>
  </si>
  <si>
    <t xml:space="preserve"> this could be a chance to discuss expectations and learning goals. Sessions would then begin based on your child‚Äôs needs.</t>
  </si>
  <si>
    <t>I am so excited to help your child grow</t>
  </si>
  <si>
    <t xml:space="preserve"> I hope to hear from you soon!</t>
  </si>
  <si>
    <t>;[];2022-03-07;0
2022-02-28T08:32:59-0800;https://sandiego.craigslist.org/nsd/lss/d/san-diego-in-home-science-and-math/7451942624.html;;no city found;North Sd County;sandiego;California;</t>
  </si>
  <si>
    <t>I  GUARANTEE  THAT  I  AM  THE  BEST  TUTOR  YOU  WILL  EVER  HIRE !!!  If I cannot convince you of this in the first hour of tutoring you should fire me and not pay me for the hour.</t>
  </si>
  <si>
    <t>Do you need a GOOD TUTOR?</t>
  </si>
  <si>
    <t>Do you have frustration with WORD PROBLEMS?</t>
  </si>
  <si>
    <t>Your teacher NOT TEACHING to your liking?</t>
  </si>
  <si>
    <t>NO PROBLEM.  I can teach your HOW you want</t>
  </si>
  <si>
    <t xml:space="preserve"> WHERE you want</t>
  </si>
  <si>
    <t xml:space="preserve"> and WHEN you want.</t>
  </si>
  <si>
    <t>CLASSES I TUTOR/TEACH:</t>
  </si>
  <si>
    <t>Middle School Math</t>
  </si>
  <si>
    <t>High school Math:</t>
  </si>
  <si>
    <t>- Integrated math 1</t>
  </si>
  <si>
    <t>- Integrated math 2</t>
  </si>
  <si>
    <t>Specialty:</t>
  </si>
  <si>
    <t xml:space="preserve">- SAT Subject tests: </t>
  </si>
  <si>
    <t>10 YEARS of experience in teaching and tutoring have made me excel at teaching large amounts</t>
  </si>
  <si>
    <t xml:space="preserve"> and complex information.  I have NEVER FAILED to teach any student who has had the DESIRE TO LEARN.  I can also INSPIRE those who willing to sit down and listen to me by linking science to every day happenings.</t>
  </si>
  <si>
    <t>NO STUDENT who has ever followed what I told them to study HAS FAILED the class I have been instructing them in.</t>
  </si>
  <si>
    <t>I can MAKE CUSTOM LESSONS as I write the science curriculum for my school.</t>
  </si>
  <si>
    <t>Often I also advise my students on which classes (mostly science) they should take in the future even if that selection is a net economic loss for me.  I have advised several students against take AP science classes when I felt that conditions were not favorable to them.</t>
  </si>
  <si>
    <t>San Diego ‚Äì 92106 92109 92114 92117 92119 92120 92121</t>
  </si>
  <si>
    <t>92122 92123 92124 92126 92127 92128 92129 92130 92131</t>
  </si>
  <si>
    <t>Encinitas ‚Äì 92024 Carlsbad ‚Äì 92008 92009 San Marcos ‚Äì 92078</t>
  </si>
  <si>
    <t>92069 Chula Vista ‚Äì 91913 91914 91915 Rancho Bernardo ‚Äì</t>
  </si>
  <si>
    <t>92127 92128 Poway ‚Äì 92064 Scripps Ranch 92131</t>
  </si>
  <si>
    <t>Rancho Santa Fe ‚Äì 92067 92091 Carmel Valley ‚Äì 92130 Del Mar ‚Äì</t>
  </si>
  <si>
    <t>92014 La Jolla ‚Äì 92037 University City ‚Äì 92122 92117</t>
  </si>
  <si>
    <t>Misson Bay ‚Äì 92109 Point Loma ‚Äì 92107 Mission Hills ‚Äì 92103</t>
  </si>
  <si>
    <t>North Park ‚Äì 92104 South Park ‚Äì 92102 La Mesa 91941</t>
  </si>
  <si>
    <t>91913 Bonita ‚Äì 91902 Coronado ‚Äì 92118</t>
  </si>
  <si>
    <t>rancho penasquitos 92129 miramar 92145 university city 92122 pacific beach 92109</t>
  </si>
  <si>
    <t>mission bay 92109 Solana Beach 92014 92075 Encinitas 92007 92023 92024 92075  San Marcos 92024 92029 92069 92078 92079 92096</t>
  </si>
  <si>
    <t>Carlsbad 92008 92009 92010 92011 92013 92018 92024 92056  Vista 92081 92083 92084 92085 Escondido 92025 92026 92027 92029 92030 92033 92046 Mira Mesa 92126 Carmel Valley 92130</t>
  </si>
  <si>
    <t>4S Ranch    Rancho santa fe 92014  92067  92091   fairbanks ranch  oceanside</t>
  </si>
  <si>
    <t>francis parker</t>
  </si>
  <si>
    <t xml:space="preserve"> mount mt carmel</t>
  </si>
  <si>
    <t xml:space="preserve"> torrey pines</t>
  </si>
  <si>
    <t xml:space="preserve"> westview</t>
  </si>
  <si>
    <t xml:space="preserve"> del norte</t>
  </si>
  <si>
    <t xml:space="preserve"> maranatha</t>
  </si>
  <si>
    <t xml:space="preserve"> high bluff</t>
  </si>
  <si>
    <t xml:space="preserve"> cathedral catholic</t>
  </si>
  <si>
    <t xml:space="preserve"> canyon crest academy</t>
  </si>
  <si>
    <t xml:space="preserve"> la jolla country day</t>
  </si>
  <si>
    <t>;[];2022-03-07;0
2022-02-27T19:33:38-0800;https://sandiego.craigslist.org/csd/lss/d/san-diego-professional-math-tutor-plain/7451786335.html;;no city found;City Of San Diego;sandiego;California;</t>
  </si>
  <si>
    <t>TEXT/CALL/Leave a message (619)928-8374</t>
  </si>
  <si>
    <t>Do you relate to this image?</t>
  </si>
  <si>
    <t xml:space="preserve">Do you simply want to get ahead and stay ahead? Or have you recently found yourself so behind in class that you haven't a single clue what your teacher is talking about? </t>
  </si>
  <si>
    <t>Do you feel like you've wasted hours of your life sitting there staring blankly at your teacher while he scribbles nonsense on a whiteboard.</t>
  </si>
  <si>
    <t>Class ends and when you realize class was a waste of time</t>
  </si>
  <si>
    <t xml:space="preserve"> you rationalize that you'll learn the material over the coming weekend.</t>
  </si>
  <si>
    <t>All of the information is just in the book anyways! Right?</t>
  </si>
  <si>
    <t>I remember countless times being in this exact situation.</t>
  </si>
  <si>
    <t>I would go home after class and attempt to learn the material by myself through Khan Academy and YouTube videos. I would then do mindless sums of practice problems in an effort to compensate my lack of understanding with route memorization.</t>
  </si>
  <si>
    <t>I would often succeed</t>
  </si>
  <si>
    <t xml:space="preserve"> but I lived in constant stress and never truly understood how to be an effective student.</t>
  </si>
  <si>
    <t>My turning point came while sitting in my high school Algebra 2 class looking at the almost alien writing scattered across the whiteboard. I had fallen so far behind that I felt I had reached the point of hopelessness.</t>
  </si>
  <si>
    <t>Week by week</t>
  </si>
  <si>
    <t xml:space="preserve"> my grade slipped lower and lower. I felt like a car spinning its wheels in sand</t>
  </si>
  <si>
    <t xml:space="preserve"> and no matter how hard I tried</t>
  </si>
  <si>
    <t xml:space="preserve"> I continued to fall behind.</t>
  </si>
  <si>
    <t>For the first time ever I genuinely felt... afraid.</t>
  </si>
  <si>
    <t xml:space="preserve"> I snapped.</t>
  </si>
  <si>
    <t>I was tired of seeing the light at the end of the tunnel but choosing to stay in the dark.</t>
  </si>
  <si>
    <t>I knew I needed help</t>
  </si>
  <si>
    <t xml:space="preserve"> and I needed it fast.</t>
  </si>
  <si>
    <t>Naturally - much like you right now - I sought out a tutor</t>
  </si>
  <si>
    <t xml:space="preserve"> or how I saw it</t>
  </si>
  <si>
    <t xml:space="preserve"> a mathematics coach.</t>
  </si>
  <si>
    <t>Like a coach</t>
  </si>
  <si>
    <t xml:space="preserve"> he provided me with the guidance and wisdom necessary to pull my C up to an A- by the end of the semester.</t>
  </si>
  <si>
    <t>Throughout my time with him</t>
  </si>
  <si>
    <t xml:space="preserve"> he broke down even the most complex calculus concepts for me in a concise</t>
  </si>
  <si>
    <t xml:space="preserve"> easy to understand fashion.</t>
  </si>
  <si>
    <t>Math books can be quite complicated to comprehend</t>
  </si>
  <si>
    <t xml:space="preserve"> and through these initial sessions</t>
  </si>
  <si>
    <t xml:space="preserve"> I began to develop my own ability to ""dumb down"" complex ideas that were previously beyond my comprehension.</t>
  </si>
  <si>
    <t>I taught myself how to learn quickly and efficiently using techniques I'd be more than happy to share with you!</t>
  </si>
  <si>
    <t>Like sports or even business</t>
  </si>
  <si>
    <t xml:space="preserve"> everyone needs a coach.</t>
  </si>
  <si>
    <t>And I truly believe I coach you how to succeed in your math class.</t>
  </si>
  <si>
    <t>‚òÄTL</t>
  </si>
  <si>
    <t>DR</t>
  </si>
  <si>
    <t>‚Ä¢ I offer tutoring of all math courses up to and including Calculus 2. (Yes</t>
  </si>
  <si>
    <t xml:space="preserve"> even business calc)</t>
  </si>
  <si>
    <t>‚Ä¢ I am currently Software Engineer at Sandia National Laboratories.</t>
  </si>
  <si>
    <t>‚Ä¢ I completed with a 3.4 GPA and had been a regular on the Dean's list.</t>
  </si>
  <si>
    <t>‚Ä¢ TEXT/CALL/Leave a message (619)928-8374</t>
  </si>
  <si>
    <t>‚òÄ</t>
  </si>
  <si>
    <t>;[];2022-03-07;0
2022-02-24T17:11:40-0800;https://sandiego.craigslist.org/nsd/lss/d/del-mar-ucsd-honors-engineering/7450520142.html;50.0;Carmel Valley / Del Mar / Solana Beach;North Sd County;sandiego;California;</t>
  </si>
  <si>
    <t>***FOR QUICK AND IMMEDIATE RESPONSE PLEASE SEND ME A TEXT MESSAGE @ (858)312-9930.** *</t>
  </si>
  <si>
    <t>Tutoring takes place online at the convenience of your home or at a safe location where social distancing and other COVID-19 guidelines can be followed.. I am a local San Diego Native and i am available for a quick chat via phone call and if necessary we can also meet in a safe contactless environment for a lesson..</t>
  </si>
  <si>
    <t>I am able to use Skype</t>
  </si>
  <si>
    <t xml:space="preserve"> FaceTime and Zoom for online tutoring. I am very comfortable with all of them and we can pick the one that you are most comfortable. I am open to other platforms as well.</t>
  </si>
  <si>
    <t>I am UCSD Engineering Graduate and a San Diego local looking to help students online or in-person. I have extensive experience helping high school students in Math and Physics. I have successfully helped students with all honors and regular integrated math series and also AP Calculus and AP Statistics. I am very very familiar with all San Diego School District‚Äôs curriculum for all Math and Physics classes.</t>
  </si>
  <si>
    <t xml:space="preserve">The basic premise is to help students gain confidence in the subject they are struggling to understand the concepts and applying them to problems or just understanding the BIG picture of what he/she is learning. </t>
  </si>
  <si>
    <t xml:space="preserve">I am able to break down the concepts so the students understand and are able to apply the concepts they learned. I try to adapt to the students/teachers specific needs and learning style so the student can relate what they learn in school when we review or try to get a foot hold of the concepts taught in school. </t>
  </si>
  <si>
    <t>My AP students have done very very well with most of the students scoring at least a 4 or a 5.</t>
  </si>
  <si>
    <t>I have excellent expertise in the below listed subjects and can tutor them with great proficiency.</t>
  </si>
  <si>
    <t>Integrated Math1/Math2/Math3 (Regular and Honors)</t>
  </si>
  <si>
    <t>Geometry (Regular and Honors)</t>
  </si>
  <si>
    <t>Algebra I &amp; II (Regular and Honors)</t>
  </si>
  <si>
    <t>Algebra w/ Trig</t>
  </si>
  <si>
    <t>Math Analysis</t>
  </si>
  <si>
    <t>Pre Calculus  (Regular and Honors)</t>
  </si>
  <si>
    <t>Introduction to Calculus</t>
  </si>
  <si>
    <t>AP Calculus AB</t>
  </si>
  <si>
    <t>AP Calculus BC</t>
  </si>
  <si>
    <t>AP Physics 2</t>
  </si>
  <si>
    <t>AP Physics C</t>
  </si>
  <si>
    <t xml:space="preserve"> please call @ (858) 312-9930 or send me an email. If I miss your call</t>
  </si>
  <si>
    <t xml:space="preserve"> Please leave a clear message and I will get back to you ASAP. </t>
  </si>
  <si>
    <t>***FOR IMMEDIATE RESPONSE PLEASE SEND ME A TEXT MESSAGE***</t>
  </si>
  <si>
    <t>Tutoring Charge - $50/hr.</t>
  </si>
  <si>
    <t>Best Wishes</t>
  </si>
  <si>
    <t>Stay Home and Stay Healthy.</t>
  </si>
  <si>
    <t>Thanks for reading and good luck with your search....</t>
  </si>
  <si>
    <t>;[50];2022-03-07;1
2022-02-23T14:48:12-0800;https://sandiego.craigslist.org/csd/lss/d/san-diego-remote-math-tutor-ill-take/7450043339.html;37.5;San Diego;City Of San Diego;sandiego;California;</t>
  </si>
  <si>
    <t>I am an experienced math person.  I have a degree in Math and MS in statistics.  I know some of you out there are struggling with online math courses.  I am willing to offer my services to do your work or tests.  Or even tutor if you like.  Feel free to reply or text me for rates.  Typically for remote tutoring it's $65/hr</t>
  </si>
  <si>
    <t xml:space="preserve"> for tests $10 per problem. Assignments will be at a flat rate depending on subject and material.</t>
  </si>
  <si>
    <t>I'll do all math &amp; statistics courses.</t>
  </si>
  <si>
    <t>Thanks</t>
  </si>
  <si>
    <t>Mary</t>
  </si>
  <si>
    <t xml:space="preserve">    ";[65</t>
  </si>
  <si>
    <t xml:space="preserve"> 10];2022-03-07;2</t>
  </si>
  <si>
    <t>2022-02-21T09:34:09-0800;https://sandiego.craigslist.org/csd/lss/d/san-diego-math-physics-tutor-for-sdsu/7448968127.html;20.0;North Park;City Of San Diego;sandiego;California;"</t>
  </si>
  <si>
    <t>I have tutored for over 20 years at 3 Universities and as a private tutor.  I have degrees in Math and Physics and tutor primarily College Students .  If you need help preparing for TESTS or with HOMEWORK</t>
  </si>
  <si>
    <t xml:space="preserve">  please contact me- via Text</t>
  </si>
  <si>
    <t xml:space="preserve"> Voicemail or EMAIL.   I SPECIALIZE in Ma 96</t>
  </si>
  <si>
    <t xml:space="preserve"> 150 as well as ALL Physics classes at MESA/City colleges.     $20/hr.      Thanks</t>
  </si>
  <si>
    <t xml:space="preserve">   Steve</t>
  </si>
  <si>
    <t>;[20];2022-03-07;1
2022-02-18T11:29:31-0800;https://sandiego.craigslist.org/csd/lss/d/san-diego-san-diego-math-tutor-25-hr/7447771451.html;20.0;San Diego;City Of San Diego;sandiego;California;</t>
  </si>
  <si>
    <t xml:space="preserve">The first lesson is a free 1 hour trial lesson to determine compatibility. </t>
  </si>
  <si>
    <t>I am a senior math student at Point Loma Nazarene University</t>
  </si>
  <si>
    <t xml:space="preserve"> and I am freelance math tutor. I have over four years‚Äô experience tutoring in Integrated Math 1 and 2</t>
  </si>
  <si>
    <t xml:space="preserve"> Physics and General Chemistry. I can also help out in any math subject ranging from Pre-Algebra all the way up to Calculus 2.</t>
  </si>
  <si>
    <t>I started in my junior year of high school to help out my friends struggling in Algebra II</t>
  </si>
  <si>
    <t xml:space="preserve"> and Chemistry. Ever since then I have enjoyed helping my friends and seeing students becoming more confident in math and achieving their academic goals. </t>
  </si>
  <si>
    <t>My method of teaching involves having the students explain the material in their own words while I help clarify any misunderstandings they have with the material</t>
  </si>
  <si>
    <t xml:space="preserve"> and having the students summarize the content at the end of the lesson. I finish off with recommend readings and problems that students can go over to reinforce their knowledge. I create personalized YouTube tutorials to help out students on tough problems that they can use to for their benefit. </t>
  </si>
  <si>
    <t xml:space="preserve">Text me to schedule a phone interview. Email works too but check your spam in case the messages don't go through. </t>
  </si>
  <si>
    <t>Phone: 310 889 5718</t>
  </si>
  <si>
    <t>Payment is through Venmo</t>
  </si>
  <si>
    <t xml:space="preserve"> or Cash.</t>
  </si>
  <si>
    <t xml:space="preserve">In-Person Rates: </t>
  </si>
  <si>
    <t>$25 per hour</t>
  </si>
  <si>
    <t>Travel Fee:</t>
  </si>
  <si>
    <t>Varies on location</t>
  </si>
  <si>
    <t>Zoom Rates:</t>
  </si>
  <si>
    <t>$15 per hour</t>
  </si>
  <si>
    <t>Availability</t>
  </si>
  <si>
    <t>Monday: 9:00 am to 6:00 pm</t>
  </si>
  <si>
    <t>Tuesday: 9:00 am to 6:00 pm</t>
  </si>
  <si>
    <t>Wednesdays: 9:00 am to 6:00 pm</t>
  </si>
  <si>
    <t>Thursday:  9:00 am to 6:00 pm</t>
  </si>
  <si>
    <t>Fridays: 9:00 am to 5:30 pm</t>
  </si>
  <si>
    <t>Saturday: 11:00 am to 4:00 pm</t>
  </si>
  <si>
    <t>Sunday: 11:00 am to 5:00 pm</t>
  </si>
  <si>
    <t>;[25, 15];2022-03-07;2
2022-02-17T00:02:34-0800;https://sandiego.craigslist.org/csd/lss/d/la-jolla-math-chem-physics-tutor-25-hr/7447106144.html;25.0;La Jolla;City Of San Diego;sandiego;California;</t>
  </si>
  <si>
    <t xml:space="preserve">In-Person Tutoring </t>
  </si>
  <si>
    <t>‚Ä¢	First hour free</t>
  </si>
  <si>
    <t xml:space="preserve">‚Ä¢	$25/hour </t>
  </si>
  <si>
    <t>‚Ä¢	Personalized learning</t>
  </si>
  <si>
    <t xml:space="preserve"> my name is Daniel Farag. I'm a third year Biochemistry undergraduate at UCSD but I also have a passion for physics and mathematics. I have 150+ hours from after school tutoring in high school as well as from private tutoring in math</t>
  </si>
  <si>
    <t xml:space="preserve"> chemistry and physics. </t>
  </si>
  <si>
    <t>I believe that combining a strong conceptual understanding with practice and repetition is the key to success in any science/math class. This is why I ask that you send me what you want to focus on (such as assigned homework or a certain concept) for each session at least one day in advance. This way I can prepare a short lesson</t>
  </si>
  <si>
    <t xml:space="preserve"> demonstrations</t>
  </si>
  <si>
    <t xml:space="preserve"> and/or practice problems as well as find any website/videos that the student can review on their own time. These things ensure that we maximize our time together.</t>
  </si>
  <si>
    <t>What I focus on:</t>
  </si>
  <si>
    <t xml:space="preserve"> Calculus AB &amp; BC (AP and College level)</t>
  </si>
  <si>
    <t>Chemistry: General chemistry and organic chemistry (high school and college)</t>
  </si>
  <si>
    <t>Physics: Mechanical physics</t>
  </si>
  <si>
    <t>Text/Call: 909-702-5556</t>
  </si>
  <si>
    <t>;[25];2022-03-07;1
2022-03-06T07:10:48-0800;https://sandiego.craigslist.org/csd/lss/d/san-diego-math-physics-tutoring/7454566605.html;;North Park;City Of San Diego;sandiego;California;</t>
  </si>
  <si>
    <t>Hi-I'm Steve and I enjoy HELPING PEOPLE LEARN</t>
  </si>
  <si>
    <t xml:space="preserve"> GET WORK DONE AND GET GOOD GRADES.  I have tutored for over 20 years at 3 Universities and as a private tutor.  I have degrees in Math and Physics and tutor primarily College Students . If you need help preparing for TESTS or with ONLINE WORK</t>
  </si>
  <si>
    <t xml:space="preserve">  please contact me-by Text</t>
  </si>
  <si>
    <t xml:space="preserve"> Voicemail (619-807-8994) or email.   First lesson free</t>
  </si>
  <si>
    <t xml:space="preserve">  fees are negotiable.      Thanks</t>
  </si>
  <si>
    <t xml:space="preserve">  Steve</t>
  </si>
  <si>
    <t>;[];2022-03-07;0
2022-02-07T22:57:26-0800;https://sandiego.craigslist.org/csd/lss/d/san-diego-experienced-and-relatable/7443217359.html;50.0;no city found;City Of San Diego;sandiego;California;</t>
  </si>
  <si>
    <t>BACKGROUND:</t>
  </si>
  <si>
    <t>Hello! I‚Äôm Justin - a full-time mechanical engineer with a passion for education. As an engineer</t>
  </si>
  <si>
    <t xml:space="preserve"> I must not only understand principles of math and science</t>
  </si>
  <si>
    <t xml:space="preserve"> I must also apply them to real situations. By using real-world examples to explain difficult concepts</t>
  </si>
  <si>
    <t xml:space="preserve"> my students are able to retain information even after their courses end. I have experience with all types of learners</t>
  </si>
  <si>
    <t xml:space="preserve"> and tailor every lesson to match my students‚Äô personality and learning style. </t>
  </si>
  <si>
    <t>(Note: I am currently prioritizing calculus and statistics students due to my current schedule)</t>
  </si>
  <si>
    <t>SUBJECTS:</t>
  </si>
  <si>
    <t>Calculus 1-3</t>
  </si>
  <si>
    <t>Physics (Mechanics</t>
  </si>
  <si>
    <t xml:space="preserve"> Thermodynamics)</t>
  </si>
  <si>
    <t>Statics</t>
  </si>
  <si>
    <t>Dynamics</t>
  </si>
  <si>
    <t>Mechanics of Materials</t>
  </si>
  <si>
    <t>Fluid Mechanics</t>
  </si>
  <si>
    <t>QUALIFICATIONS:</t>
  </si>
  <si>
    <t xml:space="preserve">M.S. Mechanical Engineering </t>
  </si>
  <si>
    <t>B.S. Mechanical Engineering</t>
  </si>
  <si>
    <t>Minors: Materials Engineering</t>
  </si>
  <si>
    <t>7+ years of experience tutoring math</t>
  </si>
  <si>
    <t xml:space="preserve"> and engineering </t>
  </si>
  <si>
    <t>1 year of experience as adjunct lecturer (Cal Poly Pomona College of Engineering)</t>
  </si>
  <si>
    <t>Experience with AP curriculum</t>
  </si>
  <si>
    <t>PRICING:</t>
  </si>
  <si>
    <t>$50-60/hour (depending on # hours per week)</t>
  </si>
  <si>
    <t>FREE PRACTICE EXAMS included (includes grading and feedback)</t>
  </si>
  <si>
    <t>Money-back guarantee on first lesson</t>
  </si>
  <si>
    <t>Please text me for fastest response</t>
  </si>
  <si>
    <t xml:space="preserve">    ";[50];2022-03-07;1</t>
  </si>
  <si>
    <t>2022-02-07T17:05:27-0800;https://sandiego.craigslist.org/csd/lss/d/san-diego-math-tutor-in-house/7443144924.html;30.0;San Diego;City Of San Diego;sandiego;California;"</t>
  </si>
  <si>
    <t>Need assistance with homework? Freaking out about that next exam? No worries</t>
  </si>
  <si>
    <t xml:space="preserve"> I‚Äôve been there and I want to help. I am a personal and professional tutor to help with your math needs. I am a third-year currently working on my mechanical engineering degree from San Diego State University. I have been tutoring all ages for 3 years now and enjoy helping those in need of assistance. </t>
  </si>
  <si>
    <t>Math Subjects</t>
  </si>
  <si>
    <t>Pre-calculus</t>
  </si>
  <si>
    <t>Calc 1</t>
  </si>
  <si>
    <t>Calc 2</t>
  </si>
  <si>
    <t>Calc 3</t>
  </si>
  <si>
    <t>I am able to travel to you anywhere that is needed and am available most times. Whether you are just getting started in your math career or you just need that extra boost in confidence at the higher levels</t>
  </si>
  <si>
    <t xml:space="preserve"> everyone needs help at some point.</t>
  </si>
  <si>
    <t>$30 per hour</t>
  </si>
  <si>
    <t>Reduced rates for group sessions</t>
  </si>
  <si>
    <t>(Studying together is better!)</t>
  </si>
  <si>
    <t>(Text works best!)</t>
  </si>
  <si>
    <t>;[30];2022-03-07;1
2022-03-04T22:33:32-0800;https://sandiego.craigslist.org/esd/lss/d/santee-tutoring-elementary-middle/7454066290.html;;Santee;East Sd County;sandiego;California;</t>
  </si>
  <si>
    <t>San Diego Tutors provides SUPERIOR VIRTUAL TUTORING by a highly experienced Special Ed Teacher. Contact us today for individualized (one-to-one) screening to determine skill levels with remedial tutoring aimed to bring your child up to or beyond grade level. We use very effective techniques. Visit www.sandiegotutors.biz for more info and contact info. Serving all San Diego County and beyond! 619-597-3338 plse call and leave message or brief text.</t>
  </si>
  <si>
    <t>---------------------------------</t>
  </si>
  <si>
    <t>Fell behind during COVID-19? We can help! Learning problems? Prepare for success! Superior services available year-round for SCHOOL AND HOMESCHOOL SUPPORT.  Academic tutoring</t>
  </si>
  <si>
    <t xml:space="preserve"> screenings</t>
  </si>
  <si>
    <t xml:space="preserve"> and educational consultations to assist with school improvement for general and special ed students</t>
  </si>
  <si>
    <t xml:space="preserve"> grades 1- 8</t>
  </si>
  <si>
    <t xml:space="preserve"> by a very experienced</t>
  </si>
  <si>
    <t xml:space="preserve"> retired Special Ed/General Ed teacher with a positive approach. Students love being tutored as a result! </t>
  </si>
  <si>
    <t>Outstanding reviews from San Diego and East County parents on Yelp at https://www.yelp.com/biz/san-diego-tutors-la-mesa-3?osq=san+diego+tutors ! Also</t>
  </si>
  <si>
    <t xml:space="preserve"> visit us at San Diego Tutors on FB at https://www.facebook.com/sandiegotutors1 .</t>
  </si>
  <si>
    <t>Recent Yelp reviews from parents:</t>
  </si>
  <si>
    <t>1. ""Mrs. B has been working with our son for a few months now. I reached out to her after noticing him falling behind in school. Let me say he has improved tremendously after receiving tutoring help from her. Not only is she knowledgeable with children but also gives advice to parents on how to help their children learn.""</t>
  </si>
  <si>
    <t>2. ""Exceptional tutoring services.  My son was testing at less than 5% for reading standards and truly struggling. He hated reading and anything to do with school.  Since he started receiving tutoring services</t>
  </si>
  <si>
    <t xml:space="preserve"> his confidence has soared</t>
  </si>
  <si>
    <t xml:space="preserve"> he loves reading and his scores are in the 63%-ile.  He looks forward to tutoring every week and learning something new.""</t>
  </si>
  <si>
    <t>3. ""Mrs. B is a wonderful tutor and we are so happy to have found San Diego Tutors. I looked around for a tutor for several months and it seemed to be mostly uninterested people or college-age students</t>
  </si>
  <si>
    <t xml:space="preserve"> especially in Ramona. What a blessing to find [SDT] and Mrs.B.  A wonderful and caring teacher with many years of experience and a true expert in teaching different types of learners! This is the type of teacher we all wish our children would have in school- so nice to have her all to yourself!""</t>
  </si>
  <si>
    <t>Another parent says: ""We have been sending our third grader and our fifth grader to San Diego Tutors for close to a year.  The results have been remarkable.  Our third grader's reading skills have improved significantly - so much so that his teachers have repeatedly commented on the improvements.  Our fifth grader has benefited from occasional sessions for difficult math concepts and again</t>
  </si>
  <si>
    <t xml:space="preserve"> the results have been solid.  One-on-one instruction</t>
  </si>
  <si>
    <t xml:space="preserve"> extensive knowledge of tested material</t>
  </si>
  <si>
    <t xml:space="preserve"> use of the computer</t>
  </si>
  <si>
    <t xml:space="preserve"> rewards for performance and detailed notes on every session- a parent looking for high quality tutoring could not find a better service.  We recommend San Diego Tutors without hesitation or reservation."" (That student getting straight A's</t>
  </si>
  <si>
    <t xml:space="preserve"> now in middle school.)</t>
  </si>
  <si>
    <t>;[];2022-03-07;0
2022-02-25T15:25:21-0800;https://sandiego.craigslist.org/nsd/lss/d/solana-beach-ivy-league-tutoring-brown/7450921971.html;50.0;San Diego;North Sd County;sandiego;California;</t>
  </si>
  <si>
    <t>ALGEBRA 1 &amp; TEST PREP SPECIALIST</t>
  </si>
  <si>
    <t xml:space="preserve"> Can Tutor Most Subjects</t>
  </si>
  <si>
    <t>~ My Credentials ~</t>
  </si>
  <si>
    <t>Brown University Student - I was admitted during their most selective ED application cycle ever!</t>
  </si>
  <si>
    <t>Economics Major</t>
  </si>
  <si>
    <t>Bill &amp; Melinda Gates Scholar - I was one of 300 out of 36</t>
  </si>
  <si>
    <t>000+ applicants to be selected as a Gates Scholar! This is one of the most prestigious &amp; selective scholarships with less than a .08% acceptance rate. I am happy to share my approach to winning such an honored scholarship!</t>
  </si>
  <si>
    <t xml:space="preserve">Valedictorian </t>
  </si>
  <si>
    <t xml:space="preserve">Rogers Scholar </t>
  </si>
  <si>
    <t xml:space="preserve"> 34/36 ACT Score - SELF-STUDIED! - English: 36 - Math: 34 - Reading: 36 - Science: 30 - Written Essay: 9/12    </t>
  </si>
  <si>
    <t>** That's right! Perfect scores on English &amp; Reading</t>
  </si>
  <si>
    <t>1400 SAT Score - SELF STUDIED!</t>
  </si>
  <si>
    <t>1460/1520 PSAT Score (217 Index Score) - I'm looking at you aspiring National Merit Scholars!</t>
  </si>
  <si>
    <t>710 Literature SAT Subject Test Score</t>
  </si>
  <si>
    <t>690 Math 1 SAT Subject Test Score</t>
  </si>
  <si>
    <t>6+  Years Tutoring Experience  - I have tutored youth at a local non-profit foundation for the past 6 YEARS - meaning I have PLENTY of experience as a teacher &amp; can work well with ALL personality types</t>
  </si>
  <si>
    <t xml:space="preserve"> backgrounds</t>
  </si>
  <si>
    <t xml:space="preserve"> goals</t>
  </si>
  <si>
    <t xml:space="preserve"> &amp; motivation levels.</t>
  </si>
  <si>
    <t xml:space="preserve">I SPECIALIZE IN  </t>
  </si>
  <si>
    <t>Test Prep - Specifically ACT</t>
  </si>
  <si>
    <t xml:space="preserve"> &amp; PSAT</t>
  </si>
  <si>
    <t xml:space="preserve"> &amp; Writing </t>
  </si>
  <si>
    <t>College Process Counseling! There is a formula to get into these top schools</t>
  </si>
  <si>
    <t xml:space="preserve"> and I can guide you to create a plan centered around your interests to put you in the best position possible to get into your top choice school!</t>
  </si>
  <si>
    <t>College Essay Editing! I strongly believe my college essay was a big part of why I got into Brown. Everyone has a story and I'm happy to help you uncover your most powerful &amp; authentic essay!</t>
  </si>
  <si>
    <t xml:space="preserve">College Application Editing / Revising - I have not only applied to college myself - I've also helped a number of students through the application process and into their top choice schools! </t>
  </si>
  <si>
    <t>Scholarship Application Editing / Revising! As a Gates Scholar &amp; Rogers Scholar</t>
  </si>
  <si>
    <t xml:space="preserve"> I know the kind of applicant that colleges &amp; scholarships are looking for. They're looking for self-starting</t>
  </si>
  <si>
    <t xml:space="preserve"> authentic</t>
  </si>
  <si>
    <t xml:space="preserve"> dynamic</t>
  </si>
  <si>
    <t xml:space="preserve"> gritty</t>
  </si>
  <si>
    <t xml:space="preserve"> &amp; passionate individuals who have overcome adversity &amp; are setting the world on fire. How does one do that &amp; convey so in an application? Work with me and you will find out!</t>
  </si>
  <si>
    <t xml:space="preserve">Study Strategies - All of my achievements and academics were through self-studying! I have the strategies &amp; an ERROR REVIEW METHODOLOGY to help you get the most out of your study time &amp; resources! </t>
  </si>
  <si>
    <t>Error Review Methodology - My unique error review methodology allows you to maximize available practice tests &amp; study material so that you can focus on targeting weaknesses &amp; gaps in content material to maximize your learning &amp; improvement. General test prep courses give you an overview of ALL the curriculum covered</t>
  </si>
  <si>
    <t xml:space="preserve"> but quite frankly this is a waste of time because you spend so much time on things you already know. Error review allows you to tap into the questions &amp; concepts that are holding you back for personalized</t>
  </si>
  <si>
    <t xml:space="preserve"> effective improvement. </t>
  </si>
  <si>
    <t>I improved my SAT score by 230 points over the course of a summer. I would have improved it by more but my high school had me take the ACT &amp; when I scored a 34</t>
  </si>
  <si>
    <t xml:space="preserve"> there wasn't really a need for me to retake the SAT. I did almost take it for fun though... if that says anything about how much I enjoy tutoring &amp; test prep! </t>
  </si>
  <si>
    <t>ONLINE SCHOOLING - I did online schooling all throughout high school. With the COVID Pandemic &amp; all learning transitioning to online learning</t>
  </si>
  <si>
    <t xml:space="preserve"> I am armed with the knowledge and experience to share so that you can thrive personally &amp; academically under these new learning conditions.</t>
  </si>
  <si>
    <t>I can answer questions such as: How do you self study? How do you learn when you don't have a teacher in front of you? How do you connect with others when we're all alone behind screens? These are all challenges that I have solved for in my own life</t>
  </si>
  <si>
    <t xml:space="preserve"> and I hope to get to share these solutions with you!</t>
  </si>
  <si>
    <t xml:space="preserve">MY TUTORING STYLE   </t>
  </si>
  <si>
    <t>I specialize in high achieving academics - for all the students looking to excel in their classes &amp; standardized tests. However I also have the patience</t>
  </si>
  <si>
    <t xml:space="preserve"> compassion</t>
  </si>
  <si>
    <t xml:space="preserve"> and eagerness to help anyone who wants to be better. Regardless of where your starting point is or whether you believe in yourself or not - IT IS POSSIBLE! I am living proof</t>
  </si>
  <si>
    <t xml:space="preserve"> and I can't wait to share the strategies &amp; knowledge that helped me most with you!</t>
  </si>
  <si>
    <t xml:space="preserve">MY STORY   </t>
  </si>
  <si>
    <t>I struggled intensely with math in middle school</t>
  </si>
  <si>
    <t xml:space="preserve"> and that struggle became one of the most transformative experiences I've ever had. From that struggle</t>
  </si>
  <si>
    <t xml:space="preserve"> I developed a passion for math</t>
  </si>
  <si>
    <t xml:space="preserve"> for learning</t>
  </si>
  <si>
    <t xml:space="preserve"> and for the sheer VICTORY</t>
  </si>
  <si>
    <t xml:space="preserve"> &amp; JOY that comes from struggling and overcoming! </t>
  </si>
  <si>
    <t>I know that if I can go from nearly failing pre-algebra in sixth grade to LOVING math &amp; the learning process as a student at Brown University</t>
  </si>
  <si>
    <t xml:space="preserve"> an Ivy League university - then you can too. </t>
  </si>
  <si>
    <t xml:space="preserve">MISSION   </t>
  </si>
  <si>
    <t>Share my passion for learning with others. Help others who might otherwise dread school</t>
  </si>
  <si>
    <t xml:space="preserve"> standardized tests</t>
  </si>
  <si>
    <t xml:space="preserve"> etc. to experience the same freedom</t>
  </si>
  <si>
    <t xml:space="preserve"> joy</t>
  </si>
  <si>
    <t xml:space="preserve"> confidence</t>
  </si>
  <si>
    <t xml:space="preserve"> and victory that has been transformative in my life. If you can do this</t>
  </si>
  <si>
    <t xml:space="preserve"> you can do anything.</t>
  </si>
  <si>
    <t xml:space="preserve">TESTIMONIALS   </t>
  </si>
  <si>
    <t>Selena is a very skilled tutor who understands the concepts. I've worked with her for 3 years now and she has been an enormous help! Starting from Algebra 1 through to the college process.""- Andre</t>
  </si>
  <si>
    <t>Selena is very supportive and helpful when it comes to ANY of your school needs! For me</t>
  </si>
  <si>
    <t xml:space="preserve"> she helped me the most with Pre-Calculus and it was a major help. She makes it easy and isn't scared of spending an hour on one question if that's what you need.""- Jade</t>
  </si>
  <si>
    <t xml:space="preserve"> Student at Seattle University</t>
  </si>
  <si>
    <t>Selena is always there whenever you need help with school. She helps me with school and college-related questions</t>
  </si>
  <si>
    <t xml:space="preserve"> but she also gives advice and is a sounding board for me whenever I'm struggling in life. Not only is she a tutor</t>
  </si>
  <si>
    <t xml:space="preserve"> but a person you can go to with whatever you're struggling with.""- Jane</t>
  </si>
  <si>
    <t xml:space="preserve"> HS Senior</t>
  </si>
  <si>
    <t xml:space="preserve">PRICING  </t>
  </si>
  <si>
    <t xml:space="preserve">$50/hr </t>
  </si>
  <si>
    <t>CALL/TEXT ME AT (702)503-3462 or email me through craigslist.</t>
  </si>
  <si>
    <t>All the best</t>
  </si>
  <si>
    <t>Selena</t>
  </si>
  <si>
    <t>Brown University</t>
  </si>
  <si>
    <t>Gates Scholar</t>
  </si>
  <si>
    <t>Roger Scholar</t>
  </si>
  <si>
    <t>;[50];2022-03-07;1
2022-02-25T12:58:05-0800;https://sandiego.craigslist.org/csd/lss/d/el-cajon-affordable-tutoring/7450854914.html;30.0;San Diego;City Of San Diego;sandiego;California;</t>
  </si>
  <si>
    <t>I am an experienced tutor with over five years of tutoring experience. I do online tutoring and also in person. I tutor a wide variety of classes including Algebra 1 and 2</t>
  </si>
  <si>
    <t xml:space="preserve"> Psychology and Social Sciences</t>
  </si>
  <si>
    <t xml:space="preserve"> English writing and speaking</t>
  </si>
  <si>
    <t xml:space="preserve"> and other classes. I also help students prepare for the SAT and ACT tests. I help students improve their study skills</t>
  </si>
  <si>
    <t xml:space="preserve"> and eliminate obstacles to learning like Math phobias or writing difficulties that keep them from excelling in their classes. </t>
  </si>
  <si>
    <t xml:space="preserve">  I work well with students of all ethnicities and have experience helping difficult students achieve their best. I am available for tutoring six days a week Monday through Saturday at a time that is convenient for you. My fee is $25 an hour. You save money when you take two or more lessons. Two lessons are for $35. I look forward to serving you. You can contact me also through my website www.academicsoldier.com .</t>
  </si>
  <si>
    <t>2022-02-17T15:21:24-0800;https://sandiego.craigslist.org/csd/lss/d/san-diego-certified-teacher-stanford/7447433239.html;;no city found;City Of San Diego;sandiego;California;"</t>
  </si>
  <si>
    <t>(619) 432-6110</t>
  </si>
  <si>
    <t>Del Cerro</t>
  </si>
  <si>
    <t xml:space="preserve"> Del Mar Heights</t>
  </si>
  <si>
    <t xml:space="preserve"> Del Mar Mesa</t>
  </si>
  <si>
    <t xml:space="preserve"> Downtown San Diego (Centre City)</t>
  </si>
  <si>
    <t xml:space="preserve"> East Elliott</t>
  </si>
  <si>
    <t xml:space="preserve"> East Village</t>
  </si>
  <si>
    <t xml:space="preserve"> Egger Highlands</t>
  </si>
  <si>
    <t xml:space="preserve"> El Cajon</t>
  </si>
  <si>
    <t xml:space="preserve"> Marina</t>
  </si>
  <si>
    <t xml:space="preserve"> Marston Hills</t>
  </si>
  <si>
    <t xml:space="preserve"> Memorial</t>
  </si>
  <si>
    <t xml:space="preserve"> Midtown</t>
  </si>
  <si>
    <t xml:space="preserve"> Midway</t>
  </si>
  <si>
    <t xml:space="preserve"> Mira Mesa</t>
  </si>
  <si>
    <t xml:space="preserve"> Miramar</t>
  </si>
  <si>
    <t xml:space="preserve"> Miramar Ranch North</t>
  </si>
  <si>
    <t xml:space="preserve"> Mission Beach</t>
  </si>
  <si>
    <t xml:space="preserve"> Mission Hills</t>
  </si>
  <si>
    <t xml:space="preserve"> Mission Valley</t>
  </si>
  <si>
    <t xml:space="preserve"> Morena</t>
  </si>
  <si>
    <t xml:space="preserve"> Mountain View</t>
  </si>
  <si>
    <t xml:space="preserve"> Mt. Hope</t>
  </si>
  <si>
    <t>Scripps Miramar Ranch</t>
  </si>
  <si>
    <t xml:space="preserve"> Scripps Ranch</t>
  </si>
  <si>
    <t xml:space="preserve"> Serra Mesa</t>
  </si>
  <si>
    <t xml:space="preserve"> Shelltown</t>
  </si>
  <si>
    <t xml:space="preserve"> Shelter Island</t>
  </si>
  <si>
    <t xml:space="preserve"> Sherman Heights</t>
  </si>
  <si>
    <t xml:space="preserve"> Skyline</t>
  </si>
  <si>
    <t xml:space="preserve"> Solana Beach</t>
  </si>
  <si>
    <t xml:space="preserve"> Sorrento Mesa</t>
  </si>
  <si>
    <t xml:space="preserve"> Sorrento Valley</t>
  </si>
  <si>
    <t xml:space="preserve"> South Park</t>
  </si>
  <si>
    <t xml:space="preserve"> Southcrest</t>
  </si>
  <si>
    <t xml:space="preserve"> Southeast San Diego</t>
  </si>
  <si>
    <t xml:space="preserve"> Stockton</t>
  </si>
  <si>
    <t xml:space="preserve"> Sunset Cliffs</t>
  </si>
  <si>
    <t xml:space="preserve"> Talmadge</t>
  </si>
  <si>
    <t xml:space="preserve"> Temecula</t>
  </si>
  <si>
    <t xml:space="preserve"> Tierrasanta</t>
  </si>
  <si>
    <t xml:space="preserve"> Tijuana River Valley</t>
  </si>
  <si>
    <t xml:space="preserve"> Torrey Highlands</t>
  </si>
  <si>
    <t xml:space="preserve"> Torrey Hills</t>
  </si>
  <si>
    <t xml:space="preserve"> Torrey Pines</t>
  </si>
  <si>
    <t xml:space="preserve"> University City</t>
  </si>
  <si>
    <t xml:space="preserve"> University Heights</t>
  </si>
  <si>
    <t xml:space="preserve"> Uptown</t>
  </si>
  <si>
    <t xml:space="preserve"> Valencia Park</t>
  </si>
  <si>
    <t xml:space="preserve"> Village of La Jolla</t>
  </si>
  <si>
    <t xml:space="preserve"> Webster</t>
  </si>
  <si>
    <t xml:space="preserve"> Wooded Area</t>
  </si>
  <si>
    <t>Allied Gardens</t>
  </si>
  <si>
    <t xml:space="preserve"> Alta Vista</t>
  </si>
  <si>
    <t xml:space="preserve"> Balboa Park</t>
  </si>
  <si>
    <t xml:space="preserve"> Bankers Hill</t>
  </si>
  <si>
    <t xml:space="preserve"> Barrio Logan</t>
  </si>
  <si>
    <t xml:space="preserve"> Bay Ho</t>
  </si>
  <si>
    <t xml:space="preserve"> Bay Park</t>
  </si>
  <si>
    <t xml:space="preserve"> Bay Terraces</t>
  </si>
  <si>
    <t xml:space="preserve"> Birdland</t>
  </si>
  <si>
    <t xml:space="preserve"> Black Mountain Ranch</t>
  </si>
  <si>
    <t xml:space="preserve"> Bonita</t>
  </si>
  <si>
    <t xml:space="preserve"> Border</t>
  </si>
  <si>
    <t xml:space="preserve"> Broadway Heights</t>
  </si>
  <si>
    <t xml:space="preserve"> Capistrano</t>
  </si>
  <si>
    <t xml:space="preserve"> Carlsbad</t>
  </si>
  <si>
    <t xml:space="preserve"> Carmel Mountain Ranch</t>
  </si>
  <si>
    <t xml:space="preserve"> Carmel Valley</t>
  </si>
  <si>
    <t xml:space="preserve"> Chollas View</t>
  </si>
  <si>
    <t xml:space="preserve"> Chula Vista</t>
  </si>
  <si>
    <t xml:space="preserve"> City Heights</t>
  </si>
  <si>
    <t xml:space="preserve"> Civita</t>
  </si>
  <si>
    <t xml:space="preserve"> Clairemont</t>
  </si>
  <si>
    <t xml:space="preserve"> College Area</t>
  </si>
  <si>
    <t xml:space="preserve"> Core</t>
  </si>
  <si>
    <t xml:space="preserve"> Coronado</t>
  </si>
  <si>
    <t xml:space="preserve"> Cortez Hill</t>
  </si>
  <si>
    <t xml:space="preserve">  Murrieta</t>
  </si>
  <si>
    <t xml:space="preserve"> National City</t>
  </si>
  <si>
    <t xml:space="preserve"> Navajo</t>
  </si>
  <si>
    <t xml:space="preserve"> Nestor</t>
  </si>
  <si>
    <t xml:space="preserve"> Normal Heights</t>
  </si>
  <si>
    <t xml:space="preserve"> North City</t>
  </si>
  <si>
    <t xml:space="preserve"> North Clairemont</t>
  </si>
  <si>
    <t xml:space="preserve"> North Park</t>
  </si>
  <si>
    <t xml:space="preserve"> Oak Park</t>
  </si>
  <si>
    <t xml:space="preserve"> Ocean Beach</t>
  </si>
  <si>
    <t xml:space="preserve"> Ocean Crest</t>
  </si>
  <si>
    <t xml:space="preserve"> Ocean View Hills</t>
  </si>
  <si>
    <t xml:space="preserve"> Oceanside</t>
  </si>
  <si>
    <t xml:space="preserve"> Old Town</t>
  </si>
  <si>
    <t xml:space="preserve"> Otay Mesa</t>
  </si>
  <si>
    <t xml:space="preserve"> Otay Mesa West</t>
  </si>
  <si>
    <t xml:space="preserve"> Pacific Beach</t>
  </si>
  <si>
    <t xml:space="preserve"> Pacific Highlands Ranch</t>
  </si>
  <si>
    <t xml:space="preserve"> Palm City</t>
  </si>
  <si>
    <t xml:space="preserve"> Paradise Hills</t>
  </si>
  <si>
    <t xml:space="preserve"> Point Loma</t>
  </si>
  <si>
    <t xml:space="preserve"> Point Loma Heights</t>
  </si>
  <si>
    <t xml:space="preserve"> Poway</t>
  </si>
  <si>
    <t xml:space="preserve"> Rancho Bernardo</t>
  </si>
  <si>
    <t xml:space="preserve"> Rancho Encantada</t>
  </si>
  <si>
    <t xml:space="preserve"> Rancho Pe√±asquitos</t>
  </si>
  <si>
    <t xml:space="preserve"> Redwood Village</t>
  </si>
  <si>
    <t xml:space="preserve"> Rolando</t>
  </si>
  <si>
    <t xml:space="preserve"> Rolando Park</t>
  </si>
  <si>
    <t xml:space="preserve"> Roseville-Fleetridge</t>
  </si>
  <si>
    <t xml:space="preserve"> Sabre Springs</t>
  </si>
  <si>
    <t xml:space="preserve"> San Carlos</t>
  </si>
  <si>
    <t xml:space="preserve"> San Diego</t>
  </si>
  <si>
    <t xml:space="preserve"> San Juan</t>
  </si>
  <si>
    <t xml:space="preserve"> San Marcos</t>
  </si>
  <si>
    <t xml:space="preserve"> San Pasqual Valley</t>
  </si>
  <si>
    <t xml:space="preserve"> San Ysidro</t>
  </si>
  <si>
    <t xml:space="preserve"> Santa Fe</t>
  </si>
  <si>
    <t xml:space="preserve"> Santee</t>
  </si>
  <si>
    <t>errito</t>
  </si>
  <si>
    <t xml:space="preserve"> Emerald Hills</t>
  </si>
  <si>
    <t xml:space="preserve"> Encanto</t>
  </si>
  <si>
    <t xml:space="preserve"> Encinitas</t>
  </si>
  <si>
    <t xml:space="preserve"> Escondido</t>
  </si>
  <si>
    <t xml:space="preserve"> Gaslamp Quarter</t>
  </si>
  <si>
    <t xml:space="preserve"> Golden Hill</t>
  </si>
  <si>
    <t xml:space="preserve"> Grant Hill</t>
  </si>
  <si>
    <t xml:space="preserve"> Grantville</t>
  </si>
  <si>
    <t xml:space="preserve"> Harbor Island</t>
  </si>
  <si>
    <t xml:space="preserve"> Harborview</t>
  </si>
  <si>
    <t xml:space="preserve"> Hillcrest</t>
  </si>
  <si>
    <t xml:space="preserve"> Horton Plaza</t>
  </si>
  <si>
    <t xml:space="preserve"> Imperial Beach</t>
  </si>
  <si>
    <t xml:space="preserve"> Jamacha</t>
  </si>
  <si>
    <t xml:space="preserve"> Kearny Mesa</t>
  </si>
  <si>
    <t xml:space="preserve"> Kensington</t>
  </si>
  <si>
    <t xml:space="preserve"> La Jolla</t>
  </si>
  <si>
    <t xml:space="preserve"> La Jolla Village</t>
  </si>
  <si>
    <t xml:space="preserve"> La Playa</t>
  </si>
  <si>
    <t xml:space="preserve"> Lake Murray</t>
  </si>
  <si>
    <t xml:space="preserve"> Lemon Grove</t>
  </si>
  <si>
    <t xml:space="preserve"> Lincoln Park</t>
  </si>
  <si>
    <t xml:space="preserve"> Linda Vista</t>
  </si>
  <si>
    <t xml:space="preserve"> Little Italy</t>
  </si>
  <si>
    <t xml:space="preserve"> Logan Heights</t>
  </si>
  <si>
    <t xml:space="preserve"> Loma Portal</t>
  </si>
  <si>
    <t>;[];2022-03-07;0
2022-02-14T11:18:58-0800;https://sandiego.craigslist.org/csd/wet/d/san-diego-statistics-masters-student/7445984989.html;;San Diego;City Of San Diego;sandiego;California;</t>
  </si>
  <si>
    <t>Hello everyone</t>
  </si>
  <si>
    <t xml:space="preserve"> my name is George and I am pursuing my master's degree in Statistics in San Diego State University. I graduated from Athens University of Economics and Business with a BSc in Statistics and I am currently offering to tutor middle/high school and undergraduate students in statistics/math-related courses. I can also write your projects/essays or assignments.</t>
  </si>
  <si>
    <t>My theoretical knowledge in Statistics is excellent and I am profficient in R</t>
  </si>
  <si>
    <t xml:space="preserve"> Python and SQL.</t>
  </si>
  <si>
    <t>Feel free to give me a call and talk about the details!</t>
  </si>
  <si>
    <t>2022-02-13T20:26:59-0800;https://sandiego.craigslist.org/nsd/lss/d/encinitas-tutoring-in-your-home/7445745185.html;;no city found;North Sd County;sandiego;California;"</t>
  </si>
  <si>
    <t xml:space="preserve">Certificated California Teacher </t>
  </si>
  <si>
    <t>will tutor grades K-12</t>
  </si>
  <si>
    <t>any math through calculus</t>
  </si>
  <si>
    <t xml:space="preserve"> Spanish </t>
  </si>
  <si>
    <t xml:space="preserve"> Science.</t>
  </si>
  <si>
    <t xml:space="preserve">I enjoy helping English language learners or special needs students.   </t>
  </si>
  <si>
    <t xml:space="preserve"> and always positive.  </t>
  </si>
  <si>
    <t>North County Encinitas</t>
  </si>
  <si>
    <t xml:space="preserve"> Leucadia</t>
  </si>
  <si>
    <t xml:space="preserve"> Cardiff</t>
  </si>
  <si>
    <t xml:space="preserve">Three Hour Minumim </t>
  </si>
  <si>
    <t>It‚Äôs always a good day at the beach! üòé</t>
  </si>
  <si>
    <t>2022-03-06T14:33:34-0800;https://sfbay.craigslist.org/nby/lss/d/petaluma-experienced-highly-regarded/7454762495.html;45.0;Petaluma;North Bay;sfbayarea;California;"</t>
  </si>
  <si>
    <t>I am a former high school math teacher with a combined 30+ years teaching and tutoring.  Early in my career I discovered that I have a gift for explaining math so students can understand</t>
  </si>
  <si>
    <t xml:space="preserve"> I have heard ""Oh my gosh I finally understand math!"" more times than I can count.  Every difficulty you may have in your math class is something I have seen dozens and dozens of times before and helped students understand.</t>
  </si>
  <si>
    <t>I was a tutor for many years before teaching high school</t>
  </si>
  <si>
    <t xml:space="preserve"> I have a ton of experience tutoring students with all manner of learning styles.  I am patient and logical</t>
  </si>
  <si>
    <t xml:space="preserve"> I know how to create a comfort zone for students.</t>
  </si>
  <si>
    <t>Middle school</t>
  </si>
  <si>
    <t xml:space="preserve"> college math courses including Statistics.  Also I am well versed in the Common Core curriculum used by many schools.</t>
  </si>
  <si>
    <t>I am set up to do remote tutoring if that is your preference/need.</t>
  </si>
  <si>
    <t>My rate is $45 per hour.  I am not a ""clock watching"" tutor</t>
  </si>
  <si>
    <t xml:space="preserve"> if a session needs to run a bit long you will not be charged for the extra time.</t>
  </si>
  <si>
    <t>References are available upon request.</t>
  </si>
  <si>
    <t>David</t>
  </si>
  <si>
    <t>;[45];2022-03-07;1
2022-03-05T09:41:58-0800;https://sfbay.craigslist.org/sby/lss/d/sunnyvale-expert-tutor-for-writing/7454235741.html;;Cupertino;South Bay;sfbayarea;California;</t>
  </si>
  <si>
    <t>Don't wait to get a tutor! This applies to struggling students or brilliant ones</t>
  </si>
  <si>
    <t xml:space="preserve"> as I can help both achieve their best.</t>
  </si>
  <si>
    <t>Would your student perform better in his or her subjects with a weekly tutor? I am here to help. I am a master tutor with fifteen years of experience bringing out the best of my students. I can help your student improve their English and Math skills</t>
  </si>
  <si>
    <t xml:space="preserve"> and maximize both learning and grades.</t>
  </si>
  <si>
    <t>I earned a graduate degree from Harvard University</t>
  </si>
  <si>
    <t xml:space="preserve"> and I specialize adapting my teaching style to each unique student. Additionally</t>
  </si>
  <si>
    <t xml:space="preserve"> I have lived overseas for five years</t>
  </si>
  <si>
    <t xml:space="preserve"> and so I have a speciality helping students who have English as a second language (ESL). I also am an expert SAT and ACT tutor.</t>
  </si>
  <si>
    <t>I can help you with the following:ENGLISH: English classes</t>
  </si>
  <si>
    <t xml:space="preserve"> StyleHISTORY &amp; OTHER LIBERAL ARTS: History</t>
  </si>
  <si>
    <t xml:space="preserve"> Government</t>
  </si>
  <si>
    <t xml:space="preserve"> Political Science</t>
  </si>
  <si>
    <t xml:space="preserve"> etc.MATH: Arithmetic</t>
  </si>
  <si>
    <t xml:space="preserve"> TrigonometrySCIENCE: Chemistry</t>
  </si>
  <si>
    <t>Individualized Tutoring</t>
  </si>
  <si>
    <t>Each student is different and I listen carefully so that our sessions are most productive. There is no substitute for one-on-one tutoring.</t>
  </si>
  <si>
    <t>Short Term or Long Term</t>
  </si>
  <si>
    <t xml:space="preserve">Some students have stayed with me their entire high school career. Others need just a bit of help to complete a difficult assignment. </t>
  </si>
  <si>
    <t>Individualized tutoring costs $95/hr for in-person or $65/hr for online. (CORONA VIRUS PRICING: $40/hr for online weekdays.) The introductory meeting is free without any obligation. I tutor online or in-person</t>
  </si>
  <si>
    <t xml:space="preserve"> and I use google docs and a whiteboard program for online students. Online tutoring works very well.</t>
  </si>
  <si>
    <t>You can text me or simply reply to this ad and we'll arrange a Zoom meeting.</t>
  </si>
  <si>
    <t>kenaritutor.com</t>
  </si>
  <si>
    <t xml:space="preserve">    ";[95</t>
  </si>
  <si>
    <t>2022-03-04T13:37:09-0800;https://sfbay.craigslist.org/sfc/lss/d/san-francisco-statistics-homework-exam/7453909802.html;;San Francisco;San Francisco;sfbayarea;California;"</t>
  </si>
  <si>
    <t>I am PhD graduate with more than 10 years tutoring experience in statistics and mathematics. I specialize in graduate level subjects such as Bayesian statistics machine learning APA format SPSS R studio Python MATLAB Stata Excel Jamovi and other software. Email me for an INSTANT reply!</t>
  </si>
  <si>
    <t>;[];2022-03-07;0
2022-03-02T14:57:54-0800;https://sfbay.craigslist.org/sfc/lss/d/san-francisco-math-and-science-tutor/7453039224.html;90.0;San Francisco;San Francisco;sfbayarea;California;</t>
  </si>
  <si>
    <t>ABOUT ME</t>
  </si>
  <si>
    <t xml:space="preserve">I‚Äôm a tutor who challenges students that enjoy math and science to go to the next level. I tutor middle and high school students and love seeing my students grow with every session. </t>
  </si>
  <si>
    <t>If you find that your students aren‚Äôt being challenged in school</t>
  </si>
  <si>
    <t xml:space="preserve"> then I am your tutor. I don‚Äôt just push my students</t>
  </si>
  <si>
    <t xml:space="preserve"> I also push myself at the gym and on my bike to enjoy life and grow every day. I believe that we enjoy life the most when we are being challenged at the right level and that‚Äôs exactly what I offer to my students. </t>
  </si>
  <si>
    <t>When students are challenged too much or not enough in school</t>
  </si>
  <si>
    <t xml:space="preserve"> they disengage and stop caring about learning. I bring a friendly face to learning that helps my students feel comfortable and safe to make mistakes and push themselves. </t>
  </si>
  <si>
    <t xml:space="preserve">I can provide references from previous families. I am also fully vaccinated. </t>
  </si>
  <si>
    <t>MY EXPERIENCE</t>
  </si>
  <si>
    <t xml:space="preserve">I‚Äôve been teaching for 4 years and have found that my niche is in tutoring students who enjoy math and science and want to learn more. </t>
  </si>
  <si>
    <t>My experience started when I took honors and accelerated classes in middle and high school. Later in life</t>
  </si>
  <si>
    <t xml:space="preserve"> I graduated with a Civil Engineering degree from Santa Clara University and currently work at a Transportation Engineering company in San Francisco. I recently passed my Fundamentals of Engineering Exam where I studied multiple subjects in math and science so I am fresh on various topics.</t>
  </si>
  <si>
    <t>WHAT I OFFER</t>
  </si>
  <si>
    <t>I bring a curriculum for my students to go through in an organized and well-explained way. I teach my students new topics</t>
  </si>
  <si>
    <t xml:space="preserve"> give them real-world examples and then have them teach me what they understand. For more complicated topics</t>
  </si>
  <si>
    <t xml:space="preserve"> I help my students to find patterns to make new material more tangible. Every now and then I throw in a shortcut or a new way to figure out problems to show students that working smarter is the goal</t>
  </si>
  <si>
    <t xml:space="preserve"> not working harder. We only have so much energy every day. </t>
  </si>
  <si>
    <t>SUBJECTS</t>
  </si>
  <si>
    <t>- Algebra (1 and 2)</t>
  </si>
  <si>
    <t>RATES</t>
  </si>
  <si>
    <t xml:space="preserve">I can either come to your house to tutor or we can meet at a local library. </t>
  </si>
  <si>
    <t xml:space="preserve">I offer 1 or 1.5-hour sessions </t>
  </si>
  <si>
    <t>My session rates are:</t>
  </si>
  <si>
    <t>$100 - 150 (In Person)</t>
  </si>
  <si>
    <t xml:space="preserve">$80 - 120 (Online) </t>
  </si>
  <si>
    <t>I offer package deals if you‚Äôd like to pay for multiple sessions in advance after a trial period.</t>
  </si>
  <si>
    <t>;[100, 80];2022-03-07;2
2022-03-02T11:35:04-0800;https://sfbay.craigslist.org/sfc/lss/d/san-francisco-physics-math-computer/7452940205.html;35.0;Online;San Francisco;sfbayarea;California;</t>
  </si>
  <si>
    <t>Online tutoring in high school or college level physics: Newtonian mechanics</t>
  </si>
  <si>
    <t xml:space="preserve"> Electricity and Magnetism</t>
  </si>
  <si>
    <t xml:space="preserve"> and Modern Physics.  Also for the AP Physics 1</t>
  </si>
  <si>
    <t xml:space="preserve"> and C exams.</t>
  </si>
  <si>
    <t>Math tutoring in Algebra</t>
  </si>
  <si>
    <t xml:space="preserve"> Calculus (including both AP classes/exams)</t>
  </si>
  <si>
    <t xml:space="preserve"> and Linear Algebra.</t>
  </si>
  <si>
    <t>Computer Science tutoring for the AP exams as well as general coding tutoring.  I can help with the basics of Java</t>
  </si>
  <si>
    <t xml:space="preserve"> C++ and web development including HTML/CSS/JavaScript/jQuery/Python/PHP.</t>
  </si>
  <si>
    <t>Sessions are by Zoom</t>
  </si>
  <si>
    <t xml:space="preserve"> and session length may range from 1 hour to 2 or more hours</t>
  </si>
  <si>
    <t xml:space="preserve"> according to your preference (minimum is 1 hour).  We can set up regular meetings or you can let me know when you need help.  The first hour is discounted to $25.</t>
  </si>
  <si>
    <t>I have a Master's of Engineering in Applied Physics from Cornell University</t>
  </si>
  <si>
    <t xml:space="preserve"> and several years of experience as a tutor.  Rate is $45 / hour and I accept PayPal or Venmo.  I look forward to hearing from you!</t>
  </si>
  <si>
    <t>P.S. I also offer online piano lessons -- limited spaces!</t>
  </si>
  <si>
    <t>;[25, 45];2022-03-07;2
2022-03-02T10:36:34-0800;https://sfbay.craigslist.org/pen/lss/d/atherton-tutor-harvard-grad-30-years/7452908195.html;;Atherton;Peninsula;sfbayarea;California;</t>
  </si>
  <si>
    <t>My name is Chris Dingman. I'm a uniquely qualified</t>
  </si>
  <si>
    <t xml:space="preserve"> Bay Area-based math</t>
  </si>
  <si>
    <t xml:space="preserve"> and SAT/ACT tutor.</t>
  </si>
  <si>
    <t xml:space="preserve">I am currently meeting students in person only in the East Bay (in the Lafayette area). But I do most of my tutoring online. Online tutoring works very well with one student (as opposed to teaching a class to several students who can easily get lost in the shuffle). I share my computer screen and use it as a whiteboard and students can share their online assignments or photos of papers or books. </t>
  </si>
  <si>
    <t>Since graduating summa cum laude from Harvard in 1987</t>
  </si>
  <si>
    <t xml:space="preserve"> I've been tutoring both in-person and online</t>
  </si>
  <si>
    <t xml:space="preserve"> teaching in both classrooms and homeschools</t>
  </si>
  <si>
    <t xml:space="preserve"> and helping various companies develop educational materials. </t>
  </si>
  <si>
    <t>In more than 30 years as a teacher and tutor</t>
  </si>
  <si>
    <t xml:space="preserve"> I have taught every middle and high school math course from pre-algebra through Calculus</t>
  </si>
  <si>
    <t xml:space="preserve"> and every high school science course. I am also a professional writer. </t>
  </si>
  <si>
    <t>I can help with: MATH: from basic arithmetic  through pre-algebra</t>
  </si>
  <si>
    <t xml:space="preserve"> algebra I</t>
  </si>
  <si>
    <t xml:space="preserve"> algebra II</t>
  </si>
  <si>
    <t xml:space="preserve"> pre-Calculus</t>
  </si>
  <si>
    <t xml:space="preserve"> and Calculus</t>
  </si>
  <si>
    <t xml:space="preserve"> SCIENCE: including biology</t>
  </si>
  <si>
    <t>WRITING: including organizational help</t>
  </si>
  <si>
    <t xml:space="preserve"> sentence structure/style</t>
  </si>
  <si>
    <t xml:space="preserve"> and grammar</t>
  </si>
  <si>
    <t>I also specialize in ACT and SAT test prep. Along with my private practice</t>
  </si>
  <si>
    <t xml:space="preserve"> I've worked with educational content developers in the San Francisco Bay Area</t>
  </si>
  <si>
    <t xml:space="preserve"> which specialize in the creation and delivery of test-prep materials. </t>
  </si>
  <si>
    <t>You can find out more about me at my website at AchieveWithEaseTutoring</t>
  </si>
  <si>
    <t xml:space="preserve"> or read below for a little more about what I offer. </t>
  </si>
  <si>
    <t>My Approach:</t>
  </si>
  <si>
    <t>Teaching isn‚Äôt just knowing the answers. It‚Äôs an art. Current circumstances of course prohibit classroom teaching</t>
  </si>
  <si>
    <t xml:space="preserve"> but classrooms are often not the best environments in which to practice the art of teaching anyway. Working with me</t>
  </si>
  <si>
    <t xml:space="preserve"> teens feel a sense of calm and  confidence that allows them to think clearly</t>
  </si>
  <si>
    <t xml:space="preserve"> tap into their natural desire to succeed</t>
  </si>
  <si>
    <t xml:space="preserve"> and to succeed.</t>
  </si>
  <si>
    <t>My tutoring approach is easy-going</t>
  </si>
  <si>
    <t xml:space="preserve"> and highly individualized. These three elements complement and amplify each other. Time spent with me is more efficient and effective than classroom instruction</t>
  </si>
  <si>
    <t xml:space="preserve"> which must use what I call a one-size-fits-none approach. </t>
  </si>
  <si>
    <t xml:space="preserve">I help create a relaxed atmosphere and authentic connection that puts students at ease and allows optimal learning. </t>
  </si>
  <si>
    <t>Students often succeed with me even when they've been frustrated by subjects or other tutors and teachers. Students almost always see both their confidence and grades go up.</t>
  </si>
  <si>
    <t>I have outstanding references available on request.</t>
  </si>
  <si>
    <t>Online Tutoring Platforms</t>
  </si>
  <si>
    <t>Zoom or Gmail Video Chat are effective and convenient ways to tutor. While maintaining a visual connection to the student</t>
  </si>
  <si>
    <t xml:space="preserve"> I can use my computer as a whiteboard which I share with the student. (All whiteboard notes can be sent to the student after the session.)</t>
  </si>
  <si>
    <t>You can contact me from my website at achievewitheasetutoring</t>
  </si>
  <si>
    <t>or call or text me at 510-499-5979.</t>
  </si>
  <si>
    <t>I look forward to hearing from you with any questions you may have.</t>
  </si>
  <si>
    <t>Chris</t>
  </si>
  <si>
    <t>2022-03-02T09:56:52-0800;https://sfbay.craigslist.org/sfc/lss/d/math-physics-and-chemistry-zoom-in/7452885356.html;120.0;Richmond / Seacliff;San Francisco;sfbayarea;California;"</t>
  </si>
  <si>
    <t>*****I am currently offering both Zoom and in-person tutoring</t>
  </si>
  <si>
    <t xml:space="preserve"> but in-person only for vaccinated/masked families (I am fully vaxed). For Zoom</t>
  </si>
  <si>
    <t xml:space="preserve"> I have a multi-camera setup</t>
  </si>
  <si>
    <t xml:space="preserve"> so I can alternate cameras between talking and writing</t>
  </si>
  <si>
    <t xml:space="preserve"> which proved effective throughout the past two years.*****</t>
  </si>
  <si>
    <t xml:space="preserve"> and chemistry are too often taught to be complicated</t>
  </si>
  <si>
    <t xml:space="preserve"> but that's antithetical. Math and science are meant to take our complex world and make it simple. I believe in breaking down problems so each step is as simple as possible. As I often tell my students: small steps</t>
  </si>
  <si>
    <t xml:space="preserve"> not big leaps. I am a native San Franciscan and and a graduate of University High School. I am capable of tutoring calculus through middle school math as well as high school and intro college physics and high school chemistry. I can work with students struggling to grasp the concepts</t>
  </si>
  <si>
    <t xml:space="preserve"> as well as those seeking enrichment beyond what school is offering them.</t>
  </si>
  <si>
    <t xml:space="preserve"> Skidmore College</t>
  </si>
  <si>
    <t xml:space="preserve"> and Dartmouth College.</t>
  </si>
  <si>
    <t>-Two of my undergraduate majors were math and physics. I received 5s on APs in both subjects and an 800 GRE Quantitative.</t>
  </si>
  <si>
    <t xml:space="preserve"> but grew to love it later</t>
  </si>
  <si>
    <t xml:space="preserve"> so if your child dislikes chemistry now</t>
  </si>
  <si>
    <t xml:space="preserve"> I can relate</t>
  </si>
  <si>
    <t xml:space="preserve"> and I can show them how to like it.</t>
  </si>
  <si>
    <t>-Full-time tutor for last 4+ years.</t>
  </si>
  <si>
    <t>-Familiarity with many SF schools' math and science curriculum.</t>
  </si>
  <si>
    <t xml:space="preserve"> with a solid understanding of the subjects.</t>
  </si>
  <si>
    <t>-Former camp counselor with JCCSF summer camps (very good with kids).</t>
  </si>
  <si>
    <t xml:space="preserve"> both fast and slow.</t>
  </si>
  <si>
    <t>-$120/hour.</t>
  </si>
  <si>
    <t>;[120];2022-03-07;1
2022-03-02T05:56:35-0800;https://sfbay.craigslist.org/eby/lss/d/fremont-math-computer-science-tutor-for/7452759107.html;30.0;Fremont / Union City / Newark;East Bay;sfbayarea;California;</t>
  </si>
  <si>
    <t>I am a college student and I have experience with tutoring younger students. I also have a lower price than most tutors:</t>
  </si>
  <si>
    <t xml:space="preserve">$30 Online </t>
  </si>
  <si>
    <t>Classes I have taken: (All with an A or A+)</t>
  </si>
  <si>
    <t>Calculus 1C</t>
  </si>
  <si>
    <t>Calculus 1B</t>
  </si>
  <si>
    <t>Calculus 1A</t>
  </si>
  <si>
    <t>PreCalculus</t>
  </si>
  <si>
    <t>Algebra 2 / Trig</t>
  </si>
  <si>
    <t xml:space="preserve">Pre Algebra </t>
  </si>
  <si>
    <t>C++ (22A)</t>
  </si>
  <si>
    <t>C++ (22B)</t>
  </si>
  <si>
    <t>C++ (22C)</t>
  </si>
  <si>
    <t>I have just finished taking Calculus 1C at De Anza College</t>
  </si>
  <si>
    <t xml:space="preserve"> and I finished it with an A. I have experience in Physics as well as C++</t>
  </si>
  <si>
    <t xml:space="preserve"> both in which are subjects that heavily rely on mathematics. I have also self studied Python and can take requests for the class.</t>
  </si>
  <si>
    <t xml:space="preserve">I can take requests for any of the classes I've listed above. You can also request other math classes and see if I'm able to help you / your child with them. </t>
  </si>
  <si>
    <t>Please contact me if you're interested.</t>
  </si>
  <si>
    <t>2022-02-28T09:10:51-0800;https://sfbay.craigslist.org/sby/lss/d/sunnyvale-best-science-and-math-tutor/7451965164.html;;Sunnyvale;South Bay;sfbayarea;California;"</t>
  </si>
  <si>
    <t xml:space="preserve">YOU DESERVE THE BEST TUTOR.  I guarantee I can prove that I am the best tutor for you in the first hour or you can walk away without paying me.  </t>
  </si>
  <si>
    <t>Have my own very EASY TO USE CUSTOM TUTORING PLATFORM that I have been using for 3 years.</t>
  </si>
  <si>
    <t>Have my own worksheets for chemistry and physics if the student is looking for additional problems.</t>
  </si>
  <si>
    <t>Can prep students for classes that they are not currently in.</t>
  </si>
  <si>
    <t>Subjects I Tutor:</t>
  </si>
  <si>
    <t xml:space="preserve"> Honors Biology</t>
  </si>
  <si>
    <t xml:space="preserve"> General Biology</t>
  </si>
  <si>
    <t>College:</t>
  </si>
  <si>
    <t>- Algebra 1 and 2</t>
  </si>
  <si>
    <t>- Integrated Math 1 and 2</t>
  </si>
  <si>
    <t>- Math 6</t>
  </si>
  <si>
    <t xml:space="preserve">Los Altos -94022 94024 Mountain View -94040 Sunnyvale -94086 94087 Palo Alto -94301 94304 94306 Cupertino -95014 Los Gatos -95030 95032 95033 Milpitas -95035 Morgan Hill -95037 San Martin -95046 Santa Clara -95051 95054 Saratoga -95070 San Jose -95120 95119 95120 95121 95123 95124 95129 95130 95131 95132 95134 95135 95136 95138 95139 95148 </t>
  </si>
  <si>
    <t xml:space="preserve">Menlo Park 94026 94025  Saratoga 95070  95071  Atherton  94027   </t>
  </si>
  <si>
    <t>94024  94087  95014  95015</t>
  </si>
  <si>
    <t>Bellarmine Prep</t>
  </si>
  <si>
    <t xml:space="preserve"> Harker school</t>
  </si>
  <si>
    <t xml:space="preserve"> Archbishop mitty</t>
  </si>
  <si>
    <t xml:space="preserve"> sacred haeart</t>
  </si>
  <si>
    <t xml:space="preserve"> st. Saint Francis  De anz</t>
  </si>
  <si>
    <t xml:space="preserve"> Foothill </t>
  </si>
  <si>
    <t>chemesty</t>
  </si>
  <si>
    <t xml:space="preserve"> chemestry</t>
  </si>
  <si>
    <t xml:space="preserve"> zoom</t>
  </si>
  <si>
    <t>;[];2022-03-07;0
2022-02-27T22:01:06-0800;https://sfbay.craigslist.org/pen/lss/d/menlo-park-hs-college-private-math/7451809541.html;;Menlo Park;Peninsula;sfbayarea;California;</t>
  </si>
  <si>
    <t>College and high school-level mathematics educator available for independent</t>
  </si>
  <si>
    <t xml:space="preserve"> private tutoring/lessons</t>
  </si>
  <si>
    <t xml:space="preserve"> evenings and weekends. I am a professor with a PhD in mathematics and over 10 years experience one-on-one tutoring and teaching math and physics classes. I can help with the following:</t>
  </si>
  <si>
    <t xml:space="preserve"> BC Calculus AP and IB exams</t>
  </si>
  <si>
    <t>In-person (can travel within the area) and Zoom both available.</t>
  </si>
  <si>
    <t>San Francisco - Daly City - Colma - South San Francisco - San Bruno - Millbrae - Foster City - San Mateo - Hillsborough - Burlingame - Belmont - San Carlos - Redwood City - Atherton - Menlo Park - Woodside - Palo Alto - East Palo Alto - Los Altos - Mountain View - Outside the area negotiable!</t>
  </si>
  <si>
    <t>2022-02-27T13:09:35-0800;https://sfbay.craigslist.org/sby/lss/d/redwood-estates-math-and-physics-tutor/7451665379.html;;Los Gatos;South Bay;sfbayarea;California;"</t>
  </si>
  <si>
    <t>Limited time offer. All fees collected from new students will be forwarded to help Ukraine.</t>
  </si>
  <si>
    <t>Come and master math and physics and help Ukraine at the same time!</t>
  </si>
  <si>
    <t>Many years of experience. Patience. Respect. Creative individualized approach. Results. Middle school</t>
  </si>
  <si>
    <t xml:space="preserve"> college. Meeting in person only. At local libraries. igor</t>
  </si>
  <si>
    <t>2022-02-26T20:44:42-0800;https://sfbay.craigslist.org/pen/lss/d/south-san-francisco-math-tutor-algebra/7451425774.html;25.0;South San Francisco;Peninsula;sfbayarea;California;"</t>
  </si>
  <si>
    <t>If you need an online or in-person Math Tutor on the following subjects at Middle School</t>
  </si>
  <si>
    <t xml:space="preserve">  High School</t>
  </si>
  <si>
    <t xml:space="preserve">  or College level</t>
  </si>
  <si>
    <t xml:space="preserve"> we can help you! </t>
  </si>
  <si>
    <t>Tutorials: Mathematics</t>
  </si>
  <si>
    <t xml:space="preserve"> AP Calculus/Calculus</t>
  </si>
  <si>
    <t xml:space="preserve"> AP Statistics/Statistics</t>
  </si>
  <si>
    <t xml:space="preserve"> and Econometrics. </t>
  </si>
  <si>
    <t>Math Test Preparations:  SAT</t>
  </si>
  <si>
    <t xml:space="preserve"> and Electrical Apprenticeship.</t>
  </si>
  <si>
    <t>Rate starts at $25/hour</t>
  </si>
  <si>
    <t>;[25];2022-03-07;1
2022-02-24T12:18:07-0800;https://sfbay.craigslist.org/sby/lss/d/mountain-view-mit-math-statistics-tutor/7450401359.html;20.0;Bay Area;South Bay;sfbayarea;California;</t>
  </si>
  <si>
    <t>Why gamble with your future? Get exemplary help from an M.I.T. honors graduate with Mathematics (Basic Math to Advanced Calculus)</t>
  </si>
  <si>
    <t xml:space="preserve"> Probability &amp; Statistics at the high school</t>
  </si>
  <si>
    <t xml:space="preserve"> or University level. Don't take chances with those take-homes</t>
  </si>
  <si>
    <t xml:space="preserve"> or standardized tests.  (Ace those S.A.T.s with my data bank of test questions!) </t>
  </si>
  <si>
    <t>**I have perfected an online learning system using the latest technology including Zoom which is guaranteed to achieve optimal results. Research demonstrates that mathematics students of all ages who work online achieve superior results compared with those who do not. Don't waste time with outdated in-person sessions. Engage immediately &amp; ride the online education wave!</t>
  </si>
  <si>
    <t>**Overall reasonable rates.$20 per hour discounted rate for students committed to learning on regular basis. FREE 1st hour !(Rates may vary slightly depending on the nature of the work</t>
  </si>
  <si>
    <t xml:space="preserve"> commitment level and time frame requested.) **WEEKLY RATES WILL ALSO BE CONSIDERED**. Contact: lawrence.garrett111@gmail.com (note: 2 r's &amp; 2 t's in ""garrett"" &amp; dot between last &amp; first name)</t>
  </si>
  <si>
    <t xml:space="preserve">**Expert assistance with all statistical aspects of University doctoral &amp; master's theses &amp; other research projects can also be provided at slightly higher rate. .  </t>
  </si>
  <si>
    <t>;[20];2022-03-07;1
2022-02-23T22:39:26-0800;https://sfbay.craigslist.org/eby/lss/d/fremont-tutor-science-math-writing/7450163112.html;50.0;Fremont / Union City / Newark;East Bay;sfbayarea;California;</t>
  </si>
  <si>
    <t>$50/hr.</t>
  </si>
  <si>
    <t>I offer tutoring in the sciences</t>
  </si>
  <si>
    <t xml:space="preserve"> and writing as well as help in the college application process.</t>
  </si>
  <si>
    <t>I have a broad background in the sciences</t>
  </si>
  <si>
    <t xml:space="preserve"> as well as skills useful for the college application process.</t>
  </si>
  <si>
    <t>Undergraduate: Rice University</t>
  </si>
  <si>
    <t xml:space="preserve"> double major Biochemistry and Physics</t>
  </si>
  <si>
    <t xml:space="preserve"> summa cum laude.</t>
  </si>
  <si>
    <t>Ph.D. Yale University</t>
  </si>
  <si>
    <t xml:space="preserve"> Molecular Biophysics and Biochemistry.  My Ph.D. advisor</t>
  </si>
  <si>
    <t xml:space="preserve"> Thomas A. Steitz</t>
  </si>
  <si>
    <t xml:space="preserve"> later received the Nobel Prize in Chemistry</t>
  </si>
  <si>
    <t>After receiving my Ph.D.</t>
  </si>
  <si>
    <t xml:space="preserve"> I did a postdoc at the California Institute of Technology (Caltech).</t>
  </si>
  <si>
    <t>I‚Äôve had great success helping students edit their college application essays.  I‚Äôve taught a small writing class.  I‚Äôve also had experience interviewing student applicants</t>
  </si>
  <si>
    <t xml:space="preserve"> as an alumni interviewer for Rice.</t>
  </si>
  <si>
    <t>As a tutor</t>
  </si>
  <si>
    <t xml:space="preserve"> I believe strongly in teaching students how to think critically. </t>
  </si>
  <si>
    <t>I prefer in-person tutoring.  I received my second Moderna shot on 4/30/2021 and the Moderna booster at the end of October.</t>
  </si>
  <si>
    <t>;[50];2022-03-07;1
2022-02-23T11:37:59-0800;https://sfbay.craigslist.org/sby/lss/d/redwood-estates-math-and-physics-tutor/7449951345.html;;Los Gatos;South Bay;sfbayarea;California;</t>
  </si>
  <si>
    <t>;[];2022-03-07;0
2022-02-22T13:06:34-0800;https://sfbay.craigslist.org/nby/lss/d/online-excellent-experienced-math-tutor/7449548902.html;55.0;no city found;North Bay;sfbayarea;California;</t>
  </si>
  <si>
    <t>I'M DOING SKYPE/ZOOM SESSIONS!</t>
  </si>
  <si>
    <t>My name is Ben Pecover</t>
  </si>
  <si>
    <t xml:space="preserve"> I'm originally from the UK but I've lived in Santa Rosa for 8 years. I have 17 years' experience of helping a very wide range of math students from middle-schoolers and high-schoolers to college students and people looking to advance their career and take various vocational math tests.</t>
  </si>
  <si>
    <t>I cover middle school math</t>
  </si>
  <si>
    <t xml:space="preserve"> Statistics and more.</t>
  </si>
  <si>
    <t>I usually charge $60 for an hour session though I offer $50-an-hour packages for students when they pay in advance for five hours and we meet for a minimum of 2 hours a week. You can hire me for the long-term</t>
  </si>
  <si>
    <t xml:space="preserve"> or just a few lessons to get you/your child over a slump.</t>
  </si>
  <si>
    <t>For more information and lots of testimonials from previous students please visit my website:</t>
  </si>
  <si>
    <t>http://santarosamathtutor.wordpress.com/</t>
  </si>
  <si>
    <t>Please call me at (707) 331 0086.</t>
  </si>
  <si>
    <t>Ben Pecover is an outstanding tutor. I had him as my math tutor while I attended Santa Rosa Junior College. He is knowledgeable</t>
  </si>
  <si>
    <t xml:space="preserve"> communicated his lessons clearly and gave me an organized approach to successfully solve math problems. In fact</t>
  </si>
  <si>
    <t xml:space="preserve"> he was so good that I hired him to tutor both of my children who are currently in high school. We have all been able to get A‚Äôs in our math classes because of his ability to teach in an understandable and effective manner"".</t>
  </si>
  <si>
    <t>NS</t>
  </si>
  <si>
    <t xml:space="preserve"> Santa Rosa mom and SRJC student</t>
  </si>
  <si>
    <t>;[60, 50];2022-03-07;2
2022-02-21T00:39:25-0800;https://sfbay.craigslist.org/eby/lss/d/pleasanton-effective-math-and-mandarin/7448807313.html;;Pleasanton;East Bay;sfbayarea;California;</t>
  </si>
  <si>
    <t xml:space="preserve"> I am a full time high school Math teacher for many years and have been tutoring as well for all levels of the Math courses including Standardized Tests such as ISEE</t>
  </si>
  <si>
    <t xml:space="preserve"> GMAT... </t>
  </si>
  <si>
    <t>At the same time</t>
  </si>
  <si>
    <t xml:space="preserve"> as a native Mandarin and Cantonese speaker</t>
  </si>
  <si>
    <t xml:space="preserve"> I also teach and tutor Chinese lessons and serve as an AP Chinese Reader for the College Board.</t>
  </si>
  <si>
    <t>I have great references. :)</t>
  </si>
  <si>
    <t>Thank you in advance for giving me the opportunity!</t>
  </si>
  <si>
    <t>Stay happy and healthy! :)</t>
  </si>
  <si>
    <t>Virginia</t>
  </si>
  <si>
    <t>(415) 359-8066</t>
  </si>
  <si>
    <t>;[];2022-03-07;0
2022-02-20T11:46:02-0800;https://sfbay.craigslist.org/sfc/lss/d/san-francisco-math-tutor/7448611492.html;;San Francisco;San Francisco;sfbayarea;California;</t>
  </si>
  <si>
    <t>If you are struggling with all levels of math</t>
  </si>
  <si>
    <t xml:space="preserve"> I will be able to assist. I am a passionate teacher and tutor with years of experience helping students succeed in mathematics.</t>
  </si>
  <si>
    <t>‚àô Effective tutoring methods: I have many years of experience and have a very good sense of what works and what doesn't.</t>
  </si>
  <si>
    <t>‚àô A natural</t>
  </si>
  <si>
    <t xml:space="preserve"> common-sense understanding of math: Formulas are useful</t>
  </si>
  <si>
    <t xml:space="preserve"> but it is much more important to understand the logic behind them and to remember a few good examples</t>
  </si>
  <si>
    <t>Please reply to this ad to find out more or to schedule a meeting. I look forward to working with you! I have been teaching math since I was in college</t>
  </si>
  <si>
    <t xml:space="preserve"> and I am a patient</t>
  </si>
  <si>
    <t xml:space="preserve"> understanding tutor who loves what I do. Rather than focusing on memorizing formulas and ways to solve specific problems</t>
  </si>
  <si>
    <t xml:space="preserve"> I try to get my students to really understand the basic concepts behind what they are doing so that they can see why the formulas are there. I have found this approach to be very effective in breaking down complex problems for students who are having trouble with math. I am also a strong believer in learning how to do mental arithmetic fast and effectively.</t>
  </si>
  <si>
    <t>;[];2022-03-07;0
2022-02-18T10:46:45-0800;https://sfbay.craigslist.org/sby/lss/d/mountain-view-in-home-experienced-math/7447746484.html;;Mountain View;South Bay;sfbayarea;California;</t>
  </si>
  <si>
    <t>**Sessions by Zoom/Skype available if you prefer**</t>
  </si>
  <si>
    <t>In Home Tutor With 25+ Years of Experience in Tutoring High School Math and Science Students In the Bay Area. I'm based in Mtn. View</t>
  </si>
  <si>
    <t xml:space="preserve"> but I cover the peninsula from Los Gatos to Burlingame.</t>
  </si>
  <si>
    <t>My name is Larry Friedrich and I go by the nickname: TutorGuy.</t>
  </si>
  <si>
    <t>You Might Need a Tutor if:</t>
  </si>
  <si>
    <t>I Can Help You Master the Material:</t>
  </si>
  <si>
    <t>-Former Training Professional at Fortune 500 High Technology Company</t>
  </si>
  <si>
    <t>-Algebra 1 and 2</t>
  </si>
  <si>
    <t>-Chemistry (Regular</t>
  </si>
  <si>
    <t xml:space="preserve"> Honors</t>
  </si>
  <si>
    <t xml:space="preserve"> or AP)</t>
  </si>
  <si>
    <t>-Physics (Regular</t>
  </si>
  <si>
    <t>I have already provided tutoring to students at the following high schools. If you attend another school</t>
  </si>
  <si>
    <t xml:space="preserve"> you can be the first</t>
  </si>
  <si>
    <t xml:space="preserve"> so I will add your school to the list:</t>
  </si>
  <si>
    <t>Alta Vista</t>
  </si>
  <si>
    <t>Aragon</t>
  </si>
  <si>
    <t>Bellarmine</t>
  </si>
  <si>
    <t>Branham</t>
  </si>
  <si>
    <t>Burlingame</t>
  </si>
  <si>
    <t>Carlmont</t>
  </si>
  <si>
    <t>Castilleja</t>
  </si>
  <si>
    <t>Convent of the Sacred Heart</t>
  </si>
  <si>
    <t>Crystal Springs</t>
  </si>
  <si>
    <t>Cupertino</t>
  </si>
  <si>
    <t>Del Mar</t>
  </si>
  <si>
    <t>Fremont</t>
  </si>
  <si>
    <t>Gunn</t>
  </si>
  <si>
    <t>Harker</t>
  </si>
  <si>
    <t>Hillsdale</t>
  </si>
  <si>
    <t>Homestead</t>
  </si>
  <si>
    <t>Independence</t>
  </si>
  <si>
    <t>Leigh</t>
  </si>
  <si>
    <t>Leland</t>
  </si>
  <si>
    <t>Los Altos</t>
  </si>
  <si>
    <t>Los Gatos</t>
  </si>
  <si>
    <t>Lynbrook</t>
  </si>
  <si>
    <t>Menlo</t>
  </si>
  <si>
    <t>Menlo-Atherton</t>
  </si>
  <si>
    <t>Mills</t>
  </si>
  <si>
    <t>Mitty</t>
  </si>
  <si>
    <t>Monta Vista</t>
  </si>
  <si>
    <t>Mountain View</t>
  </si>
  <si>
    <t>Notre Dame Belmont</t>
  </si>
  <si>
    <t>The Nueva School</t>
  </si>
  <si>
    <t>Palo Alto</t>
  </si>
  <si>
    <t>Pinewood</t>
  </si>
  <si>
    <t>Presentation</t>
  </si>
  <si>
    <t>Prospect</t>
  </si>
  <si>
    <t>Sacred Heart Prep</t>
  </si>
  <si>
    <t>San Mateo</t>
  </si>
  <si>
    <t>Santa Teresa</t>
  </si>
  <si>
    <t>Sequoia</t>
  </si>
  <si>
    <t>Serra</t>
  </si>
  <si>
    <t>St. Francis</t>
  </si>
  <si>
    <t>St. Ignatius</t>
  </si>
  <si>
    <t>Saratoga</t>
  </si>
  <si>
    <t>TIDE Academy</t>
  </si>
  <si>
    <t>University HS</t>
  </si>
  <si>
    <t>Valley Christian</t>
  </si>
  <si>
    <t>Westmont</t>
  </si>
  <si>
    <t>Wilcox</t>
  </si>
  <si>
    <t>Woodside</t>
  </si>
  <si>
    <t>Woodside Priory</t>
  </si>
  <si>
    <t>I've also worked with students from the following colleges and universities:</t>
  </si>
  <si>
    <t>Cal State East Bay</t>
  </si>
  <si>
    <t>Ca√±ada College</t>
  </si>
  <si>
    <t>College of San Mateo</t>
  </si>
  <si>
    <t>De Anza College</t>
  </si>
  <si>
    <t>Foothill College</t>
  </si>
  <si>
    <t>San Francisco City College</t>
  </si>
  <si>
    <t>San Francisco State</t>
  </si>
  <si>
    <t>San Jose State</t>
  </si>
  <si>
    <t>Stanford University</t>
  </si>
  <si>
    <t>Here are some real quotes from former students or parents:</t>
  </si>
  <si>
    <t>I don't worry anymore when I don't understand what my teacher is talking about because I know you'll explain it so that it makes perfect sense."" Precalc student</t>
  </si>
  <si>
    <t>I got accepted to Yale</t>
  </si>
  <si>
    <t xml:space="preserve"> and you had a lot to do with that!"" Precalc and Calc BC student. [Okay</t>
  </si>
  <si>
    <t xml:space="preserve"> I don't really take credit for this</t>
  </si>
  <si>
    <t xml:space="preserve"> but he really said it...]</t>
  </si>
  <si>
    <t>My daughter told me that you explain things more clearly than any teacher she's ever had."" Parent of a Precalc student</t>
  </si>
  <si>
    <t>Things just make more sense when Mr. F explains them."" Geometry student</t>
  </si>
  <si>
    <t>Never before have I learned something so well from a teacher."" Alg 2 student</t>
  </si>
  <si>
    <t>She told me</t>
  </si>
  <si>
    <t xml:space="preserve"> 'Mom</t>
  </si>
  <si>
    <t xml:space="preserve"> if Larry was my chemistry teacher</t>
  </si>
  <si>
    <t xml:space="preserve"> I'd be getting an A+ in the class.' "" Mom of honors chem student</t>
  </si>
  <si>
    <t>I am beyond thrilled with my AP scores which include a 5 in Calculus AB and a 4 in Statistics. I couldn't have done it without you!"" Calc and Stats student</t>
  </si>
  <si>
    <t>Check Out My Website at http://tutoringsanjose.net. I have a lot of cool tips there that might just help you with one of your homework problems.</t>
  </si>
  <si>
    <t>If you email me through the craig's list email</t>
  </si>
  <si>
    <t xml:space="preserve"> we can set up a phone call to discuss whether I can help.</t>
  </si>
  <si>
    <t>;[];2022-03-07;0
2022-02-17T03:51:01-0800;https://sfbay.craigslist.org/sby/lss/d/santa-clara-math-tutor-initial-session/7447123492.html;40.0;Santa Clara;South Bay;sfbayarea;California;</t>
  </si>
  <si>
    <t>I have tutored Mathematics to many young students as well as adults throughout my college years</t>
  </si>
  <si>
    <t xml:space="preserve"> and also during my practice as a Licensed Professional Engineer in the state of California.</t>
  </si>
  <si>
    <t>I am very patient with students when they have difficulty understanding the material.  I gear my explanations at the same level as my students</t>
  </si>
  <si>
    <t xml:space="preserve"> and provide good matching analogies to explain material in different ways to help them understand the basics.  I help my students gain the confidence they need for future mathematics courses.</t>
  </si>
  <si>
    <t>Shown below are the courses I can tutor.</t>
  </si>
  <si>
    <t>‚Ä¢	Pre-Algebra.</t>
  </si>
  <si>
    <t>‚Ä¢	Algebra.</t>
  </si>
  <si>
    <t>‚Ä¢	Geometry.</t>
  </si>
  <si>
    <t>‚Ä¢	Intermediate Algebra.</t>
  </si>
  <si>
    <t>‚Ä¢	Trigonometry.</t>
  </si>
  <si>
    <t>‚Ä¢	Advanced Algebra.</t>
  </si>
  <si>
    <t>‚Ä¢	Pre-Calculus.</t>
  </si>
  <si>
    <t>‚Ä¢	College Algebra.</t>
  </si>
  <si>
    <t>‚Ä¢	Calculus (Differential</t>
  </si>
  <si>
    <t xml:space="preserve"> Integral</t>
  </si>
  <si>
    <t xml:space="preserve"> and Advanced).</t>
  </si>
  <si>
    <t>‚Ä¢	Any Math from K-12 to College level Calculus.</t>
  </si>
  <si>
    <t>‚Ä¢	Boolean Algebra and Basic Computer Arithmetic.</t>
  </si>
  <si>
    <t>‚Ä¢	Combinational and Sequential Digital Logic Design.</t>
  </si>
  <si>
    <t>‚Ä¢	ACT Math Section.</t>
  </si>
  <si>
    <t>‚Ä¢	SAT Math Section and SAT Subject Math Preparation.</t>
  </si>
  <si>
    <t>I will help you with the material exactly as you are expected to know it for your class.  I will buy myself the same book used in your class to prepare myself and be ready to help you understand the material thoroughly.  We can also have emails between tutoring sessions to answer questions</t>
  </si>
  <si>
    <t xml:space="preserve"> or to help you with your homework.</t>
  </si>
  <si>
    <t>I have a perfect 4.00 Math GPA in all High School Mathematics courses taken</t>
  </si>
  <si>
    <t xml:space="preserve"> and College Math up to and including Advanced Calculus</t>
  </si>
  <si>
    <t xml:space="preserve"> and many graduate level Applied Mathematics courses.</t>
  </si>
  <si>
    <t xml:space="preserve">Background &amp; Academic/Professional Credentials: </t>
  </si>
  <si>
    <t>HSD</t>
  </si>
  <si>
    <t xml:space="preserve"> Abraham Lincoln High School</t>
  </si>
  <si>
    <t xml:space="preserve"> San Francisco</t>
  </si>
  <si>
    <t xml:space="preserve"> Math Major (Honors ‚Äì 4.0 GPA).</t>
  </si>
  <si>
    <t>BSEE</t>
  </si>
  <si>
    <t xml:space="preserve"> Electrical Engineering and Computer Sciences.</t>
  </si>
  <si>
    <t>MSEE</t>
  </si>
  <si>
    <t xml:space="preserve"> Santa Clara University</t>
  </si>
  <si>
    <t xml:space="preserve"> Communication Theory</t>
  </si>
  <si>
    <t xml:space="preserve"> Digital Design</t>
  </si>
  <si>
    <t xml:space="preserve"> and Applied Math.</t>
  </si>
  <si>
    <t>PE</t>
  </si>
  <si>
    <t xml:space="preserve"> Registered Professional Engineer in the State of California</t>
  </si>
  <si>
    <t xml:space="preserve"> License #E15005.</t>
  </si>
  <si>
    <t>Fluency in Spanish (reading</t>
  </si>
  <si>
    <t xml:space="preserve"> speaking).</t>
  </si>
  <si>
    <t>E-mail me with information about the course</t>
  </si>
  <si>
    <t xml:space="preserve"> brief explanation of area of confusion</t>
  </si>
  <si>
    <t xml:space="preserve"> and your textbook title &amp; author (or ISBN)</t>
  </si>
  <si>
    <t xml:space="preserve"> or call me (408-249-3916).  If there is no answer</t>
  </si>
  <si>
    <t xml:space="preserve"> please leave a message.  I'll respond soon.</t>
  </si>
  <si>
    <t>I can help you with a particular problem at hand</t>
  </si>
  <si>
    <t xml:space="preserve"> even if you decide not to hire me.  Just send me an email with your unsolved homework (or test problem)</t>
  </si>
  <si>
    <t xml:space="preserve"> and I‚Äôll email back with an explained solution.  I just love to help.</t>
  </si>
  <si>
    <t>My charge:  $30 ~ $50 per hour</t>
  </si>
  <si>
    <t xml:space="preserve"> depending on subject</t>
  </si>
  <si>
    <t xml:space="preserve"> negotiable for longer terms and/or affordability.  If I can‚Äôt help you understand the material you are having problems with</t>
  </si>
  <si>
    <t xml:space="preserve"> you DON'T pay.  You will be satisfied.*</t>
  </si>
  <si>
    <t>* If you are unsure about hiring a tutor</t>
  </si>
  <si>
    <t xml:space="preserve"> we can have an initial session or two at no cost to you.  During that time</t>
  </si>
  <si>
    <t xml:space="preserve"> I will evaluate your needs</t>
  </si>
  <si>
    <t xml:space="preserve"> you can evaluate me</t>
  </si>
  <si>
    <t xml:space="preserve"> and then later decide if we will meet again.</t>
  </si>
  <si>
    <t>;[30, 50];2022-03-07;2
2022-02-16T13:36:18-0800;https://sfbay.craigslist.org/nby/lss/d/san-rafael-in-person-or-online-math/7446945790.html;;San Rafael;North Bay;sfbayarea;California;</t>
  </si>
  <si>
    <t>My name is Tyler and I am offering tutoring in Math and Physics. My degree is in Physics</t>
  </si>
  <si>
    <t xml:space="preserve"> and I have been teaching in and out of the classroom for over five years now. I'm happy to do house calls</t>
  </si>
  <si>
    <t xml:space="preserve"> meet up at the Library</t>
  </si>
  <si>
    <t xml:space="preserve"> or work over Zoom.</t>
  </si>
  <si>
    <t>Teaching for me is all about meeting students where they're at and learning to work ""in their language"". I am incredibly passionate about the material and have found that passion to be infectious. I have been commended in the past for my patience and ability to work with otherwise distracted students.</t>
  </si>
  <si>
    <t>I'm happy to work at any level Kindergarten thru Vector Calculus</t>
  </si>
  <si>
    <t xml:space="preserve"> but I have the most experience around the 3rd-5th grade and high school levels.</t>
  </si>
  <si>
    <t>SAT/GRE math tutoring is definitely available (scored a 790/800 and a 169/170 respectively).</t>
  </si>
  <si>
    <t>Very flexible scheduling</t>
  </si>
  <si>
    <t xml:space="preserve"> so let me know what works for you. First visit (1hr) is always free.</t>
  </si>
  <si>
    <t>2022-02-16T11:18:14-0800;https://sfbay.craigslist.org/sfc/lss/d/san-francisco-hs-college-private-math/7446873090.html;;Noe Valley;San Francisco;sfbayarea;California;"</t>
  </si>
  <si>
    <t>In-person (can travel within the area) and Zoom both available. Rates upon request.</t>
  </si>
  <si>
    <t>;[];2022-03-07;0
2022-02-13T16:08:08-0800;https://sfbay.craigslist.org/nby/lss/d/ross-math-and-physics-tutor/7445693051.html;70.0;San Rafael;North Bay;sfbayarea;California;</t>
  </si>
  <si>
    <t>All levels of Math and Physics.</t>
  </si>
  <si>
    <t>I am very patient</t>
  </si>
  <si>
    <t xml:space="preserve"> sensitive to students needs and treat everyone with kindness and compassion.</t>
  </si>
  <si>
    <t>Reference available upon request.</t>
  </si>
  <si>
    <t>One of my students wrote</t>
  </si>
  <si>
    <t>Hi Hiro</t>
  </si>
  <si>
    <t>I hope this email finds you well. My name is JT</t>
  </si>
  <si>
    <t xml:space="preserve"> I was tutored by you in AP Physics last year. I took the test in May</t>
  </si>
  <si>
    <t xml:space="preserve"> and for some reason</t>
  </si>
  <si>
    <t xml:space="preserve"> all of my AP tests took an extra long time to be graded. I recently got my scores</t>
  </si>
  <si>
    <t xml:space="preserve"> and I am very happy to report to you that I got a 4 on the AP Physics test.</t>
  </si>
  <si>
    <t>I just wanted to thank you for all your help. I know I would not have been able to get this score without you! All of your help was greatly appreciated.  :)</t>
  </si>
  <si>
    <t>Hiro Kobayashi</t>
  </si>
  <si>
    <t>Master of Science in Physics</t>
  </si>
  <si>
    <t>Bachelor of Science in Computer Engineering</t>
  </si>
  <si>
    <t>California teaching Credentials in Physics and Mathematics</t>
  </si>
  <si>
    <t>$60/45 min</t>
  </si>
  <si>
    <t xml:space="preserve"> $80/60 min</t>
  </si>
  <si>
    <t>415-250-4831</t>
  </si>
  <si>
    <t xml:space="preserve">    ";[60</t>
  </si>
  <si>
    <t xml:space="preserve"> 80];2022-03-07;2</t>
  </si>
  <si>
    <t>2022-03-06T12:09:01-0800;https://sfbay.craigslist.org/sfc/lss/d/san-francisco-experienced-effective/7454699015.html;;Online;San Francisco;sfbayarea;California;"</t>
  </si>
  <si>
    <t>Academic tutor and credentialed teacher offering support and enrichment in Math</t>
  </si>
  <si>
    <t xml:space="preserve"> Languages</t>
  </si>
  <si>
    <t xml:space="preserve"> Test Prep (SAT/ACT</t>
  </si>
  <si>
    <t xml:space="preserve"> GRE)</t>
  </si>
  <si>
    <t xml:space="preserve"> and Organizational and Study Skills.</t>
  </si>
  <si>
    <t>Thoughtful</t>
  </si>
  <si>
    <t xml:space="preserve"> highly educated</t>
  </si>
  <si>
    <t xml:space="preserve"> and patient tutor with 20 years of teaching and tutoring experience available for academic one-on-one or small group tutoring. I am particularly experienced in providing long-term support to students with learning differences.</t>
  </si>
  <si>
    <t>I meet with students online and can provide references from students and parents. You can read more about me on my website</t>
  </si>
  <si>
    <t xml:space="preserve"> www.pearleducation.org.</t>
  </si>
  <si>
    <t>Please contact me via email</t>
  </si>
  <si>
    <t xml:space="preserve"> and I will be happy to answer any questions. I look forward to working with you!</t>
  </si>
  <si>
    <t>Lana</t>
  </si>
  <si>
    <t>2022-03-05T02:36:33-0800;https://sfbay.craigslist.org/sfc/cps/d/san-francisco-are-you-struggling-with/7454083693.html;;Online;San Francisco;sfbayarea;California;"</t>
  </si>
  <si>
    <t xml:space="preserve"> and chemistry. The most practical application of physics is its diversity of engineering fields. I advanced to achieve my Master‚Äôs in Engineering.</t>
  </si>
  <si>
    <t>Serving all of the Las Vegas Area in Facetime and Zoom tutoring</t>
  </si>
  <si>
    <t>„Ä∞„Ä∞„Ä∞„Ä∞„Ä∞„Ä∞</t>
  </si>
  <si>
    <t>üåüAlgebra:</t>
  </si>
  <si>
    <t>üåüGeometry</t>
  </si>
  <si>
    <t>üåüPre-Calc</t>
  </si>
  <si>
    <t>üåüCalculus</t>
  </si>
  <si>
    <t>üåüOrganic and Inorganic Chemistry</t>
  </si>
  <si>
    <t>üåüBiochemistry</t>
  </si>
  <si>
    <t>üåüStereochemistry</t>
  </si>
  <si>
    <t>üåüSpectroscopy</t>
  </si>
  <si>
    <t>üåüAP</t>
  </si>
  <si>
    <t xml:space="preserve"> Particle</t>
  </si>
  <si>
    <t xml:space="preserve"> Atomic</t>
  </si>
  <si>
    <t xml:space="preserve"> Nuclear</t>
  </si>
  <si>
    <t xml:space="preserve"> Modern</t>
  </si>
  <si>
    <t xml:space="preserve"> Astro and Applied Physics</t>
  </si>
  <si>
    <t>üåüPhysics ‚Äì 1 2 3</t>
  </si>
  <si>
    <t>üåüAstronomy</t>
  </si>
  <si>
    <t>üåüPhysical Sciences</t>
  </si>
  <si>
    <t>üåüGeneral Engineering Courses</t>
  </si>
  <si>
    <t>Biology:</t>
  </si>
  <si>
    <t>üåüPhysiology</t>
  </si>
  <si>
    <t xml:space="preserve"> Cellular &amp; Human Bio</t>
  </si>
  <si>
    <t>üåüAnatomy</t>
  </si>
  <si>
    <t>üåüMicro Biology</t>
  </si>
  <si>
    <t>üåüAnalytical</t>
  </si>
  <si>
    <t>‚öõÔ∏èMY STORY ‚öõÔ∏è</t>
  </si>
  <si>
    <t xml:space="preserve"> &amp; JOY that comes from struggling and overcoming!</t>
  </si>
  <si>
    <t xml:space="preserve"> an Ivy League university - then you can too.</t>
  </si>
  <si>
    <t>Give me a call or text me. My schedule is flexible and we can get started ASAP.</t>
  </si>
  <si>
    <t>;[];2022-03-07;0
2022-03-04T10:35:20-0800;https://sfbay.craigslist.org/eby/lss/d/berkeley-excellent-ucberkeley-tutoring/7453812585.html;70.0;Online;East Bay;sfbayarea;California;</t>
  </si>
  <si>
    <t>About me</t>
  </si>
  <si>
    <t>I am a motivated and energetic UCBerkeley (B.S. in Engineering Physics) and USC alumnus (Graduate studies in Biomedical Engineering) with over 20 years of tutoring experience to middle school</t>
  </si>
  <si>
    <t xml:space="preserve"> and undergraduate students in a variety of topics. I also have extensive experience in applying many of the topics I tutor through hands-on research experience in world-class research institutions such as Lawrence Berkeley National Laboratory</t>
  </si>
  <si>
    <t xml:space="preserve"> IBM Almaden Research Center</t>
  </si>
  <si>
    <t xml:space="preserve"> California Institute of Technology</t>
  </si>
  <si>
    <t xml:space="preserve"> University of California at Berkeley</t>
  </si>
  <si>
    <t xml:space="preserve"> University of Rochester</t>
  </si>
  <si>
    <t xml:space="preserve"> and Swiss Federal Institute of Technology in Zurich</t>
  </si>
  <si>
    <t xml:space="preserve"> Switzerland. A more detailed resume is available upon request.</t>
  </si>
  <si>
    <t>Subjects</t>
  </si>
  <si>
    <t>The topics that I can tutor include:</t>
  </si>
  <si>
    <t xml:space="preserve"> most of undergraduate physics courses</t>
  </si>
  <si>
    <t xml:space="preserve"> General College Chemistry</t>
  </si>
  <si>
    <t xml:space="preserve"> Continuum Mechanics</t>
  </si>
  <si>
    <t xml:space="preserve"> Digital and Analogue Circuits</t>
  </si>
  <si>
    <t xml:space="preserve"> JAVA</t>
  </si>
  <si>
    <t xml:space="preserve">My rates are generally very flexible and range between $60-$80/hr depending on the subject of study. Group discount is also available to a group of 2 or more students. </t>
  </si>
  <si>
    <t>Contact Information</t>
  </si>
  <si>
    <t>Please send me an email with your name</t>
  </si>
  <si>
    <t xml:space="preserve"> number</t>
  </si>
  <si>
    <t xml:space="preserve"> subject of the inquiry</t>
  </si>
  <si>
    <t xml:space="preserve"> as well as availability and the best time to contact you</t>
  </si>
  <si>
    <t xml:space="preserve"> and I will be in touch with you shortly. </t>
  </si>
  <si>
    <t>Please don't hesitate to contact me should you have any questions and/or would like to make an appointment for a first session. Don't wait until the last day of class to seek tutoring. I look forward to hearing back from you</t>
  </si>
  <si>
    <t>some of the past testimonials:</t>
  </si>
  <si>
    <t>Sepehr is undoubtedly the tutor you want to prepare you for challenging classes! He tutored me through Physics 8B at UC Berkeley and by the end of semester</t>
  </si>
  <si>
    <t xml:space="preserve"> I honestly felt ready for the final. He thoroughly explains all of the material</t>
  </si>
  <si>
    <t xml:space="preserve"> and is very</t>
  </si>
  <si>
    <t xml:space="preserve"> very good at answering questions. That said</t>
  </si>
  <si>
    <t xml:space="preserve"> I really appreciated how devoted</t>
  </si>
  <si>
    <t xml:space="preserve"> and patient he was all throughout the semester. He also comes out to Berkeley two times a week</t>
  </si>
  <si>
    <t xml:space="preserve"> so it is very convenient to meet with him. If you are a dedicated student that is serious about your work</t>
  </si>
  <si>
    <t xml:space="preserve"> this tutor is the one for you!. ""</t>
  </si>
  <si>
    <t>Camila H</t>
  </si>
  <si>
    <t xml:space="preserve"> UCBerkeley</t>
  </si>
  <si>
    <t>I have always struggled significantly with math. A requirement for acceptance to my graduate program is Physics which terrified me. It had been 10 years since my last math class and I was completely unprepared for physics. Despite studying very hard for my first exam</t>
  </si>
  <si>
    <t xml:space="preserve"> it came back with an ""F"" on it. My options were either drop the class or get a tutor. After speaking with Sepehr I was convinced that I'd be able to make it through physics. After just one session I was able to understand the material more thoroughly and my next exam grade jumped to an ""A"". My grades remained high and I completed the course earning an ""A"" overall. Sepehr went above and beyond to make sure that I truly understood the material. He was able to identify why I was having trouble and adapt his style to get at the root of my difficulties. Additionally</t>
  </si>
  <si>
    <t xml:space="preserve"> he pushed me to work hard. He was genuinely proud of me when I did well which motivated me even more so I would not let him down. Sepehr is very intelligent person who seems to receive great satisfaction from sharing his knowledge. ""</t>
  </si>
  <si>
    <t>Dave K</t>
  </si>
  <si>
    <t xml:space="preserve"> Santa Monica College</t>
  </si>
  <si>
    <t>I remember being so lost and so confused when I first started out in the CS field in college. It was hard getting by class and understanding what was actually going on. One of the biggest reasons was that I never had a CS background back in high school. With the already fast pace of the class</t>
  </si>
  <si>
    <t xml:space="preserve"> the lack of a CS background made things exponentially harder to the point where I just felt like I was falling back behind the other students. Understanding my situation</t>
  </si>
  <si>
    <t xml:space="preserve"> I went through several tutors to try catch up</t>
  </si>
  <si>
    <t xml:space="preserve"> but none of which really showed me how to go about completing a project. Instead they just told me the answers</t>
  </si>
  <si>
    <t xml:space="preserve"> so I ended up learning nothing. They helped me survive school</t>
  </si>
  <si>
    <t xml:space="preserve"> but I wanted to excel in it. This ""show not tell"" style of teaching</t>
  </si>
  <si>
    <t xml:space="preserve"> the most effective in my opinion</t>
  </si>
  <si>
    <t xml:space="preserve"> is a skill that Sky Tutoring has mastered. My tutor understood my situation from the very beginning of our sessions and even developed a personal plan for me to learn as much as possible. He knew right away</t>
  </si>
  <si>
    <t xml:space="preserve"> which fundamental concepts I lacked and which concepts I was already strong in. Many tutors before were able to get me the grades I wanted</t>
  </si>
  <si>
    <t xml:space="preserve"> but Sky Tutoring gave me the fundamentals and more. Learning and understanding is the number one priority of Sky Tutoring</t>
  </si>
  <si>
    <t xml:space="preserve"> thanks to my tutor</t>
  </si>
  <si>
    <t xml:space="preserve"> I felt at ease whenever I had an upcoming cs project. For grades</t>
  </si>
  <si>
    <t xml:space="preserve"> you can go to any tutor. But for gaining a refined set of skills that can last you a lifetime</t>
  </si>
  <si>
    <t xml:space="preserve"> I highly recommend Sky Tutoring.""</t>
  </si>
  <si>
    <t>Derrick Ch</t>
  </si>
  <si>
    <t xml:space="preserve"> UCIrvine</t>
  </si>
  <si>
    <t xml:space="preserve"> Data Structures in Java</t>
  </si>
  <si>
    <t>I would like to recommend Sepehr as an Algebra</t>
  </si>
  <si>
    <t xml:space="preserve"> Geometry and Chemistry tutor. He has tutored my daughter in these 3 subjects during the past 7 months and her understanding of the subject matter and her grades have improved significantly. His knowledge of the subject matter is outstanding. He has the ability and communication skills to take complex and complicated materials and make them easy to understand. My daughter looks forward to her tutor sessions with him. He has taken 3 very hard and boring subjects and made them exciting and fun to learn. I whole heartedly would recommend him for anyone who needs assistance with Algebra</t>
  </si>
  <si>
    <t xml:space="preserve"> Geometry or Chemistry. He truly is a professional. If you are looking for a tutor in any of these subjects</t>
  </si>
  <si>
    <t xml:space="preserve"> both my daughter and I agree</t>
  </si>
  <si>
    <t xml:space="preserve"> he is the ""Best"".""</t>
  </si>
  <si>
    <t>Charles A</t>
  </si>
  <si>
    <t>Sepehr was very helpful and very patient. He answered all of my questions with useful explanations</t>
  </si>
  <si>
    <t xml:space="preserve"> and made a big difference for me in learning C++ with almost no programming experience. He was generous with staying a little later at the end of the sessions when I needed more help.""</t>
  </si>
  <si>
    <t>Will B</t>
  </si>
  <si>
    <t xml:space="preserve"> Programming in C++</t>
  </si>
  <si>
    <t>Sepehr has been my tutor for math and physics for two years now. As a computer engineering major</t>
  </si>
  <si>
    <t xml:space="preserve"> my math and science courses have gotten pretty advanced</t>
  </si>
  <si>
    <t xml:space="preserve"> but I have yet to take a math or science class Sepehr couldn't help me with. So far</t>
  </si>
  <si>
    <t xml:space="preserve"> he has tutored me in Calculus 1</t>
  </si>
  <si>
    <t xml:space="preserve"> Physics: Mechanics</t>
  </si>
  <si>
    <t xml:space="preserve"> and Physics: Electromagnetism. I ended up getting A's and B's in all of those classes. I am a really hardworking and dedicated student</t>
  </si>
  <si>
    <t xml:space="preserve"> but everyone gets stuck sometimes. Sepehr has such a broad knowledge of the big picture that he can really help me understand exactly what it is I'm learning and what it's leading up to. He is really smart and is able to look at any textbook I've shown him and immediately know how to do it</t>
  </si>
  <si>
    <t xml:space="preserve"> what's important</t>
  </si>
  <si>
    <t xml:space="preserve"> how it fits into the big picture</t>
  </si>
  <si>
    <t xml:space="preserve"> most importantly</t>
  </si>
  <si>
    <t xml:space="preserve"> how to explain it to me. He's a great tutor and a great guy.""</t>
  </si>
  <si>
    <t>Trent R</t>
  </si>
  <si>
    <t xml:space="preserve"> Physics I</t>
  </si>
  <si>
    <t xml:space="preserve"> Physics II</t>
  </si>
  <si>
    <t>I used Sky Tutoring services for Physics 4A at Berkeley City College (the equivalent of Physics 7A at UC Berkeley). Sepehr was very professional and always punctual for our meetings. He has a thorough understanding of the material and was able to help me work through some of the more difficult practice problems from the book. His explanations definitely clarified the information that was not presented in an approachable way during lectures. Overall I would recommend his services because by having him explain complex concepts during individual sessions</t>
  </si>
  <si>
    <t xml:space="preserve"> it is easier to absorb the material at your own pace.""</t>
  </si>
  <si>
    <t>Morgan P</t>
  </si>
  <si>
    <t xml:space="preserve"> Berkeley City College</t>
  </si>
  <si>
    <t>After a few sessions with Sepehr I quickly realized I was not only receiving excellent tutoring</t>
  </si>
  <si>
    <t xml:space="preserve"> but I had acquired a mentor in physics that cared about my success and understanding of the material. Sepehr's vast knowledge of the subject allows him to answer virtually any question that deepens an understanding of physics. Most of my sessions showed little regard to a definite ending time of a two hour session where Sepehr and I often worked overtime in order to keep the momentum of a difficult problem going. Sepehr's energy and enthusiasm really helped trudge through some of the more difficult areas of physics -- I highly recommend this tutor that understands where you may be having difficulty and truly seeks to facilitate growth. I owe my final grade of an A in physics 4A (w/ Calculus) to the root understanding of physics that Sepehr helped me achieve.""</t>
  </si>
  <si>
    <t>Andrew K</t>
  </si>
  <si>
    <t>I started Physics 1 and before I finished my first homework assignment</t>
  </si>
  <si>
    <t xml:space="preserve"> I realized I was in trouble. I had no concept of how to approach physics problems and my professor had no clue how to show this to the class. Sepehr showed me the proper way to approach the material and set up the problems. The class was still extremely difficult and frustrating</t>
  </si>
  <si>
    <t xml:space="preserve"> but I managed to walk away with an A-. Had I not sought Sepehr's help</t>
  </si>
  <si>
    <t xml:space="preserve"> I think I would have dropped the class. He explains material clearly and concisely and he drills you on how to build good habits when approaching problems. As long as you are willing to put the work in</t>
  </si>
  <si>
    <t xml:space="preserve"> he will help you to learn Physics very well.""</t>
  </si>
  <si>
    <t>Thomas W</t>
  </si>
  <si>
    <t xml:space="preserve"> UCBerkeley Extension</t>
  </si>
  <si>
    <t>Sepehr tutored me in Physics II</t>
  </si>
  <si>
    <t xml:space="preserve"> which covers electricity</t>
  </si>
  <si>
    <t xml:space="preserve"> magnetism</t>
  </si>
  <si>
    <t xml:space="preserve"> waves</t>
  </si>
  <si>
    <t xml:space="preserve"> and sound. I did not do as well as I wanted to on my second midterm and so I was a little worried about not getting the grade I wanted for the class. I was also struggling with the concepts of magnetism and electricity. So I decided to meet with Sepehr and he was able to answer every question I asked in several different ways. Whenever I seemed unconvinced by his answer</t>
  </si>
  <si>
    <t xml:space="preserve"> he would try a different approach to make sure that I really understood what was happening. I met with Sepehr for two very productive 2-hour sessions. I got an A in the class and my success is due to the time I spent working out the concepts and problems with Sepehr. This man is also a workhorse. On one of the days</t>
  </si>
  <si>
    <t xml:space="preserve"> I was his 6th student and he was still energetic and sharp. He truly enjoys what he does.""</t>
  </si>
  <si>
    <t>Mara C</t>
  </si>
  <si>
    <t xml:space="preserve"> Samuel Merritt University</t>
  </si>
  <si>
    <t>Sepehr is an excellent tutor. He is very dedicated to his students and goes above and beyond to help them succeed. His knowledge of physics and chemistry is excellent and is very good at explaining key concepts it a concise manner that makes a very complex subject like physics much more manageable. I contacted Sepehr after receiving my first midterm grade and with 1.5 months of hard work and tutoring</t>
  </si>
  <si>
    <t xml:space="preserve"> I was able to drastically improve my grade in both subjects. Thank you Sepehr for your teaching and dedication..""</t>
  </si>
  <si>
    <t>Joel L</t>
  </si>
  <si>
    <t xml:space="preserve"> Chemistry II</t>
  </si>
  <si>
    <t>Sepehr tutored me in Physics 4A and 4B. We had scheduled 2 hr sessions once a week and he was often willing to schedule additional sessions when there were upcoming exams. His explanations were thorough and he was very patient with me. He helped me feel much more comfortable taking these difficult classes.""</t>
  </si>
  <si>
    <t>Sachi I</t>
  </si>
  <si>
    <t xml:space="preserve"> Laney College</t>
  </si>
  <si>
    <t>;[60, 80];2022-03-07;2
2022-02-10T19:36:01-0800;https://sfbay.craigslist.org/sby/lss/d/san-jose-math-physics-chemistry/7444514016.html;15.0;no city found;South Bay;sfbayarea;California;</t>
  </si>
  <si>
    <t>Hi! My name is Sher. I have a Bachelor's in Engineering and 4 years of experience in tutoring. Whether your child needs help with their homework or is looking to jump ahead of their peers</t>
  </si>
  <si>
    <t xml:space="preserve"> I am available to help. My tutoring approach is holistic: I believe in establishing a strong foundation to ensure long-term success. I specialize in Math and Physics. My curriculum is personalized based on each student's individual strengths and weaknesses. I have past experience working with Deaf students. My schedule is flexible and I tutor remotely with individual students or student groups. I look forward to meeting you!</t>
  </si>
  <si>
    <t>Ages: Elementary School - College Level</t>
  </si>
  <si>
    <t>Subjects: Math (All Math subjects)</t>
  </si>
  <si>
    <t xml:space="preserve"> AP Math (All Math subjects)</t>
  </si>
  <si>
    <t>Languages: English</t>
  </si>
  <si>
    <t xml:space="preserve"> Mandarin</t>
  </si>
  <si>
    <t xml:space="preserve"> ASL</t>
  </si>
  <si>
    <t>Price: $15-30/h (Depends on child's age)</t>
  </si>
  <si>
    <t xml:space="preserve">    ";[15];2022-03-07;1</t>
  </si>
  <si>
    <t>2022-03-03T16:27:17-0800;https://sfbay.craigslist.org/sby/lss/d/san-francisco-maximize-your-act-sat-gre/7453523508.html;;no city found;South Bay;sfbayarea;California;"</t>
  </si>
  <si>
    <t>Enhance your confidence</t>
  </si>
  <si>
    <t xml:space="preserve"> build on your successes</t>
  </si>
  <si>
    <t xml:space="preserve"> and reach your goals. </t>
  </si>
  <si>
    <t>I'm Norman Prince</t>
  </si>
  <si>
    <t xml:space="preserve"> a former English professor and founder of Prince Learning. I‚Äôm a master tutor with more than 10</t>
  </si>
  <si>
    <t>000 hours of tutoring experience.</t>
  </si>
  <si>
    <t>You can maximize your test scores and increase your chances of getting into the college of your choice by working with me one-to-one in just 16 hours (plus your own practice time).</t>
  </si>
  <si>
    <t xml:space="preserve">Want to learn more? Visit my website at princelearning.com </t>
  </si>
  <si>
    <t>ONLINE TUTORING: Zoom and other remote tutoring options available</t>
  </si>
  <si>
    <t xml:space="preserve">FREE CONSULTATION: Contact me to schedule a free 20- to 30-minute consultation. Learn more about my programs and how I work. Get personalized feedback and answers to any questions. </t>
  </si>
  <si>
    <t>BENEFITS: You can dramatically improve your standardized test scores in just 16 hours of working with me (plus your own practice).</t>
  </si>
  <si>
    <t>- Students typically improve from the top 15% to the top 5%. Close to one-third reach the top 1% or 2% on the SAT and ACT. I also work with clients on the verbal (reading and writing) sections of many other standardized tests.</t>
  </si>
  <si>
    <t>The comprehensive test taking strategies I teach include how to reduce test anxiety</t>
  </si>
  <si>
    <t xml:space="preserve"> how to improve concentration</t>
  </si>
  <si>
    <t xml:space="preserve"> and how to prepare nutritionally for test day.</t>
  </si>
  <si>
    <t xml:space="preserve"> therefore</t>
  </si>
  <si>
    <t xml:space="preserve"> better scores.</t>
  </si>
  <si>
    <t xml:space="preserve"> organizing</t>
  </si>
  <si>
    <t xml:space="preserve"> and supporting your ideas for essay sections of standardized tests</t>
  </si>
  <si>
    <t xml:space="preserve"> too.</t>
  </si>
  <si>
    <t>STUDY AND PRACTICE MATERIALS:  I provide the best books</t>
  </si>
  <si>
    <t xml:space="preserve"> official tests</t>
  </si>
  <si>
    <t xml:space="preserve"> and exclusive guides I‚Äôve written for each test.</t>
  </si>
  <si>
    <t>-Combination programs are available for multiple tests (ACT/SAT</t>
  </si>
  <si>
    <t xml:space="preserve"> PSAT/SAT) or test prep plus speed-reading</t>
  </si>
  <si>
    <t xml:space="preserve"> study and note-taking skills</t>
  </si>
  <si>
    <t xml:space="preserve"> and/or grammar/writing </t>
  </si>
  <si>
    <t>EXPERIENCE</t>
  </si>
  <si>
    <t>I‚Äôve been an assistant professor of English at Skyline College and an instructor at Gonzaga University</t>
  </si>
  <si>
    <t xml:space="preserve"> Foothill-De Anza Community Colleges</t>
  </si>
  <si>
    <t xml:space="preserve"> and the University of Southern California. </t>
  </si>
  <si>
    <t>My areas of expertise include Standardized Test Prep</t>
  </si>
  <si>
    <t xml:space="preserve"> Speed-Reading</t>
  </si>
  <si>
    <t xml:space="preserve"> Study and Learning Skills</t>
  </si>
  <si>
    <t xml:space="preserve"> Note-taking</t>
  </si>
  <si>
    <t xml:space="preserve"> and Vocabulary.</t>
  </si>
  <si>
    <t>My clients range from middle school students to adults. My programs are ideal for most students</t>
  </si>
  <si>
    <t xml:space="preserve"> adults</t>
  </si>
  <si>
    <t xml:space="preserve"> and professionals.</t>
  </si>
  <si>
    <t>CONTACT INFO</t>
  </si>
  <si>
    <t>More info at princelearning.com</t>
  </si>
  <si>
    <t>Office phone: (415) 821-6595</t>
  </si>
  <si>
    <t>Email: norman@princelearning.com</t>
  </si>
  <si>
    <t>KEY WORDS</t>
  </si>
  <si>
    <t>Rapid Reading</t>
  </si>
  <si>
    <t xml:space="preserve"> Reading Improvement</t>
  </si>
  <si>
    <t xml:space="preserve"> Reading Comprehension</t>
  </si>
  <si>
    <t xml:space="preserve"> Reading Effectiveness</t>
  </si>
  <si>
    <t xml:space="preserve"> Multiple-Choice</t>
  </si>
  <si>
    <t xml:space="preserve"> Essay</t>
  </si>
  <si>
    <t xml:space="preserve"> Writing Sample</t>
  </si>
  <si>
    <t xml:space="preserve"> Test Anxiety Reduction</t>
  </si>
  <si>
    <t xml:space="preserve"> Nutritional Preparation</t>
  </si>
  <si>
    <t xml:space="preserve"> Academic Reading</t>
  </si>
  <si>
    <t xml:space="preserve"> Verbal Reasoning</t>
  </si>
  <si>
    <t xml:space="preserve"> Applied Reading</t>
  </si>
  <si>
    <t xml:space="preserve"> Science Reasoning</t>
  </si>
  <si>
    <t xml:space="preserve"> Logical Reasoning</t>
  </si>
  <si>
    <t xml:space="preserve"> Critical Reading</t>
  </si>
  <si>
    <t xml:space="preserve"> Critical Reasoning</t>
  </si>
  <si>
    <t xml:space="preserve"> Pre-Reading</t>
  </si>
  <si>
    <t xml:space="preserve"> Analytical Writing</t>
  </si>
  <si>
    <t xml:space="preserve"> CSET-MSAT</t>
  </si>
  <si>
    <t>;[];2022-03-07;0
2022-02-10T06:12:40-0800;https://sfbay.craigslist.org/sby/lss/d/stanford-mit-math-physics-tutor-65-hour/7444160090.html;;Mountain View;South Bay;sfbayarea;California;</t>
  </si>
  <si>
    <t>I'm a current MIT mathematics PhD student who enjoys teaching math and physics</t>
  </si>
  <si>
    <t xml:space="preserve"> I received my bachelor's degree from MIT as well.</t>
  </si>
  <si>
    <t>I teach high school and undergraduate-level mathematics and physics</t>
  </si>
  <si>
    <t xml:space="preserve"> and also provide math enrichment programs. Additionally</t>
  </si>
  <si>
    <t xml:space="preserve"> I help students create plans for careers in STEM.</t>
  </si>
  <si>
    <t>A brief list of my experiences:</t>
  </si>
  <si>
    <t>-- Instructor for math courses at MIT (average student rating: 6.9/7)</t>
  </si>
  <si>
    <t>-- High school math teacher (Spring 2021)</t>
  </si>
  <si>
    <t>Please include your name</t>
  </si>
  <si>
    <t xml:space="preserve"> the subject/test and your available days/times for tutoring in your reply.</t>
  </si>
  <si>
    <t>I'll happily provide references upon request.</t>
  </si>
  <si>
    <t>;[];2022-03-07;0
2022-02-09T23:31:21-0800;https://sfbay.craigslist.org/sfc/lss/d/san-francisco-math-tutor-uc-berkeley/7444107956.html;;Mission District;San Francisco;sfbayarea;California;</t>
  </si>
  <si>
    <t>(Due to the pandemic</t>
  </si>
  <si>
    <t xml:space="preserve"> I am currently offering online tutoring with Zoom's interactive whiteboard and annotated screen sharing. I have a graphic design stylus and pad that have been a game changer!)</t>
  </si>
  <si>
    <t>Teaching is my passion! I've taught math for 10 years in California public high schools in Santa Cruz and San Francisco. I'm looking for a few motivated students - elementary school through post grads welcome - who want to meet on a weekly basis.</t>
  </si>
  <si>
    <t>Classes I've taught:</t>
  </si>
  <si>
    <t>Geometry (with Probability and Statistics)</t>
  </si>
  <si>
    <t>Pre-Calculus (with Trigonometry)</t>
  </si>
  <si>
    <t>(As well as the CPM Integrated Math 1</t>
  </si>
  <si>
    <t xml:space="preserve"> &amp; 3 series which is a mixture of the above)</t>
  </si>
  <si>
    <t>More about me: I have a degree in Pure Mathematics (geared towards theory and teaching</t>
  </si>
  <si>
    <t xml:space="preserve"> as opposed to applied math) from UC Berkeley where I was a Regents' and Chancellor's Scholar</t>
  </si>
  <si>
    <t xml:space="preserve"> and a National Merit Scholar. After college I volunteered in Belize for 2 and a half years as an Environmental Educator with the Peace Corps. I then taught high school math for 5 years. I'm now taking time off of full-time teaching to write a book on fractal geometry. In 2015 I won my bracket of the World Championships of Backgammon in Monaco! I've been studying and working with math and education for the past 14 years</t>
  </si>
  <si>
    <t xml:space="preserve"> I received my California Teaching Credential in Single Subject Mathematics (&amp; Biology) in 2012. I'm 37 and can still remember how I learned to love and appreciate the beauty of mathematics.</t>
  </si>
  <si>
    <t>I can help you overcome math anxiety by explaining complex concepts in simple terms. I possess the complete toolkit of modern math teaching and learning techniques. I provide homework help</t>
  </si>
  <si>
    <t xml:space="preserve"> focussed skill intervention</t>
  </si>
  <si>
    <t xml:space="preserve"> individualized lesson plans</t>
  </si>
  <si>
    <t xml:space="preserve"> extra practice</t>
  </si>
  <si>
    <t xml:space="preserve"> upcoming topic previews</t>
  </si>
  <si>
    <t xml:space="preserve"> and organizational strategies. I also teach the content and strategies of standardized tests: including the SAT (I scored an 800 in math)</t>
  </si>
  <si>
    <t xml:space="preserve"> AP Calculus AB/BC exams (I scored a 5/5)</t>
  </si>
  <si>
    <t xml:space="preserve"> CSET</t>
  </si>
  <si>
    <t xml:space="preserve"> CBEST and exams for trade and professional schools. Recently I've been getting a lot of high students struggling with skill building in the CPM curriculum</t>
  </si>
  <si>
    <t xml:space="preserve"> I can help! Your confidence</t>
  </si>
  <si>
    <t xml:space="preserve"> understanding</t>
  </si>
  <si>
    <t xml:space="preserve"> and scores will improve!</t>
  </si>
  <si>
    <t>Interested? Email me back with your goals and availability.</t>
  </si>
  <si>
    <t>Thanks and have a great day</t>
  </si>
  <si>
    <t>Ken</t>
  </si>
  <si>
    <t>Search Tags: Math Tutor</t>
  </si>
  <si>
    <t xml:space="preserve"> Math Tutors</t>
  </si>
  <si>
    <t xml:space="preserve"> Math Tutoring Service</t>
  </si>
  <si>
    <t xml:space="preserve"> Math Teacher</t>
  </si>
  <si>
    <t xml:space="preserve"> Santa Cruz</t>
  </si>
  <si>
    <t xml:space="preserve"> Statistics Tutor</t>
  </si>
  <si>
    <t xml:space="preserve"> Stat Tutor</t>
  </si>
  <si>
    <t xml:space="preserve"> Stats Tutor</t>
  </si>
  <si>
    <t xml:space="preserve"> SAT Tutor</t>
  </si>
  <si>
    <t xml:space="preserve"> ACT Tutor</t>
  </si>
  <si>
    <t xml:space="preserve"> GRE Tutor</t>
  </si>
  <si>
    <t xml:space="preserve"> Calc Tutor</t>
  </si>
  <si>
    <t xml:space="preserve"> Calculus Tutor</t>
  </si>
  <si>
    <t xml:space="preserve"> Pre-Calc Tutor</t>
  </si>
  <si>
    <t xml:space="preserve"> Pre Calc Tutor</t>
  </si>
  <si>
    <t xml:space="preserve"> Pre-Calculus Tutor</t>
  </si>
  <si>
    <t xml:space="preserve"> Precalculus Tutor</t>
  </si>
  <si>
    <t xml:space="preserve"> Pre Calculus Tutor</t>
  </si>
  <si>
    <t xml:space="preserve"> Online Tutor</t>
  </si>
  <si>
    <t>;[];2022-03-07;0
2022-03-01T17:58:52-0800;https://sfbay.craigslist.org/sby/lss/d/san-jose-credentialed-5-tutor-teacher/7452653950.html;;San Jose West;South Bay;sfbayarea;California;</t>
  </si>
  <si>
    <t>* Teach multiple elementary level subjects for Kindergarten through 8th grade including math and language arts</t>
  </si>
  <si>
    <t>* Multiple Subject Credential with CLAD</t>
  </si>
  <si>
    <t xml:space="preserve"> Bachelor of Science degree in Liberal Studies</t>
  </si>
  <si>
    <t>* Over 18 academic years of teaching experience</t>
  </si>
  <si>
    <t>* Available during academic year and in the summer</t>
  </si>
  <si>
    <t>* References available upon request</t>
  </si>
  <si>
    <t>* Meet at library</t>
  </si>
  <si>
    <t xml:space="preserve"> park and/or your residence</t>
  </si>
  <si>
    <t>* Available to tutor in Saratoga</t>
  </si>
  <si>
    <t xml:space="preserve"> Los Gatos</t>
  </si>
  <si>
    <t xml:space="preserve"> Willow Glen</t>
  </si>
  <si>
    <t xml:space="preserve"> Almaden and Cambrian areas of San Jose.</t>
  </si>
  <si>
    <t>LOCAL AREA REPLIES ONLY: i.e. if you are from out of the county</t>
  </si>
  <si>
    <t xml:space="preserve"> state or country please do not respond.</t>
  </si>
  <si>
    <t>2022-02-09T13:20:51-0800;https://sfbay.craigslist.org/sfc/lss/d/oakland-experienced-tutor-online-math/7443943893.html;;no city found;San Francisco;sfbayarea;California;"</t>
  </si>
  <si>
    <t>1 hour 40 min-------$115</t>
  </si>
  <si>
    <t>2 hours---------------$130</t>
  </si>
  <si>
    <t>&gt;2 hours-------------$65/hr</t>
  </si>
  <si>
    <t>Berkeley Stanford California San Francisco University Institution College</t>
  </si>
  <si>
    <t>Mcclymonds</t>
  </si>
  <si>
    <t>Oakland</t>
  </si>
  <si>
    <t>Abraham Lincoln High School (San Francisco)</t>
  </si>
  <si>
    <t>Academy of Arts &amp; Sciences (San Francisco</t>
  </si>
  <si>
    <t xml:space="preserve"> California)</t>
  </si>
  <si>
    <t>Archbishop Riordan High School</t>
  </si>
  <si>
    <t>Balboa High School (California)</t>
  </si>
  <si>
    <t>The Bay School of San Francisco</t>
  </si>
  <si>
    <t>Convent Stuart Hall</t>
  </si>
  <si>
    <t>Convent of the Sacred Heart High School (California)</t>
  </si>
  <si>
    <t>Envision Schools</t>
  </si>
  <si>
    <t>French American International School (San Francisco)</t>
  </si>
  <si>
    <t>Galileo Academy of Science and Technology</t>
  </si>
  <si>
    <t>Gateway High School (San Francisco)</t>
  </si>
  <si>
    <t>Ida B. Wells Continuation High School</t>
  </si>
  <si>
    <t>Immaculate Conception Academy (California)</t>
  </si>
  <si>
    <t>International High School of San Francisco</t>
  </si>
  <si>
    <t>International Studies Academy</t>
  </si>
  <si>
    <t>Jewish Community High School of the Bay</t>
  </si>
  <si>
    <t>John A. O'Connell High School</t>
  </si>
  <si>
    <t>June Jordan School for Equity</t>
  </si>
  <si>
    <t>Leadership High School</t>
  </si>
  <si>
    <t>Lick-Wilmerding High School</t>
  </si>
  <si>
    <t>Lowell High School (San Francisco)</t>
  </si>
  <si>
    <t>Lyc√©e Fran√ßais de San Francisco</t>
  </si>
  <si>
    <t>Mercy High School (San Francisco)</t>
  </si>
  <si>
    <t>Mission High School (San Francisco)</t>
  </si>
  <si>
    <t>Mountain View Academy (San Francisco)</t>
  </si>
  <si>
    <t>Phillip &amp; Sala Burton High School</t>
  </si>
  <si>
    <t>Sacred Heart Cathedral Preparatory</t>
  </si>
  <si>
    <t>St. Ignatius College Preparatory</t>
  </si>
  <si>
    <t>San Francisco Polytechnic High School</t>
  </si>
  <si>
    <t>Ruth Asawa San Francisco School of the Arts</t>
  </si>
  <si>
    <t>San Francisco University High School</t>
  </si>
  <si>
    <t>San Francisco Waldorf School</t>
  </si>
  <si>
    <t>Stuart Hall High School</t>
  </si>
  <si>
    <t>Thurgood Marshall Academic High School</t>
  </si>
  <si>
    <t>The Urban School of San Francisco</t>
  </si>
  <si>
    <t>Raoul Wallenberg Traditional High School</t>
  </si>
  <si>
    <t>George Washington High School (San Francisco)</t>
  </si>
  <si>
    <t>Youth Chance High School</t>
  </si>
  <si>
    <t>;[100, 115, 130, 65, 30, 60];2022-03-07;6
2022-02-28T08:08:59-0800;https://sfbay.craigslist.org/sfc/lss/d/beachwood-math-science-act-sat-lsat/7451928516.html;;San Francisco;San Francisco;sfbayarea;California;</t>
  </si>
  <si>
    <t>I am a Case Western Reserve University and University of Maryland graduate. Already</t>
  </si>
  <si>
    <t xml:space="preserve"> I have a JD and MBA from Case</t>
  </si>
  <si>
    <t xml:space="preserve"> and I graduated with a BSc in Biological Sciences and BSc in Psychology</t>
  </si>
  <si>
    <t xml:space="preserve"> plus an Honors degree</t>
  </si>
  <si>
    <t xml:space="preserve"> from the University of Maryland. I am available to tutor elementary through college/graduate level students in Sciences</t>
  </si>
  <si>
    <t xml:space="preserve"> Statistics and English and in preparation for Math</t>
  </si>
  <si>
    <t xml:space="preserve"> Business</t>
  </si>
  <si>
    <t xml:space="preserve"> STEM disciplines</t>
  </si>
  <si>
    <t xml:space="preserve"> &amp; Graduate School coursework! Also</t>
  </si>
  <si>
    <t xml:space="preserve"> I tutor online classes for graduate and undergraduate schools. I have had experience teaching in one-on-one situations and in the classroom. My rates are based on my expertise and hours are flexible. My cell # is 443 739 4141</t>
  </si>
  <si>
    <t>;[];2022-03-07;0
2022-02-27T13:28:33-0800;https://sfbay.craigslist.org/sby/lss/d/milpitas-experienced-statistics-and/7451673153.html;;San Jose East;South Bay;sfbayarea;California;</t>
  </si>
  <si>
    <t>9 years of Statistics education (Bachelors</t>
  </si>
  <si>
    <t xml:space="preserve"> and PhD level) and 6 years of tutoring experience in Statistics (AP and college)</t>
  </si>
  <si>
    <t xml:space="preserve"> Algebra (1 and 2)</t>
  </si>
  <si>
    <t xml:space="preserve"> and SAT/ACT math. CV available (with references) upon request. Flexible scheduling over Zoom. Online classes are a breeze with my assistance.</t>
  </si>
  <si>
    <t>80/hr</t>
  </si>
  <si>
    <t>2022-02-08T10:09:30-0800;https://sfbay.craigslist.org/eby/lss/d/oakland-3rd-year-medical-student-as/7443395538.html;;Berkeley;East Bay;sfbayarea;California;"</t>
  </si>
  <si>
    <t>Hi all</t>
  </si>
  <si>
    <t>My name is Mabel Kimble and I am currently a 3rd-year medical student. Prior to medical school</t>
  </si>
  <si>
    <t xml:space="preserve"> I was a research scientist at UCLA. I currently hold a Bachelor's of Science in Health Education</t>
  </si>
  <si>
    <t xml:space="preserve"> a Double Master's in Biomedical Sciences and Social Epidemiology. I am hoping to share my educational experience and offer tutoring services to students coming up in academics. I also have a very rich background in teaching which includes teaching Anatomy for 3 years and previous tutoring experience among elementary</t>
  </si>
  <si>
    <t xml:space="preserve"> middle</t>
  </si>
  <si>
    <t xml:space="preserve"> and college students. I am also a published author of multiple peer-reviewed journals (google me or better yet PubMed me) lol. I love learning and better yet</t>
  </si>
  <si>
    <t xml:space="preserve"> I love to teach. Ultimately</t>
  </si>
  <si>
    <t xml:space="preserve"> love to see others begin to love STEM courses just as much as I do. I am also seasoned in research methods</t>
  </si>
  <si>
    <t xml:space="preserve"> biostatistics and epidemiology.</t>
  </si>
  <si>
    <t>I now have a team of Medtutors doing this with me and we are calling our program EduLearn Medtutors (Online tutoring and STEM coaching program).</t>
  </si>
  <si>
    <t>Our team is now taking in new clients for the winter session.</t>
  </si>
  <si>
    <t>*Match with proficient 3rd &amp; 4th-year medical students</t>
  </si>
  <si>
    <t>*Match with a master of science in biomedical graduates and public health grads.</t>
  </si>
  <si>
    <t>*Learn how to master the concept</t>
  </si>
  <si>
    <t>*Study strategy</t>
  </si>
  <si>
    <t>*Learn skills about test anxiety stress management</t>
  </si>
  <si>
    <t>*High school</t>
  </si>
  <si>
    <t xml:space="preserve"> and up</t>
  </si>
  <si>
    <t>Use this link to my online calendar: https://calendly.com/edulearn-medtutors</t>
  </si>
  <si>
    <t>*Schedule a free 15 min consult</t>
  </si>
  <si>
    <t>*Tutoring sessions are 60 min</t>
  </si>
  <si>
    <t xml:space="preserve"> packages are available</t>
  </si>
  <si>
    <t>Sample Youtube lecture:  https://youtu.be/_8DRcmzpYao</t>
  </si>
  <si>
    <t>Website: https://mskscollection.org/</t>
  </si>
  <si>
    <t>A small list of courses we are offering tutoring for (FYI courses are not limited to the ones listed</t>
  </si>
  <si>
    <t xml:space="preserve"> ask me).</t>
  </si>
  <si>
    <t>Research methods</t>
  </si>
  <si>
    <t xml:space="preserve"> Biostatistics</t>
  </si>
  <si>
    <t xml:space="preserve"> Physiology</t>
  </si>
  <si>
    <t xml:space="preserve"> Anatomy</t>
  </si>
  <si>
    <t xml:space="preserve"> Immunology</t>
  </si>
  <si>
    <t xml:space="preserve"> Algebra I and II</t>
  </si>
  <si>
    <t xml:space="preserve"> Epidemiology</t>
  </si>
  <si>
    <t xml:space="preserve"> Public Health</t>
  </si>
  <si>
    <t xml:space="preserve"> General chemistry</t>
  </si>
  <si>
    <t xml:space="preserve"> physics and etc.</t>
  </si>
  <si>
    <t>Other services also include:</t>
  </si>
  <si>
    <t>*Presentation/PPT assistance</t>
  </si>
  <si>
    <t>*Public Speaking Coach</t>
  </si>
  <si>
    <t>*Test anxiety and Stress management skills</t>
  </si>
  <si>
    <t>*Resume editing and paper editing</t>
  </si>
  <si>
    <t>Message or call 510-993-7485.</t>
  </si>
  <si>
    <t>Accept: Zelle and venmo</t>
  </si>
  <si>
    <t>Hourly</t>
  </si>
  <si>
    <t xml:space="preserve"> weekly</t>
  </si>
  <si>
    <t xml:space="preserve"> and monthly rates are available</t>
  </si>
  <si>
    <t>https://www.linkedin.com/in/mabel-m-kimble-mdc-ms-mph-a07b9425/</t>
  </si>
  <si>
    <t>EXTRA information!</t>
  </si>
  <si>
    <t>1. In case of emergency and you need a presentation created (48 hours turn around time)</t>
  </si>
  <si>
    <t xml:space="preserve"> this can be costly</t>
  </si>
  <si>
    <t xml:space="preserve"> just because when I've had student's reach out to me to do this</t>
  </si>
  <si>
    <t xml:space="preserve"> I've had to do an overnight and then coach them through the presentation before the presentation.</t>
  </si>
  <si>
    <t>2. Presentation/Public Speaking coach (I've presented my research locally (Boston</t>
  </si>
  <si>
    <t xml:space="preserve"> Washington DC</t>
  </si>
  <si>
    <t xml:space="preserve"> just to name a few) and internationally (Europe)</t>
  </si>
  <si>
    <t xml:space="preserve"> there is a simple remedy to your anxiety and I can help)</t>
  </si>
  <si>
    <t>3. Edit your paper</t>
  </si>
  <si>
    <t xml:space="preserve"> and resume editing</t>
  </si>
  <si>
    <t>;[];2022-03-07;0
2022-02-08T09:04:34-0800;https://sfbay.craigslist.org/eby/lss/d/antioch-math-tutor/7443358183.html;;no city found;East Bay;sfbayarea;California;</t>
  </si>
  <si>
    <t>Retired in June after 24 years of teaching High School Math.</t>
  </si>
  <si>
    <t>Engineering degree from the U S Air Force Academy.</t>
  </si>
  <si>
    <t>I have my booster shot and will tutor in your home if all adults are vaccinated.  I will also tutor math using google meet. I finished my teaching career with large classes on google meet and now</t>
  </si>
  <si>
    <t xml:space="preserve"> as a tutor</t>
  </si>
  <si>
    <t xml:space="preserve"> find that it is lot more effective with one on one instruction. </t>
  </si>
  <si>
    <t>Call or text Carl @ 510-299-1408</t>
  </si>
  <si>
    <t>if you call and I do not answer</t>
  </si>
  <si>
    <t xml:space="preserve"> please text</t>
  </si>
  <si>
    <t>;[];2022-03-07;0
2022-02-08T08:58:39-0800;https://sfbay.craigslist.org/pen/lss/d/math-emcsci-english-chem-bio-spa-pro/7443354377.html;;Redwood City;Peninsula;sfbayarea;California;</t>
  </si>
  <si>
    <t>!!** ALL SUBJECTS PROFESSIONAL TUTOR: ‚à∞Math E=mc¬≤Science English Chemistry Biology Spanish Pro Tutor All Grades $40hr: 10 YEARS EXPERIENCE*!!</t>
  </si>
  <si>
    <t>Only in Person: $40hr any subject at library or Starbucks or at Home: $45hr    !!*ONE-ON-ONE SESSIONS: STUDENT-TUTOR ONLY*!!</t>
  </si>
  <si>
    <t>!!**I'M ALWAYS WORKING WITH STUDENTS!!**PLEASE ONLY CONTACT ME BY TEXT-No Calls of any Kind-AND MENTION TYPE OF HELP NEEDED PLUS PREFERRED DAY</t>
  </si>
  <si>
    <t xml:space="preserve"> TIME AND LOCATION**!!</t>
  </si>
  <si>
    <t>!!*I WILL ONLY REPLY WITH CURRENT AVAILABLE SPOTS IF ANY*!!</t>
  </si>
  <si>
    <t>I Tutor Students from Every Grade and Level Up to College.</t>
  </si>
  <si>
    <t>I HAD STUDENTS FROM:</t>
  </si>
  <si>
    <t>*ELEMENTARY AND MIDDLE SCHOOLS: Henry Ford (1st to 8th Grade)</t>
  </si>
  <si>
    <t xml:space="preserve"> Hawes</t>
  </si>
  <si>
    <t xml:space="preserve"> Adelante (1st to 6th grades)</t>
  </si>
  <si>
    <t xml:space="preserve"> Selby Lane (1st to 7th grade)</t>
  </si>
  <si>
    <t xml:space="preserve"> MIT (1st</t>
  </si>
  <si>
    <t xml:space="preserve"> 2nd</t>
  </si>
  <si>
    <t xml:space="preserve"> 3rd grades)</t>
  </si>
  <si>
    <t xml:space="preserve"> John Gill(1st</t>
  </si>
  <si>
    <t xml:space="preserve"> 3rd grades) </t>
  </si>
  <si>
    <t xml:space="preserve"> Notre Dame(5th and 6th grades)</t>
  </si>
  <si>
    <t xml:space="preserve"> Mount Carmel (1st</t>
  </si>
  <si>
    <t xml:space="preserve"> La Entrada (3rd</t>
  </si>
  <si>
    <t xml:space="preserve"> 4th and 5th grades)</t>
  </si>
  <si>
    <t xml:space="preserve"> Roosevelt (5th to 8th grade)</t>
  </si>
  <si>
    <t xml:space="preserve"> North Star (1st to 8th grade)</t>
  </si>
  <si>
    <t xml:space="preserve"> Almond Elementary (1st and 4th grades)</t>
  </si>
  <si>
    <t xml:space="preserve"> German American School (3rd and 8th grades)</t>
  </si>
  <si>
    <t xml:space="preserve"> St. Timothy's (1st</t>
  </si>
  <si>
    <t xml:space="preserve"> 7th and 8th grades)</t>
  </si>
  <si>
    <t xml:space="preserve"> College Park (1st</t>
  </si>
  <si>
    <t xml:space="preserve"> 2nd grades)</t>
  </si>
  <si>
    <t xml:space="preserve"> Bowditch (7th grade)</t>
  </si>
  <si>
    <t xml:space="preserve"> Rocketship (1st-4th grades)</t>
  </si>
  <si>
    <t xml:space="preserve"> Sacred Heart(1st grade)</t>
  </si>
  <si>
    <t xml:space="preserve"> St. Matthew's( 6th</t>
  </si>
  <si>
    <t xml:space="preserve"> 7th</t>
  </si>
  <si>
    <t xml:space="preserve"> 8th grades: all subjects)</t>
  </si>
  <si>
    <t xml:space="preserve"> Highlands Christian (1st</t>
  </si>
  <si>
    <t xml:space="preserve"> 5th</t>
  </si>
  <si>
    <t xml:space="preserve"> 7th grades: all subjects)</t>
  </si>
  <si>
    <t xml:space="preserve"> Burbank Elementary( 1st-4th grades)</t>
  </si>
  <si>
    <t xml:space="preserve"> Phillips Brooks School (1st</t>
  </si>
  <si>
    <t xml:space="preserve"> 4th Grades)</t>
  </si>
  <si>
    <t xml:space="preserve"> Abbot Elementary (8th Grade).</t>
  </si>
  <si>
    <t>*HIGH SCHOOLS: Summit Prep High (Algebra1-2</t>
  </si>
  <si>
    <t xml:space="preserve"> Calculus)</t>
  </si>
  <si>
    <t xml:space="preserve"> Everest High (Chemistry</t>
  </si>
  <si>
    <t xml:space="preserve"> Spanish)</t>
  </si>
  <si>
    <t xml:space="preserve"> Woodside High (Algebra 1</t>
  </si>
  <si>
    <t xml:space="preserve"> Spanish 1-3 AP)</t>
  </si>
  <si>
    <t xml:space="preserve"> Sequoia High (Algebra 1</t>
  </si>
  <si>
    <t xml:space="preserve"> French)</t>
  </si>
  <si>
    <t xml:space="preserve"> Menlo-Atherton High (Algebra 1</t>
  </si>
  <si>
    <t xml:space="preserve"> Spanish 1</t>
  </si>
  <si>
    <t xml:space="preserve"> AP History)</t>
  </si>
  <si>
    <t xml:space="preserve"> Hillsdale High (Chemistry</t>
  </si>
  <si>
    <t xml:space="preserve"> Geometry)</t>
  </si>
  <si>
    <t xml:space="preserve"> Carlmont High (English1</t>
  </si>
  <si>
    <t xml:space="preserve"> Spanish 3</t>
  </si>
  <si>
    <t xml:space="preserve"> Pre-Calculus)</t>
  </si>
  <si>
    <t xml:space="preserve"> Mills High (Spanish 3-4</t>
  </si>
  <si>
    <t xml:space="preserve"> Bio)</t>
  </si>
  <si>
    <t xml:space="preserve"> Woodside Priory (Geometry</t>
  </si>
  <si>
    <t xml:space="preserve"> Aragon High(Spanish 1</t>
  </si>
  <si>
    <t xml:space="preserve"> AP Computer Science)</t>
  </si>
  <si>
    <t xml:space="preserve"> Burlingame High( Geometry</t>
  </si>
  <si>
    <t xml:space="preserve"> Algebra 2)</t>
  </si>
  <si>
    <t xml:space="preserve"> Castilleja (Spanish 3</t>
  </si>
  <si>
    <t xml:space="preserve"> Notre Dame High(Geometry)</t>
  </si>
  <si>
    <t xml:space="preserve"> Junipero Serra High (Algebra1)</t>
  </si>
  <si>
    <t xml:space="preserve"> Mercy High(Geometry</t>
  </si>
  <si>
    <t xml:space="preserve"> Castro Valley High(AP Physics</t>
  </si>
  <si>
    <t xml:space="preserve"> SAT General</t>
  </si>
  <si>
    <t xml:space="preserve"> SAT Biology</t>
  </si>
  <si>
    <t xml:space="preserve"> SAT Physics</t>
  </si>
  <si>
    <t xml:space="preserve"> American Literature Honors)</t>
  </si>
  <si>
    <t>Los Altos High (Pre-calculus)</t>
  </si>
  <si>
    <t xml:space="preserve"> Saint Francis High (Algebra 1 Honors).</t>
  </si>
  <si>
    <t>*COLLEGES AND UNIVERSITIES: Stanford University</t>
  </si>
  <si>
    <t xml:space="preserve"> Northern Arizona University (Finite Math</t>
  </si>
  <si>
    <t xml:space="preserve"> College Algebra)</t>
  </si>
  <si>
    <t xml:space="preserve"> University of North Carolina</t>
  </si>
  <si>
    <t xml:space="preserve"> College of San Mateo (Math 200</t>
  </si>
  <si>
    <t xml:space="preserve"> Math 241 Applied Calculus)</t>
  </si>
  <si>
    <t xml:space="preserve"> Canada College (Math 200</t>
  </si>
  <si>
    <t xml:space="preserve"> Math 130 Trigonometry)</t>
  </si>
  <si>
    <t xml:space="preserve"> Foothill College (Math 10</t>
  </si>
  <si>
    <t xml:space="preserve"> De Anza College (Math 10 Statistics)</t>
  </si>
  <si>
    <t xml:space="preserve"> City College of San Francisco (Math 110A</t>
  </si>
  <si>
    <t xml:space="preserve"> Calculus I)</t>
  </si>
  <si>
    <t xml:space="preserve"> UC San Diego (Introduction to Statistics)</t>
  </si>
  <si>
    <t xml:space="preserve"> University of the Pacific (GRE)</t>
  </si>
  <si>
    <t xml:space="preserve"> UCSF (Biology</t>
  </si>
  <si>
    <t xml:space="preserve"> English)</t>
  </si>
  <si>
    <t xml:space="preserve"> UC Merced (CSE 015: Discrete Mathematics</t>
  </si>
  <si>
    <t xml:space="preserve"> Calculus 1).</t>
  </si>
  <si>
    <t>*HOME SCHOOLING: 4th and 6th grades (All Subjects: Math</t>
  </si>
  <si>
    <t xml:space="preserve"> English Reading</t>
  </si>
  <si>
    <t xml:space="preserve"> Comprehension</t>
  </si>
  <si>
    <t xml:space="preserve"> Social Studies)</t>
  </si>
  <si>
    <t xml:space="preserve"> 10th Grade (All Subjects: Algebra 1-2</t>
  </si>
  <si>
    <t xml:space="preserve"> English Writing and Composition</t>
  </si>
  <si>
    <t xml:space="preserve"> Environmental Science)</t>
  </si>
  <si>
    <t xml:space="preserve"> 9th Grade (Geometry</t>
  </si>
  <si>
    <t xml:space="preserve"> 11th Grade (Physics).</t>
  </si>
  <si>
    <t>*Catholic High School Entrance Exams (COOP</t>
  </si>
  <si>
    <t xml:space="preserve"> TACHS</t>
  </si>
  <si>
    <t xml:space="preserve"> logic).</t>
  </si>
  <si>
    <t>*GIFTED STUDENTS: Advanced math and science for young</t>
  </si>
  <si>
    <t xml:space="preserve"> advanced students to prepare them for advanced classes</t>
  </si>
  <si>
    <t xml:space="preserve"> math and science Olympiads or math Kangaroo.</t>
  </si>
  <si>
    <t>* INTERNATIONAL STUDENTS: ESL (English As a Second Language) for international students</t>
  </si>
  <si>
    <t xml:space="preserve"> 1st to 12th grades</t>
  </si>
  <si>
    <t xml:space="preserve"> who speak no word of English to beginning</t>
  </si>
  <si>
    <t xml:space="preserve"> intermediate and advanced</t>
  </si>
  <si>
    <t xml:space="preserve"> including vocabulary</t>
  </si>
  <si>
    <t xml:space="preserve"> phonetics</t>
  </si>
  <si>
    <t xml:space="preserve"> writing and pronunciation. I had many students from: China</t>
  </si>
  <si>
    <t xml:space="preserve"> Korea</t>
  </si>
  <si>
    <t xml:space="preserve"> Thailand</t>
  </si>
  <si>
    <t xml:space="preserve"> Mexico</t>
  </si>
  <si>
    <t xml:space="preserve"> Belgium</t>
  </si>
  <si>
    <t xml:space="preserve"> Israel and others.</t>
  </si>
  <si>
    <t>*I CAN HELP WITH: HOMEWORK</t>
  </si>
  <si>
    <t xml:space="preserve"> SCHOOL PROJECTS</t>
  </si>
  <si>
    <t xml:space="preserve"> TEACH AND IMPROVE ENGLISH READING</t>
  </si>
  <si>
    <t xml:space="preserve"> COMPREHENSION</t>
  </si>
  <si>
    <t xml:space="preserve"> SPEAKING</t>
  </si>
  <si>
    <t xml:space="preserve"> ESSAYS</t>
  </si>
  <si>
    <t xml:space="preserve"> BOOK REPORTS</t>
  </si>
  <si>
    <t xml:space="preserve"> SCIENCE</t>
  </si>
  <si>
    <t xml:space="preserve"> LANGUAGES AND ANY OTHER SUBJECTS SO STUDENTS CAN ALWAYS BE AHEAD.</t>
  </si>
  <si>
    <t>The Subjects I Tutor Include:</t>
  </si>
  <si>
    <t>*MATH: ALGEBRA</t>
  </si>
  <si>
    <t xml:space="preserve"> GEOMETRY</t>
  </si>
  <si>
    <t xml:space="preserve"> TRIGONOMETRY</t>
  </si>
  <si>
    <t>CALCULUS.</t>
  </si>
  <si>
    <t>*ENGLISH: READING</t>
  </si>
  <si>
    <t xml:space="preserve"> WRITING AND COMPOSITION</t>
  </si>
  <si>
    <t xml:space="preserve"> BOOK</t>
  </si>
  <si>
    <t>REPORTS</t>
  </si>
  <si>
    <t xml:space="preserve"> PUBLIC SPEAKING.</t>
  </si>
  <si>
    <t>*SPANISH: BASIC TO ADVANCED</t>
  </si>
  <si>
    <t xml:space="preserve"> FLUENCY</t>
  </si>
  <si>
    <t xml:space="preserve"> GRAMMAR</t>
  </si>
  <si>
    <t xml:space="preserve"> SPEAKING AND LISTENING.</t>
  </si>
  <si>
    <t>*FRENCH: BEGINNING TO INTERMEDIATE.</t>
  </si>
  <si>
    <t>*PHYSICS</t>
  </si>
  <si>
    <t xml:space="preserve"> CHEMISTRY</t>
  </si>
  <si>
    <t xml:space="preserve"> BIOLOGY: BASIC TO ADVANCED AP.</t>
  </si>
  <si>
    <t>*TECHNICAL AND ACADEMIC TRAINING: WORD</t>
  </si>
  <si>
    <t xml:space="preserve"> EXCEL</t>
  </si>
  <si>
    <t xml:space="preserve"> POWER POINT</t>
  </si>
  <si>
    <t>SAT General</t>
  </si>
  <si>
    <t xml:space="preserve"> SAT Subject</t>
  </si>
  <si>
    <t xml:space="preserve"> COLLEGE PREP</t>
  </si>
  <si>
    <t xml:space="preserve"> WEBPAGES.</t>
  </si>
  <si>
    <t>!!**I mainly tutor</t>
  </si>
  <si>
    <t xml:space="preserve"> at the Downtown Redwood City</t>
  </si>
  <si>
    <t xml:space="preserve"> downtown San Mateo</t>
  </si>
  <si>
    <t xml:space="preserve"> Foster City or Millbrae libraries. or Starbucks: 40hr or !!**at home ($45): Redwood City</t>
  </si>
  <si>
    <t xml:space="preserve"> San Mateo</t>
  </si>
  <si>
    <t xml:space="preserve"> Foster City</t>
  </si>
  <si>
    <t xml:space="preserve"> Millbrae and surrounding cities only!!**</t>
  </si>
  <si>
    <t>--------------------------------------------------------------------------------------------------------------------------------------------------</t>
  </si>
  <si>
    <t>Key words: Math tutor</t>
  </si>
  <si>
    <t xml:space="preserve"> Science tutor</t>
  </si>
  <si>
    <t xml:space="preserve"> Spanish tutor</t>
  </si>
  <si>
    <t xml:space="preserve"> English tutor</t>
  </si>
  <si>
    <t xml:space="preserve"> International Students</t>
  </si>
  <si>
    <t xml:space="preserve"> Calculus tutor</t>
  </si>
  <si>
    <t xml:space="preserve"> Chemistry tutor</t>
  </si>
  <si>
    <t xml:space="preserve"> Los Altos</t>
  </si>
  <si>
    <t xml:space="preserve"> Los Altos Hills</t>
  </si>
  <si>
    <t xml:space="preserve"> Palo Alto</t>
  </si>
  <si>
    <t xml:space="preserve"> Menlo Park</t>
  </si>
  <si>
    <t xml:space="preserve"> Atherton</t>
  </si>
  <si>
    <t xml:space="preserve"> Redwood City</t>
  </si>
  <si>
    <t xml:space="preserve"> Foster city</t>
  </si>
  <si>
    <t xml:space="preserve"> Hillsborough</t>
  </si>
  <si>
    <t xml:space="preserve"> Burlingame</t>
  </si>
  <si>
    <t xml:space="preserve"> Millbrae</t>
  </si>
  <si>
    <t xml:space="preserve"> Alameda</t>
  </si>
  <si>
    <t xml:space="preserve"> East Bay</t>
  </si>
  <si>
    <t xml:space="preserve"> Contra Costa</t>
  </si>
  <si>
    <t xml:space="preserve"> Santa Clara</t>
  </si>
  <si>
    <t xml:space="preserve"> San Jose</t>
  </si>
  <si>
    <t xml:space="preserve"> Cupertino</t>
  </si>
  <si>
    <t xml:space="preserve"> Sunnyvale</t>
  </si>
  <si>
    <t>;[40, 40, 45, 45];2022-03-07;4
2022-02-08T06:14:50-0800;https://sfbay.craigslist.org/sby/lss/d/danville-free-trial-text-tutor/7443272225.html;;Online;South Bay;sfbayarea;California;</t>
  </si>
  <si>
    <t xml:space="preserve">SPOTS LIMITED </t>
  </si>
  <si>
    <t>TEXT 925..876..0061</t>
  </si>
  <si>
    <t xml:space="preserve">ALL LEVELS </t>
  </si>
  <si>
    <t>ALL SUBJECTS</t>
  </si>
  <si>
    <t>10+ yrs experience</t>
  </si>
  <si>
    <t>I PROMISE YOU A PASSING SCORE ON YOUR AP EXAM!</t>
  </si>
  <si>
    <t>WORK WITH THE EAST BAY'S LONGEST AND MOST TRUSTED TUTOR.</t>
  </si>
  <si>
    <t>I am here to help. I tutor ALL SUBJECTS and Levels. Connect with me for your FREE tutoring session.</t>
  </si>
  <si>
    <t>üéì FREE</t>
  </si>
  <si>
    <t>I tutor the following subjects: in High School AP</t>
  </si>
  <si>
    <t xml:space="preserve"> or University Levels:</t>
  </si>
  <si>
    <t>BIOLOGY</t>
  </si>
  <si>
    <t>CHEMISTRY</t>
  </si>
  <si>
    <t>MATH(Alg</t>
  </si>
  <si>
    <t xml:space="preserve"> Alg I/ II</t>
  </si>
  <si>
    <t xml:space="preserve"> pre-Calc</t>
  </si>
  <si>
    <t xml:space="preserve"> Calc</t>
  </si>
  <si>
    <t xml:space="preserve"> Trig and anything in between)</t>
  </si>
  <si>
    <t>Organic chemistry</t>
  </si>
  <si>
    <t>SAT/ SAT II's</t>
  </si>
  <si>
    <t xml:space="preserve"> AP Calculus AB/ BC</t>
  </si>
  <si>
    <t xml:space="preserve"> AP Spanish AP Psychology (Social</t>
  </si>
  <si>
    <t xml:space="preserve"> Biological</t>
  </si>
  <si>
    <t xml:space="preserve"> Developmental</t>
  </si>
  <si>
    <t xml:space="preserve"> Social</t>
  </si>
  <si>
    <t xml:space="preserve"> Personality</t>
  </si>
  <si>
    <t>DAT</t>
  </si>
  <si>
    <t>MCAT</t>
  </si>
  <si>
    <t>COUNSELOR/ ACADEMIC COACH:</t>
  </si>
  <si>
    <t>STUDY SKILLS EXPERT:</t>
  </si>
  <si>
    <t xml:space="preserve"> NOT LONG</t>
  </si>
  <si>
    <t>TECH SKILLS:</t>
  </si>
  <si>
    <t>Basic Coding using SPSS/ R Studio platforms</t>
  </si>
  <si>
    <t>Excel and Word</t>
  </si>
  <si>
    <t>ABOUT ME:</t>
  </si>
  <si>
    <t>HARVARD GRAD</t>
  </si>
  <si>
    <t>I have 12+ years of experience teaching and mentoring students in the Acalanes / San Ramon School Districts</t>
  </si>
  <si>
    <t xml:space="preserve"> All my students have been satisfied with my services and have seen a dramatic improvement in their grades and test-taking abilities in a short amount of time</t>
  </si>
  <si>
    <t xml:space="preserve"> I have two Bachelor's Degrees</t>
  </si>
  <si>
    <t xml:space="preserve"> Summa Cum Laude from UC BERKELEY in Chemical Engineering and Mathematics</t>
  </si>
  <si>
    <t xml:space="preserve"> GPA of 3.8</t>
  </si>
  <si>
    <t xml:space="preserve"> My senior thesis was published in the Journal of Engineering and Neuroscience</t>
  </si>
  <si>
    <t xml:space="preserve"> I also have a Masters in Chemical Biology from HARVARD.</t>
  </si>
  <si>
    <t>I am NOT a tutoring agency so I'm NOT after your money. I take pride in addressing my students‚Äô academic needs by catering to their unique learning styles while giving them the tools needed to get A‚Äôs.</t>
  </si>
  <si>
    <t>Think of me as an academic Coach! I also do academic advising and have helped over 50+ students gain acceptance to some of the top universities such as HARVARD</t>
  </si>
  <si>
    <t>If you want to get an outstanding score in your CLASS/ AP EXAMS/ SAT II's /SAT's/ ACT's/ Final Exams/ DAT or MCAT. I will assist you every step of the way and create a custom study plan specific to your goals and learning needs.</t>
  </si>
  <si>
    <t>Thank you for your interest.</t>
  </si>
  <si>
    <t>I hope to hear from you soon!</t>
  </si>
  <si>
    <t>2022-02-25T19:20:34-0800;https://sfbay.craigslist.org/eby/lss/d/oakland-tutor-with-25-years-experience/7450995140.html;;East Bay;East Bay;sfbayarea;California;"</t>
  </si>
  <si>
    <t xml:space="preserve">Hire a tutor who's a teacher!  </t>
  </si>
  <si>
    <t>‚Ä¢ 25+ years in education</t>
  </si>
  <si>
    <t>‚Ä¢ multiple subjects CA teaching credential</t>
  </si>
  <si>
    <t>‚Ä¢ MA in Education from Mills College</t>
  </si>
  <si>
    <t>‚Ä¢ taught in public and private settings</t>
  </si>
  <si>
    <t xml:space="preserve">   grades K-8</t>
  </si>
  <si>
    <t>‚Ä¢ worked with homeschooling families</t>
  </si>
  <si>
    <t>‚Ä¢ have worked with students ages 5 to 30</t>
  </si>
  <si>
    <t>‚Ä¢ currently teaching ESL to adults</t>
  </si>
  <si>
    <t>available to help with:</t>
  </si>
  <si>
    <t>‚Ä¢ math and science -- grades K-8</t>
  </si>
  <si>
    <t>‚Ä¢ reading</t>
  </si>
  <si>
    <t xml:space="preserve"> social studies</t>
  </si>
  <si>
    <t xml:space="preserve">   organization -- all ages</t>
  </si>
  <si>
    <t>‚Ä¢ homework</t>
  </si>
  <si>
    <t xml:space="preserve">‚Ä¢ ISEE prep </t>
  </si>
  <si>
    <t>‚Ä¢ college admissions personal essays</t>
  </si>
  <si>
    <t>‚Ä¢ English as a second language (ESL)</t>
  </si>
  <si>
    <t>‚Ä¢ homeschooling guidance</t>
  </si>
  <si>
    <t>Please visit my website at susan-bernstein.com</t>
  </si>
  <si>
    <t>;[];2022-03-07;0
2022-02-07T10:27:44-0800;https://sfbay.craigslist.org/eby/lss/d/concord-tutor-math-physics-electronic/7442952445.html;20.0;Concord / Pleasant Hill / Martinez;East Bay;sfbayarea;California;</t>
  </si>
  <si>
    <t>I tutor math</t>
  </si>
  <si>
    <t xml:space="preserve"> electronic circuits</t>
  </si>
  <si>
    <t xml:space="preserve"> and C++ programming for $20 per hour.</t>
  </si>
  <si>
    <t xml:space="preserve">I am a well-educated electronic engineering degree holder from UC Berkeley. I have helped many students over the past 20 years with tutoring. </t>
  </si>
  <si>
    <t xml:space="preserve">I have worked as a tutor at Diablo Valley College for years and I have also assisted students privately. </t>
  </si>
  <si>
    <t>I tutor all the courses below.</t>
  </si>
  <si>
    <t>1. All elementary school math</t>
  </si>
  <si>
    <t xml:space="preserve"> and high school math.</t>
  </si>
  <si>
    <t>2. College math: Algebra</t>
  </si>
  <si>
    <t xml:space="preserve"> calculus part 1 through multivariable calculus</t>
  </si>
  <si>
    <t xml:space="preserve"> and all college math.</t>
  </si>
  <si>
    <t>3. Physics college level to lower level physics.</t>
  </si>
  <si>
    <t>4. Chemistry college level to lower level chemistry.</t>
  </si>
  <si>
    <t>5. Electronic circuits.</t>
  </si>
  <si>
    <t>6. C</t>
  </si>
  <si>
    <t xml:space="preserve"> C++ programming</t>
  </si>
  <si>
    <t xml:space="preserve"> and object oriented programming.</t>
  </si>
  <si>
    <t xml:space="preserve">Teaching is an ART and I use visual learning where most of the students are visual learners. </t>
  </si>
  <si>
    <t>The key to the success is to let the student do the problem and guide them to get the answer by themself. Sometimes I make a duplicate problem without doing the original problem itself so that students learn how to do the actual problem. I request all students to provide me with the questions that they need to be tutored for ahead of time. I do this for more productivity because this way I can prepare some notes in regards to that assignments ahead of time. My goal is to teach the actual concept to solve the problem</t>
  </si>
  <si>
    <t xml:space="preserve"> and this way students will be independent learners at some point. A good tutor would build the skill of becoming an independent learner so that students would not need a tutor in the future. I have tutored students in the past and they started tutoring after a while</t>
  </si>
  <si>
    <t xml:space="preserve"> and that made me very happy.</t>
  </si>
  <si>
    <t>Each student is different and some just need help finishing their homework</t>
  </si>
  <si>
    <t xml:space="preserve"> extra credit assignments</t>
  </si>
  <si>
    <t xml:space="preserve"> or get an A grade on their test on their classes</t>
  </si>
  <si>
    <t xml:space="preserve"> and sometimes online classes. I help with all their needs. If you just want to pass the class and you need help i can help u with that as well.</t>
  </si>
  <si>
    <t>On your first visit</t>
  </si>
  <si>
    <t xml:space="preserve"> I will show you the proof of my qualifications so you will be confident about what you are learning. If I forget please remind me. Please email me your phone number and I will text you within hours on the same day.</t>
  </si>
  <si>
    <t>;[20];2022-03-07;1
2022-02-24T23:07:01-0800;https://sfbay.craigslist.org/sby/lss/d/calculus-ap-math-at-all-levels-college/7450585420.html;;Sunnyvale;South Bay;sfbayarea;California;</t>
  </si>
  <si>
    <t>UC Graduate</t>
  </si>
  <si>
    <t>B.S. in Science with a double major in Math</t>
  </si>
  <si>
    <t>Attended Bay Area local high schools before college</t>
  </si>
  <si>
    <t>Have been a tutor for local high school and college students since 2008</t>
  </si>
  <si>
    <t>Familiar with the curriculums and standard tests</t>
  </si>
  <si>
    <t>Thorough and easy to understand teaching style</t>
  </si>
  <si>
    <t>Help you work on your Calculus</t>
  </si>
  <si>
    <t xml:space="preserve"> AB/BC and other math homework</t>
  </si>
  <si>
    <t xml:space="preserve"> prepare for tests and score a 5 on the AP exam</t>
  </si>
  <si>
    <t>;[];2022-03-07;0
2022-02-21T13:12:00-0800;https://sfbay.craigslist.org/eby/lss/d/concord-chemistry-and-sat-math-tutoring/7449094987.html;;Concord / Pleasant Hill / Martinez;East Bay;sfbayarea;California;</t>
  </si>
  <si>
    <t>I graduated summa cum laude with a bachelor's in chemistry</t>
  </si>
  <si>
    <t xml:space="preserve"> in 2018. I have since then worked in higher ED laboratories. As a secondary source of income and a passion</t>
  </si>
  <si>
    <t xml:space="preserve"> I have acquired over 500 hours of tutoring General chemistry</t>
  </si>
  <si>
    <t xml:space="preserve"> Ap chemistry</t>
  </si>
  <si>
    <t xml:space="preserve"> and Intro to chemistry.</t>
  </si>
  <si>
    <t>My passion for chemistry makes it easy to find fun and exciting ways to explain sectors of chemistry. I can relate the subject to a form that is best adaptable/relatable to each student.</t>
  </si>
  <si>
    <t>I have several years of experience tutoring high schoolers who are having a difficult time comprehending the context. And high school and college students who are having time staying engaged and in their new online class environment. I have also tutored several adult students who are passionate about that goal but need a little assistant comprehending in a fast pace learning environment.</t>
  </si>
  <si>
    <t>My years of experience have helped me build sensitivity to diverse learning styles. I am looking for a motivated student that will be dedicated to the subject matter. I will create a comfortable and welcoming environment to promote the tutoring and learning process. I am very patient and observant</t>
  </si>
  <si>
    <t xml:space="preserve"> I dedicate some time to observe the learning style of my students to improve the efficacy of my tutoring.</t>
  </si>
  <si>
    <t>Here are some reviews I have received from students and their parents:</t>
  </si>
  <si>
    <t>‚ÄúF did an amazing job and is patient and kind. She explains everything very clearly and thoroughly. Best tutor ever‚Äù</t>
  </si>
  <si>
    <t>‚ÄúF made learning so much easier. She was a great help in understanding the material‚Äù</t>
  </si>
  <si>
    <t xml:space="preserve"> F is an amazing chemistry tutor! She is upbeat</t>
  </si>
  <si>
    <t xml:space="preserve"> and a wonderful teacher.""</t>
  </si>
  <si>
    <t>Please reply with a brief description of the student</t>
  </si>
  <si>
    <t xml:space="preserve"> and any specific questions you may have for me to express interest.</t>
  </si>
  <si>
    <t>;[];2022-03-07;0
2022-02-05T15:51:11-0800;https://sfbay.craigslist.org/pen/lss/d/south-san-francisco-math-and-chemistry/7442296340.html;;no city found;Peninsula;sfbayarea;California;</t>
  </si>
  <si>
    <t>Private tutoring for math and high school chemistry. Over 13 years experience in San Mateo</t>
  </si>
  <si>
    <t xml:space="preserve"> Millbrae and CSM.  Note: sessions in these locations only</t>
  </si>
  <si>
    <t xml:space="preserve"> to reduce travel time between students.  Reasonable rates with very good outcomes.</t>
  </si>
  <si>
    <t>;[];2022-03-07;0
2022-02-05T11:46:14-0800;https://sfbay.craigslist.org/sfc/lss/d/san-francisco-math-stats-physics-sat/7442188214.html;30.0;Sunset / Parkside;San Francisco;sfbayarea;California;</t>
  </si>
  <si>
    <t>My name is Steven and I am a UC Irvine college graduate with a double major in Mechanical Engineering and Sociology with a minor in management. Math has always been my favorite subject and comes naturally to me. I had a 750 on math for my SATs and a 5 on AP Calculus BC. I got a 4.05 GPA at Lowell High School. I was a teacher/tutor for Think Tank Learning for three years. I have been providing private tutoring for ten years.  I would like to use my skills to make math more manageable for others. If you or someone you know could use some extra help in math</t>
  </si>
  <si>
    <t xml:space="preserve"> either for classes or for SAT preparation</t>
  </si>
  <si>
    <t xml:space="preserve"> go ahead and message me so we can schedule a time. I tutor online through Skype/Zoom with Miro virtual whiteboard. There is a link to my calendar below.  </t>
  </si>
  <si>
    <t>Fundamentals: Statistics</t>
  </si>
  <si>
    <t>Mech. Engineering Courses: Statics</t>
  </si>
  <si>
    <t xml:space="preserve"> Heat Transfer</t>
  </si>
  <si>
    <t xml:space="preserve"> Control Systems</t>
  </si>
  <si>
    <t xml:space="preserve"> Vibrations</t>
  </si>
  <si>
    <t>Physics: Kinematics</t>
  </si>
  <si>
    <t xml:space="preserve"> Kinetics</t>
  </si>
  <si>
    <t>Standardized Exams: SSAT</t>
  </si>
  <si>
    <t>Calendar url: https://www.google.com/calendar/embed?src=stevenhuang817%40gmail.com&amp;ctz=America/Los_Angeles</t>
  </si>
  <si>
    <t>Online :  $30/hr</t>
  </si>
  <si>
    <t>Steven</t>
  </si>
  <si>
    <t>(415)745-7047</t>
  </si>
  <si>
    <t>;[30];2022-03-07;1
2022-02-05T11:24:21-0800;https://sfbay.craigslist.org/eby/lss/d/danville-harvard-math-tutor-35-hr-text/7442176446.html;35.0;Danville / San Ramon;East Bay;sfbayarea;California;</t>
  </si>
  <si>
    <t>HARVARD TUTOR</t>
  </si>
  <si>
    <t xml:space="preserve"> ALL LEVELS</t>
  </si>
  <si>
    <t>I will get you A's or your money back!</t>
  </si>
  <si>
    <t>TEXT 925 ..876.. 0061 with start date and the subject of interest</t>
  </si>
  <si>
    <t xml:space="preserve"> BIOLOGY</t>
  </si>
  <si>
    <t xml:space="preserve"> ACT/SAT</t>
  </si>
  <si>
    <t>-$35/ hr introductory rate</t>
  </si>
  <si>
    <t>I graduated Summa Cum Laude - from UC Berkeley with GPA 3.8</t>
  </si>
  <si>
    <t xml:space="preserve"> I have my Masters in Teaching and Mathematics from HARVARD</t>
  </si>
  <si>
    <t xml:space="preserve"> GPA 3.9</t>
  </si>
  <si>
    <t>I tutor the following subjects at ALL: levels ( AP</t>
  </si>
  <si>
    <t xml:space="preserve"> SAT II</t>
  </si>
  <si>
    <t xml:space="preserve"> ect... ):</t>
  </si>
  <si>
    <t>Math (Alg</t>
  </si>
  <si>
    <t>SAT/ACT/ SAT II's</t>
  </si>
  <si>
    <t>Psychology (Social</t>
  </si>
  <si>
    <t xml:space="preserve"> Personality etc)</t>
  </si>
  <si>
    <t>I also provide Professional COLLEGE ADVISING &amp; COUNSELING services:</t>
  </si>
  <si>
    <t>I have helped thousands of students get accepted into their dream schools ( Harvard</t>
  </si>
  <si>
    <t xml:space="preserve"> UC Berkeley/ UCLA</t>
  </si>
  <si>
    <t xml:space="preserve"> Cornell ect...)</t>
  </si>
  <si>
    <t>YOU can be next!</t>
  </si>
  <si>
    <t>I look forward to working with you :)</t>
  </si>
  <si>
    <t xml:space="preserve">    ";[35];2022-03-07;1</t>
  </si>
  <si>
    <t>2022-02-20T00:33:55-0800;https://sfbay.craigslist.org/sfc/lss/d/san-francisco-math-physics-sat-gre-esl/7448428146.html;;no city found;San Francisco;sfbayarea;California;"</t>
  </si>
  <si>
    <t>I hold a Bsc</t>
  </si>
  <si>
    <t xml:space="preserve"> Msc</t>
  </si>
  <si>
    <t xml:space="preserve"> and a Phd in cognitive neuroscience (former Stanford intern) </t>
  </si>
  <si>
    <t xml:space="preserve">with some scientific publications. </t>
  </si>
  <si>
    <t>SFSU Physics graduate.</t>
  </si>
  <si>
    <t>Can tutor face to face or online by Skype</t>
  </si>
  <si>
    <t xml:space="preserve"> Zoom etc.</t>
  </si>
  <si>
    <t>I teach Math</t>
  </si>
  <si>
    <t xml:space="preserve"> TOEFL.</t>
  </si>
  <si>
    <t>10 years of experience as tutor.</t>
  </si>
  <si>
    <t>I teach every level from elementary</t>
  </si>
  <si>
    <t xml:space="preserve"> high school to colleges</t>
  </si>
  <si>
    <t xml:space="preserve"> am very patient</t>
  </si>
  <si>
    <t xml:space="preserve"> really take care of my students</t>
  </si>
  <si>
    <t>enjoy teaching and make sure the student really understand and master the topics.</t>
  </si>
  <si>
    <t>;[];2022-03-07;0
2022-02-19T21:48:55-0800;https://sfbay.craigslist.org/sfc/lss/d/san-francisco-harvard-tutor-ap-college/7448414910.html;100.0;Ingleside / Sfsu / Ccsf;San Francisco;sfbayarea;California;</t>
  </si>
  <si>
    <t>My name is Sameer Tyagi</t>
  </si>
  <si>
    <t xml:space="preserve"> former Harvard Teaching Fellow</t>
  </si>
  <si>
    <t xml:space="preserve"> and I am accepting tutoring commissions from college students in MCAT</t>
  </si>
  <si>
    <t xml:space="preserve"> and Mathematics. Over the last 6years</t>
  </si>
  <si>
    <t xml:space="preserve"> I have taught students all over bay area and will be happy to provide local references from parents and students. Call anytime at 707-596-8356 to schedule lessons.</t>
  </si>
  <si>
    <t>‚òõ Background: I was born and raised in India</t>
  </si>
  <si>
    <t xml:space="preserve"> and studied Molecular Genetics and Stem Cell Biology at Michigan State University and Harvard University</t>
  </si>
  <si>
    <t xml:space="preserve"> respectively. From 2010 - 2014</t>
  </si>
  <si>
    <t xml:space="preserve"> I worked at Harvard as teaching assistant and taught regular classes</t>
  </si>
  <si>
    <t xml:space="preserve"> conducted lab sessions</t>
  </si>
  <si>
    <t xml:space="preserve"> graded homework/labs/exams</t>
  </si>
  <si>
    <t xml:space="preserve"> and organized exams for a range of undergraduate courses. Currently</t>
  </si>
  <si>
    <t xml:space="preserve"> I am studying Landscape Architecture at UC Berkeley and teaching is my part-time occupation. </t>
  </si>
  <si>
    <t>As teaching assistant and private tutor</t>
  </si>
  <si>
    <t xml:space="preserve"> I have taught the following college-level and AP courses:</t>
  </si>
  <si>
    <t xml:space="preserve">‚òõ Physics/Chemistry: </t>
  </si>
  <si>
    <t>- General Physics (Electromagnetics/Mechanics)</t>
  </si>
  <si>
    <t>‚òõ Maths: I studied Engineering-level Maths</t>
  </si>
  <si>
    <t>In addition to these teaching assignments</t>
  </si>
  <si>
    <t xml:space="preserve"> I have also tutored students from UC Berkeley</t>
  </si>
  <si>
    <t xml:space="preserve"> SFSU</t>
  </si>
  <si>
    <t xml:space="preserve"> USF</t>
  </si>
  <si>
    <t xml:space="preserve"> Skyline College</t>
  </si>
  <si>
    <t xml:space="preserve"> and DVC in these courses. Currently</t>
  </si>
  <si>
    <t xml:space="preserve"> I am helping high school juniors (in SF and East Bay Area) prepare for SAT</t>
  </si>
  <si>
    <t xml:space="preserve"> AP Physics/Olympiad</t>
  </si>
  <si>
    <t xml:space="preserve"> and AP Calculus. </t>
  </si>
  <si>
    <t>‚òõ MY APPROACH is all about understanding pupils' needs</t>
  </si>
  <si>
    <t xml:space="preserve"> their study patterns</t>
  </si>
  <si>
    <t xml:space="preserve"> and thereby modifying my teaching style as per their requirements. I keep my tutoring session informal and encourage questioning. However</t>
  </si>
  <si>
    <t xml:space="preserve"> I ensure that students develop problem-solving skills</t>
  </si>
  <si>
    <t xml:space="preserve"> independent understanding of the subject material</t>
  </si>
  <si>
    <t xml:space="preserve"> and their progress is quantifiable. Also</t>
  </si>
  <si>
    <t xml:space="preserve"> I am happy to help with HW solutions</t>
  </si>
  <si>
    <t xml:space="preserve"> midterm/final exam preparation</t>
  </si>
  <si>
    <t xml:space="preserve"> and labs. </t>
  </si>
  <si>
    <t>‚òõ MY TIMINGS are flexible and happy to meet at the location of your choice (home</t>
  </si>
  <si>
    <t xml:space="preserve"> Starbucks). My hourly charge varies from $80-$120/hr depending on your education level.</t>
  </si>
  <si>
    <t xml:space="preserve">You can learn more about my career and education on LinkedIN: https://www.linkedin.com/in/sameertyagi/ </t>
  </si>
  <si>
    <t xml:space="preserve">I am happy to chat over the phone 707-596-8356 or schedule a trial session as per your convenience. </t>
  </si>
  <si>
    <t>Keywords: AP</t>
  </si>
  <si>
    <t xml:space="preserve"> AP Math</t>
  </si>
  <si>
    <t xml:space="preserve"> Olympiad</t>
  </si>
  <si>
    <t xml:space="preserve"> Quiz</t>
  </si>
  <si>
    <t xml:space="preserve"> College Math</t>
  </si>
  <si>
    <t xml:space="preserve"> College Physics</t>
  </si>
  <si>
    <t xml:space="preserve"> Test Prep</t>
  </si>
  <si>
    <t>;[80, 120];2022-03-07;2
2022-03-05T16:19:52-0800;https://sfbay.craigslist.org/sfc/lss/d/san-francisco-uc-berkeley-graduate/7454423308.html;;no city found;San Francisco;sfbayarea;California;</t>
  </si>
  <si>
    <t xml:space="preserve"> my name is Michael-Tatsuya and I am a double Economics and Chemistry graduate from UC Berkeley and am currently a Chemical Engineer. I have helped and tutored hundreds of people over the past 7 years. I tutor any math up to Calculus 3</t>
  </si>
  <si>
    <t xml:space="preserve"> any Statistics</t>
  </si>
  <si>
    <t xml:space="preserve"> any Biology</t>
  </si>
  <si>
    <t xml:space="preserve"> any Chemistry</t>
  </si>
  <si>
    <t xml:space="preserve"> English Literature and Writing</t>
  </si>
  <si>
    <t xml:space="preserve"> Business Management &amp; or Administration</t>
  </si>
  <si>
    <t xml:space="preserve"> Electrical Physics</t>
  </si>
  <si>
    <t xml:space="preserve"> and Computer Science. I can guarantee an A or whatever grade you wish in all the listed subjects. I have references that can and will be provided upon request. My rates vary by subject and grade level and are negotiable. Feel free to ask any questions through  my work phone 925-519-1116.</t>
  </si>
  <si>
    <t>;[];2022-03-07;0
2022-02-04T17:07:53-0800;https://sfbay.craigslist.org/sby/lss/d/santa-clara-professional-math-tutor/7441897935.html;;Santa Clara;South Bay;sfbayarea;California;</t>
  </si>
  <si>
    <t>I got Master of Science Degree - Electrical Engineering ( Minor in Math ) in San Jose State. I create many shortcuts and special problem solving techniques to teach Math from Grade 6 to 12</t>
  </si>
  <si>
    <t xml:space="preserve"> College as well as University level covering PreAlgebra</t>
  </si>
  <si>
    <t xml:space="preserve"> Math Analysis</t>
  </si>
  <si>
    <t xml:space="preserve"> AP Calculus  etc. I also do all test prep.( STAR</t>
  </si>
  <si>
    <t>SSAT</t>
  </si>
  <si>
    <t>PSAT</t>
  </si>
  <si>
    <t>SAT II</t>
  </si>
  <si>
    <t xml:space="preserve"> CBEST ) for </t>
  </si>
  <si>
    <t xml:space="preserve">the whole Math Areas. </t>
  </si>
  <si>
    <t>I used to tutor Elementary</t>
  </si>
  <si>
    <t xml:space="preserve"> JH</t>
  </si>
  <si>
    <t xml:space="preserve"> High school Math</t>
  </si>
  <si>
    <t xml:space="preserve"> University Math for over 20 years. I'm very enthusiastic and patient. </t>
  </si>
  <si>
    <t>Reference upon request. Please call Daniel at 408-6214692 to set schedule.</t>
  </si>
  <si>
    <t>2022-02-18T15:12:30-0800;https://sfbay.craigslist.org/pen/lss/d/san-bruno-math-tutoring-on-the-peninsula/7447882080.html;60.0;San Bruno;Peninsula;sfbayarea;California;"</t>
  </si>
  <si>
    <t>My name is Robert C.</t>
  </si>
  <si>
    <t xml:space="preserve">I am an In Home Tutor With 20+ Years of Experience in Tutoring Community College Math In the Bay Area. I Can travel within the Peninsula. </t>
  </si>
  <si>
    <t>I've have worked with students from the following colleges:</t>
  </si>
  <si>
    <t>Cabrillo College</t>
  </si>
  <si>
    <t xml:space="preserve">City College of San Francisco </t>
  </si>
  <si>
    <t>College of the Redwoods</t>
  </si>
  <si>
    <t>San Francisco State University</t>
  </si>
  <si>
    <t>University of San Francisco</t>
  </si>
  <si>
    <t>If you email me through the Craigslist email</t>
  </si>
  <si>
    <t>I generally charge $60 per hour.</t>
  </si>
  <si>
    <t xml:space="preserve">    ";[60];2022-03-07;1</t>
  </si>
  <si>
    <t>2022-03-04T10:32:23-0800;https://sfbay.craigslist.org/sfc/lss/d/san-francisco-test-prep-hws-stem/7453810830.html;40.0;Mission District;San Francisco;sfbayarea;California;"</t>
  </si>
  <si>
    <t xml:space="preserve"> My name is Nina Mir</t>
  </si>
  <si>
    <t xml:space="preserve"> PhD. I am a San Francisco-based educator with backgrounds in chemical engineering and computer science. I have been a test prep tutor (Tutor Corps &amp; Fog City Tutoring) and a high school math/physics teacher over the past 7 years.  My areas of expertise are: </t>
  </si>
  <si>
    <t>SSAT &amp; PSAT</t>
  </si>
  <si>
    <t>WebDev: HTML</t>
  </si>
  <si>
    <t xml:space="preserve"> Vue</t>
  </si>
  <si>
    <t xml:space="preserve"> etc </t>
  </si>
  <si>
    <t>More about me:  I have experience working with k-12 clients in a classroom setting</t>
  </si>
  <si>
    <t xml:space="preserve"> private in-person and/or online via Zoom. I make sure my sessions are both fun and useful. And</t>
  </si>
  <si>
    <t xml:space="preserve"> I have been known as an over-communicator when it comes to my clients. I think my over-communicating with parents and kids has helped me be more effective as an educator. I am honest</t>
  </si>
  <si>
    <t xml:space="preserve"> flexible and experienced! Numerous references available upon request.</t>
  </si>
  <si>
    <t xml:space="preserve"> ‚óâ SAT and ACT prep: I have helped clients increase their SAT/ACT scores to get better scholarships in both New Orleans and San Francisco. I can help you ace your ACT/SAT test as well. Normally</t>
  </si>
  <si>
    <t xml:space="preserve"> I suggest 2-4 hours of tutoring per week for 2-3 months to really improve anyone's math score. However</t>
  </si>
  <si>
    <t xml:space="preserve"> improvements in Reading and English section questions can be achieved via consistent practice in about 1 month. </t>
  </si>
  <si>
    <t xml:space="preserve"> GRE prep: I only tutor the quantitative part of the GRE (I got 100% score in this part). I can offer free tips for the Verbal section (my score was in 94 percentile in the verbal section).</t>
  </si>
  <si>
    <t xml:space="preserve"> online tutoring hourly fee:  $40+ per hour.</t>
  </si>
  <si>
    <t xml:space="preserve"> Please message me here  with any questions or interests. </t>
  </si>
  <si>
    <t xml:space="preserve"> Nina  :-)</t>
  </si>
  <si>
    <t>2022-02-17T12:05:25-0800;https://sfbay.craigslist.org/sby/lss/d/milpitas-math-and-science-tutoring-uc/7447343497.html;;Milpitas;South Bay;sfbayarea;California;"</t>
  </si>
  <si>
    <t>Hi! My name is Jason and I am seeking motivated high school and undergraduate students to tutor on a weekly basis. I have had many years of experience working with students at different levels</t>
  </si>
  <si>
    <t xml:space="preserve"> from those struggling to pass their classes to valedictorians. My specialty is mathematics</t>
  </si>
  <si>
    <t xml:space="preserve"> since I know all the math topics and the curriculum at each math level (and I do point out which important topics students need to heavily concentrate on for future math classes). I graduated from UC Berkeley with concentration in mathematics and statistics. </t>
  </si>
  <si>
    <t>The subjects that I would like to teach are:</t>
  </si>
  <si>
    <t>Math (7th Grade - 1st year Undergrad)</t>
  </si>
  <si>
    <t>SAT/ACT Math (all levels)</t>
  </si>
  <si>
    <t>Other subjects I might consider teaching: SQL</t>
  </si>
  <si>
    <t xml:space="preserve"> Micro/Macro Economics</t>
  </si>
  <si>
    <t xml:space="preserve"> Business Administration</t>
  </si>
  <si>
    <t xml:space="preserve"> SAT/ACT Writing</t>
  </si>
  <si>
    <t>I can meet at the student's location or any public area (library</t>
  </si>
  <si>
    <t xml:space="preserve"> Starbucks</t>
  </si>
  <si>
    <t xml:space="preserve"> etc.). If you would like to inquire for more information</t>
  </si>
  <si>
    <t xml:space="preserve"> please reply via email. Thank you very much.</t>
  </si>
  <si>
    <t>;[];2022-03-07;0
2022-03-03T07:44:40-0800;https://sfbay.craigslist.org/eby/lss/d/antioch-tutoring-by-molly/7453259371.html;;Brentwood / Oakley;East Bay;sfbayarea;California;</t>
  </si>
  <si>
    <t>LET ME HELP YOUR CHILD SUCCEED!</t>
  </si>
  <si>
    <t>I provide tutoring for children in various subjects including reading and math. I have experience working for the Antioch Unified School District</t>
  </si>
  <si>
    <t xml:space="preserve"> and have been tutoring for over 15 years. In addition I offer assistance with preparation for the math sections of the GED. I normally tutor at one of the local libraries or nearby Starbucks.  For more information regarding my rates and credentials please call Molly Turek at (925) 437-8602.</t>
  </si>
  <si>
    <t>NOTICE - During the Covid-19 outbreak</t>
  </si>
  <si>
    <t xml:space="preserve"> I am offering my home for sessions.</t>
  </si>
  <si>
    <t>;[];2022-03-07;0
2022-03-02T13:25:58-0800;https://sfbay.craigslist.org/sby/lss/d/sunnyvale-certified-teacher-stanford/7452998301.html;;Sunnyvale;South Bay;sfbayarea;California;</t>
  </si>
  <si>
    <t>(650) 270-2194</t>
  </si>
  <si>
    <t>San Francisco. California</t>
  </si>
  <si>
    <t xml:space="preserve"> Albany</t>
  </si>
  <si>
    <t xml:space="preserve"> American Canyon</t>
  </si>
  <si>
    <t xml:space="preserve"> Antioch</t>
  </si>
  <si>
    <t xml:space="preserve"> Belmont</t>
  </si>
  <si>
    <t xml:space="preserve"> Belvedere</t>
  </si>
  <si>
    <t xml:space="preserve"> Benicia</t>
  </si>
  <si>
    <t xml:space="preserve"> Brisbane</t>
  </si>
  <si>
    <t xml:space="preserve"> Calistoga</t>
  </si>
  <si>
    <t xml:space="preserve"> Campbell</t>
  </si>
  <si>
    <t xml:space="preserve"> Clayton</t>
  </si>
  <si>
    <t xml:space="preserve"> Cloverdale</t>
  </si>
  <si>
    <t xml:space="preserve"> Colma</t>
  </si>
  <si>
    <t xml:space="preserve"> Concord</t>
  </si>
  <si>
    <t xml:space="preserve"> Corte Madera</t>
  </si>
  <si>
    <t xml:space="preserve"> Cotati</t>
  </si>
  <si>
    <t xml:space="preserve"> Daly City</t>
  </si>
  <si>
    <t xml:space="preserve"> Danville</t>
  </si>
  <si>
    <t xml:space="preserve"> Dixon</t>
  </si>
  <si>
    <t xml:space="preserve"> Dublin</t>
  </si>
  <si>
    <t xml:space="preserve"> East Palo Alto</t>
  </si>
  <si>
    <t xml:space="preserve"> El Cerrito</t>
  </si>
  <si>
    <t xml:space="preserve"> Emeryville</t>
  </si>
  <si>
    <t xml:space="preserve"> Fairfax</t>
  </si>
  <si>
    <t xml:space="preserve"> Fairfield</t>
  </si>
  <si>
    <t xml:space="preserve"> Fremont</t>
  </si>
  <si>
    <t xml:space="preserve"> Gilroy</t>
  </si>
  <si>
    <t xml:space="preserve"> Half Moon Bay</t>
  </si>
  <si>
    <t xml:space="preserve"> Hayward</t>
  </si>
  <si>
    <t xml:space="preserve"> Healdsburg</t>
  </si>
  <si>
    <t xml:space="preserve"> Hercules</t>
  </si>
  <si>
    <t xml:space="preserve"> Lafayette</t>
  </si>
  <si>
    <t xml:space="preserve"> Larkspur</t>
  </si>
  <si>
    <t xml:space="preserve"> Livermore</t>
  </si>
  <si>
    <t xml:space="preserve"> Martinez</t>
  </si>
  <si>
    <t xml:space="preserve"> Mill Valley</t>
  </si>
  <si>
    <t xml:space="preserve"> Milpitas</t>
  </si>
  <si>
    <t xml:space="preserve"> Monte Sereno</t>
  </si>
  <si>
    <t xml:space="preserve"> Moraga</t>
  </si>
  <si>
    <t xml:space="preserve"> Morgan Hill</t>
  </si>
  <si>
    <t xml:space="preserve"> Napa</t>
  </si>
  <si>
    <t xml:space="preserve"> Newark</t>
  </si>
  <si>
    <t xml:space="preserve"> Novato</t>
  </si>
  <si>
    <t xml:space="preserve"> Oakland</t>
  </si>
  <si>
    <t xml:space="preserve"> Oakley</t>
  </si>
  <si>
    <t xml:space="preserve"> Orinda</t>
  </si>
  <si>
    <t xml:space="preserve"> Pacifica</t>
  </si>
  <si>
    <t xml:space="preserve"> Petaluma</t>
  </si>
  <si>
    <t xml:space="preserve"> Piedmont</t>
  </si>
  <si>
    <t xml:space="preserve"> Pinole</t>
  </si>
  <si>
    <t xml:space="preserve"> Pittsburg</t>
  </si>
  <si>
    <t xml:space="preserve"> Pleasant Hill</t>
  </si>
  <si>
    <t xml:space="preserve"> Pleasanton</t>
  </si>
  <si>
    <t xml:space="preserve"> Portola Valley</t>
  </si>
  <si>
    <t xml:space="preserve"> Richmond</t>
  </si>
  <si>
    <t xml:space="preserve"> Rio Vista</t>
  </si>
  <si>
    <t xml:space="preserve"> Rohnert Park</t>
  </si>
  <si>
    <t xml:space="preserve"> Ross</t>
  </si>
  <si>
    <t xml:space="preserve"> St. Helena</t>
  </si>
  <si>
    <t xml:space="preserve"> San Anselmo</t>
  </si>
  <si>
    <t xml:space="preserve"> San Bruno</t>
  </si>
  <si>
    <t xml:space="preserve"> San Leandro</t>
  </si>
  <si>
    <t xml:space="preserve"> San Pablo</t>
  </si>
  <si>
    <t xml:space="preserve"> San Rafael</t>
  </si>
  <si>
    <t xml:space="preserve"> San Ramon</t>
  </si>
  <si>
    <t xml:space="preserve"> Santa Rosa</t>
  </si>
  <si>
    <t xml:space="preserve"> Saratoga</t>
  </si>
  <si>
    <t xml:space="preserve"> Sausalito</t>
  </si>
  <si>
    <t xml:space="preserve"> Sebastopol</t>
  </si>
  <si>
    <t xml:space="preserve"> Sonoma</t>
  </si>
  <si>
    <t xml:space="preserve"> South San Francisco</t>
  </si>
  <si>
    <t xml:space="preserve"> Suisun City</t>
  </si>
  <si>
    <t xml:space="preserve"> Tiburon</t>
  </si>
  <si>
    <t xml:space="preserve"> Union City</t>
  </si>
  <si>
    <t xml:space="preserve"> Vacaville</t>
  </si>
  <si>
    <t xml:space="preserve"> Vallejo</t>
  </si>
  <si>
    <t xml:space="preserve"> Walnut Creek</t>
  </si>
  <si>
    <t>;[];2022-03-07;0
2022-02-16T12:16:05-0800;https://sfbay.craigslist.org/eby/lss/d/port-costa-math-tutoring-for-all-ages/7446905024.html;;Vallejo / Benicia;East Bay;sfbayarea;California;</t>
  </si>
  <si>
    <t>Are you struggling to learn math at the middle school</t>
  </si>
  <si>
    <t xml:space="preserve"> high school or college level? Don't worry</t>
  </si>
  <si>
    <t xml:space="preserve"> I'm here to help! I received my B.A. in Mathematics from UC Santa Barbara</t>
  </si>
  <si>
    <t xml:space="preserve"> and I am passionate about helping others to succeed by making math understandable and fun. I‚Äôm especially passionate about helping young women succeed in pursuing math or math-related fields. All grades and ages are welcome! I am well-qualified to tutor the following subjects: Elementary math</t>
  </si>
  <si>
    <t xml:space="preserve"> AP Calculus BC</t>
  </si>
  <si>
    <t xml:space="preserve"> and III (single and multi-variable)</t>
  </si>
  <si>
    <t xml:space="preserve"> Linear Algebra. I'm currently only available to tutor virtually. Group tutoring is also available. Please contact me (Emma) by email with any questions</t>
  </si>
  <si>
    <t xml:space="preserve"> concerns</t>
  </si>
  <si>
    <t xml:space="preserve"> or to set up an appointment</t>
  </si>
  <si>
    <t xml:space="preserve"> and I will get back to you as soon as possible.</t>
  </si>
  <si>
    <t>My rates are as follows:</t>
  </si>
  <si>
    <t>$35 for 1 session per week</t>
  </si>
  <si>
    <t>$30 for 2 sessions per week</t>
  </si>
  <si>
    <t>$25 for 3+ sessions per week</t>
  </si>
  <si>
    <t xml:space="preserve">$20 for group tutoring </t>
  </si>
  <si>
    <t>Thanks for looking!</t>
  </si>
  <si>
    <t>;[35, 30, 25, 20];2022-03-07;4
2022-02-28T12:29:00-0800;https://sfbay.craigslist.org/sfc/lss/d/san-francisco-11-online-tutoring/7452075473.html;;West Portal / Forest Hill;San Francisco;sfbayarea;California;</t>
  </si>
  <si>
    <t>Are you interested in receiving online tutoring to help your children in Kindergarten-12th Grade succeed academically?</t>
  </si>
  <si>
    <t>Alternatively: are you a current or incoming college student looking for online tutoring assistance with studying for exams</t>
  </si>
  <si>
    <t xml:space="preserve"> preparing projects</t>
  </si>
  <si>
    <t xml:space="preserve"> term papers</t>
  </si>
  <si>
    <t xml:space="preserve"> presentations</t>
  </si>
  <si>
    <t xml:space="preserve"> and other writing assignments for your classes</t>
  </si>
  <si>
    <t xml:space="preserve"> including completing your college applications and polishing your essays/personal statements for admission? </t>
  </si>
  <si>
    <t>My name is Peter</t>
  </si>
  <si>
    <t xml:space="preserve"> and I am here to help you!  </t>
  </si>
  <si>
    <t xml:space="preserve">I am offering my services as an online tutor in the following academic subjects: </t>
  </si>
  <si>
    <t>*Kindergarten-12th Grade: English/Language Arts</t>
  </si>
  <si>
    <t xml:space="preserve"> American History and Geography</t>
  </si>
  <si>
    <t xml:space="preserve"> World Geography</t>
  </si>
  <si>
    <t>*College: English and Writing</t>
  </si>
  <si>
    <t xml:space="preserve"> College Applications (including essays/personal statements</t>
  </si>
  <si>
    <t xml:space="preserve"> the Common App and FAFSA) </t>
  </si>
  <si>
    <t>Education: B.A. in Liberal Studies-Teacher Education (Dominican University of California</t>
  </si>
  <si>
    <t xml:space="preserve"> 2008)</t>
  </si>
  <si>
    <t>Teaching and tutoring experience: 17 years (2005-present)</t>
  </si>
  <si>
    <t>Academic professional roles held:</t>
  </si>
  <si>
    <t>*Tutor (10 years: 2012-present): misc. academic subjects (see above and below)</t>
  </si>
  <si>
    <t>*Lead Classroom Teacher (3 years: 2016-2019): 5th &amp; 6th Grade Classical History</t>
  </si>
  <si>
    <t xml:space="preserve"> 7th &amp; 8th Grade American History</t>
  </si>
  <si>
    <t xml:space="preserve"> 7th-10th Grade Modern World History</t>
  </si>
  <si>
    <t xml:space="preserve"> 11th Grade United States History</t>
  </si>
  <si>
    <t xml:space="preserve"> 12th Grade American Government-Civics &amp; Economics</t>
  </si>
  <si>
    <t xml:space="preserve"> Middle School (5th-8th Grade) P.E. </t>
  </si>
  <si>
    <t xml:space="preserve">*Middle School elective teacher (4 years: 2008-2012): 6th-8th Grade Technology and Current Events </t>
  </si>
  <si>
    <t>*Substitute Teacher (8 years: 2012-2020): Kindergarten-12th Grade (General Education</t>
  </si>
  <si>
    <t xml:space="preserve"> misc. schools) </t>
  </si>
  <si>
    <t>*Classroom Teaching Assistant (4 years: 2008-2012): 1st-3rd Grades</t>
  </si>
  <si>
    <t xml:space="preserve"> 6th-8th Grades (all academic subjects)</t>
  </si>
  <si>
    <t xml:space="preserve">*Academic Specialist in Geography for Kindergarten-12th Grade (11 years: 2008-2019) </t>
  </si>
  <si>
    <t>*Full-time Volunteer at public elementary schools helping students 1:1 in Kindergarten-5th Grade master their reading</t>
  </si>
  <si>
    <t xml:space="preserve"> vocabulary</t>
  </si>
  <si>
    <t xml:space="preserve"> phonics</t>
  </si>
  <si>
    <t xml:space="preserve"> and math skills (1 year: 2005-2006)</t>
  </si>
  <si>
    <t>Other accolades:</t>
  </si>
  <si>
    <t xml:space="preserve">*Top 10%-rated tutor on the national WyzAnt online tutoring network.  </t>
  </si>
  <si>
    <t>I can meet with you or your children for tutoring online via Zoom. PLEASE NOTE: DUE TO THE PANDEMIC</t>
  </si>
  <si>
    <t xml:space="preserve"> I AM CURRENTLY ONLY OFFERING ONLINE TUTORING.</t>
  </si>
  <si>
    <t>I have a flexible schedule</t>
  </si>
  <si>
    <t xml:space="preserve"> and am quite patient when it comes to helping students of all different academic abilities</t>
  </si>
  <si>
    <t xml:space="preserve"> needs</t>
  </si>
  <si>
    <t xml:space="preserve"> and learning styles succeed.</t>
  </si>
  <si>
    <t>**Please note: You must provide me with at least three (3) hours of advanced notice (via my own email address that you see at the ""Reply"" link above here on Craigslist</t>
  </si>
  <si>
    <t xml:space="preserve"> or by texting me after we exchange phone numbers) for cancelling or rescheduling a previously scheduled online tutoring session of ours. **IF YOU DO NOT PROVIDE ME WITH AT LEAST THREE (3) HOURS OF ADVANCED NOTICE FOR CANCELLING OR RESCHEDULING A PREVIOUSLY SCHEDULED ONLINE TUTORING SESSION</t>
  </si>
  <si>
    <t xml:space="preserve"> THEN YOU WILL BE BILLED THE FULL AMOUNT FOR THAT MISSED ONLINE LESSON.  NO EXCEPTIONS.**</t>
  </si>
  <si>
    <t xml:space="preserve">I accept payments for online tutoring via the Zelle or Venmo apps available on your phone. </t>
  </si>
  <si>
    <t>If this sounds like a good fit for you or your children</t>
  </si>
  <si>
    <t xml:space="preserve"> and if you have questions</t>
  </si>
  <si>
    <t xml:space="preserve"> please feel free to contact me at my e-mail address at the ""Reply"" link to this post. </t>
  </si>
  <si>
    <t>Thank you very much! I look forward to hearing from- and working with you.</t>
  </si>
  <si>
    <t>2022-02-28T06:53:26-0800;https://sfbay.craigslist.org/sby/lss/d/physics-college-high-schoolap-ab/7451888945.html;;no city found;South Bay;sfbayarea;California;"</t>
  </si>
  <si>
    <t>Math &amp; Physics-- AP- physics AB &amp; BC Calculus AB &amp; BcTutor</t>
  </si>
  <si>
    <t>Experienced Tutor for 30 years</t>
  </si>
  <si>
    <t>Teacher for AP-Physics C in Live Oak Acadamey 2011</t>
  </si>
  <si>
    <t>Techer in Legacy Christian school (2011 till now)</t>
  </si>
  <si>
    <t>Tutor in San Jose city</t>
  </si>
  <si>
    <t xml:space="preserve"> West valley Colleges</t>
  </si>
  <si>
    <t>I am ready for All levels -- All grades</t>
  </si>
  <si>
    <t>Professional in SAT (math-physics)</t>
  </si>
  <si>
    <t>B.S. in Physics 1984</t>
  </si>
  <si>
    <t>I have 30 years experience as a high school teacher of physics and mathematics. In my role as teacher I launched a special program in physics to increase achievement levels of students participating in the international physics Olympiad. I organized a curriculum and tutored advanced students.</t>
  </si>
  <si>
    <t>Phone 408-420-5753</t>
  </si>
  <si>
    <t>;[];2022-03-07;0
2022-02-27T16:26:25-0800;https://sfbay.craigslist.org/sfc/lss/d/san-francisco-523-mcat-score-offering/7451737923.html;150.0;Mission District;San Francisco;sfbayarea;California;</t>
  </si>
  <si>
    <t>check out my website!</t>
  </si>
  <si>
    <t>md-maker.com</t>
  </si>
  <si>
    <t>Hi! My name is Danny. I graduated from UCLA in 2015 as an Achievement Scholar (full-ride)</t>
  </si>
  <si>
    <t xml:space="preserve"> worked at Stanford Medicine for two years in a big data lab</t>
  </si>
  <si>
    <t xml:space="preserve"> and was accepted as a Geffen Scholar (full-ride) at the DGSOM at UCLA where I currently attend.</t>
  </si>
  <si>
    <t>I‚Äôve been a part-time tutor for over ten years</t>
  </si>
  <si>
    <t xml:space="preserve"> in both high school and college in various math and science classes. Five years ago</t>
  </si>
  <si>
    <t xml:space="preserve"> I went full-time as an MCAT tutor and medical school admissions coach. I‚Äôve tutored over 300 students in the MCAT and my proudest accomplishment has been seeing one of my students improve his score from a 504 to a 524! </t>
  </si>
  <si>
    <t>My approach is all about developing test-taking skills</t>
  </si>
  <si>
    <t xml:space="preserve"> learning to approach MCAT-style questions</t>
  </si>
  <si>
    <t xml:space="preserve"> and mastering timing. I de-emphasize content knowledge</t>
  </si>
  <si>
    <t xml:space="preserve"> which students often tend to already have based on their undergraduate majors. The result</t>
  </si>
  <si>
    <t xml:space="preserve"> is that in just a few short sessions</t>
  </si>
  <si>
    <t xml:space="preserve"> I often see huge jumps in score as students master the approach.</t>
  </si>
  <si>
    <t>I typically meet with students in the afternoon or early evening (PDT/PST) on any day of the week. I charge $150/hour</t>
  </si>
  <si>
    <t xml:space="preserve"> which I promise is worth the payoff. One of my students was offered a full-tuition scholarship to Mayo this past year</t>
  </si>
  <si>
    <t xml:space="preserve"> which is worth $60</t>
  </si>
  <si>
    <t>000 each year for four years ($240</t>
  </si>
  <si>
    <t>000 total). I meet students online via Skype or Zoom.</t>
  </si>
  <si>
    <t>;[150];2022-03-07;1
2022-02-14T09:21:43-0800;https://sfbay.craigslist.org/sby/lss/d/san-mateo-math-tutoring-for-all-grades/7445916736.html;;San Jose West;South Bay;sfbayarea;California;</t>
  </si>
  <si>
    <t xml:space="preserve"> I am currently a middle school teacher in Burlingame. I have taught high school for 5 years in the past.</t>
  </si>
  <si>
    <t>This is currently my 6th year of teaching</t>
  </si>
  <si>
    <t xml:space="preserve"> and I have tutored in the past as well. </t>
  </si>
  <si>
    <t>I can tutor any Math subjects</t>
  </si>
  <si>
    <t xml:space="preserve"> and also any exams such as the SAT or ACT. </t>
  </si>
  <si>
    <t>I know this current school year is tough for you or your students</t>
  </si>
  <si>
    <t xml:space="preserve"> and I will fully understand and try to help because I am going through the same thing. </t>
  </si>
  <si>
    <t xml:space="preserve">I can do any areas around San Mateo through the bay area. </t>
  </si>
  <si>
    <t xml:space="preserve">Please let me know through email! </t>
  </si>
  <si>
    <t>I look forward to hearing from you.</t>
  </si>
  <si>
    <t xml:space="preserve"> Millbrae </t>
  </si>
  <si>
    <t>;[];2022-03-07;0
2022-02-13T13:27:04-0800;https://sfbay.craigslist.org/eby/lss/d/oakland-bilingual-tutoring-in/7445640228.html;30.0;Oakland Lake Merritt / Grand;East Bay;sfbayarea;California;</t>
  </si>
  <si>
    <t>PRIVATE TUTORING</t>
  </si>
  <si>
    <t>High SCHOOL &amp; College courses in</t>
  </si>
  <si>
    <t>‚òÖMath</t>
  </si>
  <si>
    <t>‚òÖChemistry</t>
  </si>
  <si>
    <t>‚òÖEnglish</t>
  </si>
  <si>
    <t>And assist students to apply to colleges</t>
  </si>
  <si>
    <t xml:space="preserve"> including elite schools</t>
  </si>
  <si>
    <t>510-593-5952</t>
  </si>
  <si>
    <t>I am offering in person tutoring to high school students of all grades in Math</t>
  </si>
  <si>
    <t xml:space="preserve"> and English.</t>
  </si>
  <si>
    <t>I have a Ph.D in physical chemistry</t>
  </si>
  <si>
    <t xml:space="preserve"> and have experience of many years in tutoring high school students. I tutor math of all levels: lfrom algebra</t>
  </si>
  <si>
    <t xml:space="preserve"> to trigonometry and calculus. I tutor chemistry: from regular chemistry to AP chemistry. </t>
  </si>
  <si>
    <t>As far as English is concerned</t>
  </si>
  <si>
    <t xml:space="preserve"> I teach reading</t>
  </si>
  <si>
    <t xml:space="preserve"> and composition. I put a lot of emphasis on building a strong foundation for students' learning in different subjects they need help on</t>
  </si>
  <si>
    <t xml:space="preserve"> instead of taking shortcuts or a stop-gap approach.   My teaching method often brings success to strengthening students' confidence in tackling their immediate difficulty</t>
  </si>
  <si>
    <t xml:space="preserve"> and paving the way to advance to higher education. </t>
  </si>
  <si>
    <t>I am bilingual in English and Chinese. And I tutor at my home in Oakland. My fee is $30 an hour and I prefer to have a two-hour weekly session with each student. Depending on the need of a student</t>
  </si>
  <si>
    <t xml:space="preserve"> he or she may choose to concentrate on a single subject or multiple subjects during a session. My time is flexible as long as appointments are made in advance.</t>
  </si>
  <si>
    <t>My tutoring service also includes</t>
  </si>
  <si>
    <t xml:space="preserve"> as an option</t>
  </si>
  <si>
    <t xml:space="preserve"> advising and assisting students to enter college after graduation from  high school. A good number of students tutored by me have enrolled in elite universities.</t>
  </si>
  <si>
    <t>My phone number is 510-593-5952</t>
  </si>
  <si>
    <t>;[30];2022-03-07;1
2022-02-13T09:16:10-0800;https://sfbay.craigslist.org/sby/lss/d/sunnyvale-math-tutoring-services-offered/7445528064.html;50.0;Sunnyvale;South Bay;sfbayarea;California;</t>
  </si>
  <si>
    <t>Hi! My name is Rushil</t>
  </si>
  <si>
    <t xml:space="preserve"> and I am offering my tutoring services. I specialize in math and I offer help in the following subjects: K -8 Math</t>
  </si>
  <si>
    <t xml:space="preserve"> and Statistics. </t>
  </si>
  <si>
    <t>*I will be available to help for the duration of the entire school year*</t>
  </si>
  <si>
    <t>‚Ä¢ I offer sessions remotely (using zoom or skype)</t>
  </si>
  <si>
    <t xml:space="preserve"> or at local spots(such as the library or coffee shop)</t>
  </si>
  <si>
    <t>‚Ä¢ I am generally available during weekends</t>
  </si>
  <si>
    <t xml:space="preserve"> and in afternoons and evenings on weekdays.</t>
  </si>
  <si>
    <t>‚Ä¢ My rate will depend on the factors such as the grade-level and subject I am tutoring</t>
  </si>
  <si>
    <t xml:space="preserve"> group sessions or individual sessions</t>
  </si>
  <si>
    <t xml:space="preserve"> and the frequency of student sessions. My rates will be very fair</t>
  </si>
  <si>
    <t xml:space="preserve"> and will be in accordance with the market value for these services. My rates can range as low as $30/hr to as high as $70/hour.</t>
  </si>
  <si>
    <t>I am a 25-year-old male</t>
  </si>
  <si>
    <t xml:space="preserve"> and I graduated with a Bachelor‚Äôs of Science Degree at UC Davis. I majored in Applied Economics and did a minor in Statistics. I currently work as a staff accountant at a private firm. I have over 2 years of tutoring experience</t>
  </si>
  <si>
    <t xml:space="preserve"> I have tutored as a peer tutor in college</t>
  </si>
  <si>
    <t xml:space="preserve"> I have worked in freelance tutoring</t>
  </si>
  <si>
    <t xml:space="preserve"> and I have worked for several tutoring agencies. I have taught students from kindergarten up to college.</t>
  </si>
  <si>
    <t>I believe all students can learn and build knowledge. Students typically have struggles when they don‚Äôt hit that very ‚Äúfirst step.‚Äù Everyone needs to start off somewhere at an appropriate beginning</t>
  </si>
  <si>
    <t xml:space="preserve"> and find a way to move up. All students have different ways of finding their path to that ladder. It is just a question of working smart and identifying what students understand</t>
  </si>
  <si>
    <t xml:space="preserve"> and what they don't understand. Once that has been identified</t>
  </si>
  <si>
    <t xml:space="preserve"> the next step would be to strategically approach practice. It is important that students never skip steps. I can help you or your child identify that first step</t>
  </si>
  <si>
    <t xml:space="preserve"> and work up that ladder to success with guided practice and suggestions.</t>
  </si>
  <si>
    <t>If you are interested in scheduling with me</t>
  </si>
  <si>
    <t xml:space="preserve"> please fill the questionnaire below to get a quote for a rate:</t>
  </si>
  <si>
    <t>https://docs.google.com/forms/d/e/1FAIpQLSdfl6-ryqb73OBrhCIkqVIaJz5KOBebcbbr99H4gvn89f9Qlw/viewform</t>
  </si>
  <si>
    <t>If you have any questions at all. Please shoot me a reply.</t>
  </si>
  <si>
    <t>;[30, 70];2022-03-07;2
2022-02-24T05:58:19-0800;https://sfbay.craigslist.org/sby/lss/d/san-jose-on-or-zoom-all-subject/7450213139.html;;Online;South Bay;sfbayarea;California;</t>
  </si>
  <si>
    <t>CELL:650.481.5748</t>
  </si>
  <si>
    <t>Prompt response to COVID-19:I also provide around-the clock online tutoring</t>
  </si>
  <si>
    <t>I provide one-on-one</t>
  </si>
  <si>
    <t xml:space="preserve"> at-home</t>
  </si>
  <si>
    <t xml:space="preserve"> A+ tutoring to students</t>
  </si>
  <si>
    <t>As opposed to a typical 'assembly-line' tutoring agency</t>
  </si>
  <si>
    <t xml:space="preserve"> I take great care in assessing your academic needs</t>
  </si>
  <si>
    <t xml:space="preserve"> learning style and personality.</t>
  </si>
  <si>
    <t>If you desire</t>
  </si>
  <si>
    <t xml:space="preserve"> I will maintain correspondence with your teachers/professors and/or school administrators throughout the term.</t>
  </si>
  <si>
    <t>I am an Ivy-League PhD holder.My academic expertise is matched by my patience</t>
  </si>
  <si>
    <t xml:space="preserve"> approachability</t>
  </si>
  <si>
    <t xml:space="preserve"> and personal dedication to the success of everyone I tutor.</t>
  </si>
  <si>
    <t>I specialize in most academic subjects</t>
  </si>
  <si>
    <t xml:space="preserve"> as well as many of the standardized tests and entrance exams you will encounter throughout your studies</t>
  </si>
  <si>
    <t>MATHEMATICS: Elementary School</t>
  </si>
  <si>
    <t>college&amp;grad Math</t>
  </si>
  <si>
    <t>ENGLISH: Writing</t>
  </si>
  <si>
    <t>SOCIAL STUDIES: US and World History</t>
  </si>
  <si>
    <t xml:space="preserve"> Geography</t>
  </si>
  <si>
    <t>Current Events</t>
  </si>
  <si>
    <t>SCIENCE: Biology (Living Environment)</t>
  </si>
  <si>
    <t>FOREIGN LANGUAGE: Spanish</t>
  </si>
  <si>
    <t>German</t>
  </si>
  <si>
    <t xml:space="preserve"> Organization</t>
  </si>
  <si>
    <t xml:space="preserve"> and Study Skills.</t>
  </si>
  <si>
    <t>&gt;&gt;&gt;&gt;&gt;TEST PREPARATION:</t>
  </si>
  <si>
    <t xml:space="preserve">I am a test-preparation expert </t>
  </si>
  <si>
    <t xml:space="preserve"> armed with the knowledge and strategies to dramatically increase your scores in:AP exams</t>
  </si>
  <si>
    <t>PA</t>
  </si>
  <si>
    <t>COMLEX-USA</t>
  </si>
  <si>
    <t>PCAT</t>
  </si>
  <si>
    <t>OAT</t>
  </si>
  <si>
    <t>NCLEX-PN</t>
  </si>
  <si>
    <t>NCLEX-RN</t>
  </si>
  <si>
    <t>VCAT</t>
  </si>
  <si>
    <t>NAPLEX</t>
  </si>
  <si>
    <t>PRAXIS</t>
  </si>
  <si>
    <t>CBEST&amp;CSET</t>
  </si>
  <si>
    <t>IELTS</t>
  </si>
  <si>
    <t>TOEIC</t>
  </si>
  <si>
    <t>TOEFL</t>
  </si>
  <si>
    <t>TSE</t>
  </si>
  <si>
    <t>TWE</t>
  </si>
  <si>
    <t>AHPAT</t>
  </si>
  <si>
    <t>LSAT</t>
  </si>
  <si>
    <t>SAT II (subject test)SHSAT</t>
  </si>
  <si>
    <t>PSAT/SSAT</t>
  </si>
  <si>
    <t>NMSQT</t>
  </si>
  <si>
    <t>FE</t>
  </si>
  <si>
    <t>MBE</t>
  </si>
  <si>
    <t>MPJE</t>
  </si>
  <si>
    <t>MPRE</t>
  </si>
  <si>
    <t>Principles and Practice of Engineering Exam the second of the two exams someone must pass to become a Professional Engineer</t>
  </si>
  <si>
    <t>Uniform Certified Public Accountant Examination</t>
  </si>
  <si>
    <t>United States Medical Licensing Examination for physicians (holders of either Doctor of Medicine or Doctor of Osteopathic Medicine degrees)</t>
  </si>
  <si>
    <t>USPTO registration examination</t>
  </si>
  <si>
    <t xml:space="preserve"> a requirement of the United States Patent and Trademark Office for registration as a patent attorney or agent</t>
  </si>
  <si>
    <t>;[];2022-03-07;0
2022-02-12T09:51:04-0800;https://sfbay.craigslist.org/sby/lss/d/san-jose-on-or-zoom-mathstatscience/7445161734.html;;Online;South Bay;sfbayarea;California;</t>
  </si>
  <si>
    <t>Prompt response to COVID-19:I provide around-the clock online tutoring as well as 1-0n-1 tutoring with all safety measures observed at your convenience</t>
  </si>
  <si>
    <t>I am a professional math and science tutor who has helped hundreds of students. Many of my students have achieved success beyond what they ever thought possible. Numerous students have gone from failing</t>
  </si>
  <si>
    <t xml:space="preserve"> to getting A's on tests</t>
  </si>
  <si>
    <t xml:space="preserve"> in as little as two sessions. The majority of my students have achieved A's in their math and science courses as well as huge increases in their SAT</t>
  </si>
  <si>
    <t xml:space="preserve"> GMAT and standardized test scores.</t>
  </si>
  <si>
    <t>My tutoring style is highly strategic and effective</t>
  </si>
  <si>
    <t xml:space="preserve"> I am constantly analyzing a student's comprehension of the given material to best determine how to facilitate understanding. My method involves:</t>
  </si>
  <si>
    <t>-Teaching Proofs of Formula's</t>
  </si>
  <si>
    <t xml:space="preserve"> Not the Formulas Themselves</t>
  </si>
  <si>
    <t>I am a tutor that truly has a passion for the art of teaching. Many of my students have said that two hours with me is better than a whole week in class. I am available for travel to student's homes or a preferred location. Subjects that I tutor are listed below:</t>
  </si>
  <si>
    <t>Elementary Math</t>
  </si>
  <si>
    <t xml:space="preserve"> College Calculus (Single Variable)</t>
  </si>
  <si>
    <t xml:space="preserve"> College Calculus (Multi Variable)</t>
  </si>
  <si>
    <t xml:space="preserve"> College Statistics.</t>
  </si>
  <si>
    <t>Elementary Science</t>
  </si>
  <si>
    <t xml:space="preserve"> Anatomy Physiology</t>
  </si>
  <si>
    <t xml:space="preserve"> Physical Chemistry</t>
  </si>
  <si>
    <t xml:space="preserve"> AP Physics B</t>
  </si>
  <si>
    <t xml:space="preserve"> AP Physics C</t>
  </si>
  <si>
    <t xml:space="preserve"> Physics: Electricity and Magnetism</t>
  </si>
  <si>
    <t xml:space="preserve"> Physics: Optics</t>
  </si>
  <si>
    <t xml:space="preserve"> Physics: Relativity</t>
  </si>
  <si>
    <t xml:space="preserve"> Physics: Quantum Mechanics</t>
  </si>
  <si>
    <t xml:space="preserve"> Thermodynamics.</t>
  </si>
  <si>
    <t>Standardized Tests and the SAT</t>
  </si>
  <si>
    <t xml:space="preserve"> SAT I</t>
  </si>
  <si>
    <t xml:space="preserve"> NCLEX</t>
  </si>
  <si>
    <t>2022-02-21T12:30:24-0800;https://sfbay.craigslist.org/eby/lss/d/all-subjects-sat-act-tutoring/7449071896.html;55.0;Danville / San Ramon;East Bay;sfbayarea;California;"</t>
  </si>
  <si>
    <t>I have been tutoring for 12 years and have a B.A. in Business Economics from UC Santa Barbara.</t>
  </si>
  <si>
    <t>My success as a tutor has been attributed to my ability to patiently explain concepts in a direct and concise manner to maximize the comprehension and academic success of the student. An individualized lesson plan is formulated to address the student's needs.</t>
  </si>
  <si>
    <t>Math: Elementary grades 1-5</t>
  </si>
  <si>
    <t xml:space="preserve"> Trigonometry/Pre-calculus</t>
  </si>
  <si>
    <t>Languages: Spanish</t>
  </si>
  <si>
    <t xml:space="preserve"> Writing/Proofreading</t>
  </si>
  <si>
    <t>Social Studies: History</t>
  </si>
  <si>
    <t>Standardized Tests: PSAT/SAT/ACT (helped students raise SAT scores 130-200 points in one month)</t>
  </si>
  <si>
    <t>Please inquire about other subjects.</t>
  </si>
  <si>
    <t>Adults are welcome.</t>
  </si>
  <si>
    <t>Elementary-High School Academic Subjects: $50/hour</t>
  </si>
  <si>
    <t>College Subjects &amp; Standardized Tests: $60/hour</t>
  </si>
  <si>
    <t>Available to tutor at homes/libraries in: Alamo</t>
  </si>
  <si>
    <t>;[50, 60];2022-03-07;2
2022-02-10T18:08:13-0800;https://sfbay.craigslist.org/sfc/lss/d/san-francisco-virtual-tutoring-math/7444493258.html;;Russian Hill;San Francisco;sfbayarea;California;</t>
  </si>
  <si>
    <t>Virtual Tutoring!</t>
  </si>
  <si>
    <t>Hi! I'm Sam. I'm in college and am a Biology Pre-Med major. I'm an experienced tutor with over 8 years of experience under my belt. I have tutored and worked for 3 years as a teacher‚Äôs assistant for elementary school students in the advanced Gifted and Talented classes. I have tutored and worked for a year as a teacher‚Äôs assistant for High School students</t>
  </si>
  <si>
    <t xml:space="preserve"> mentoring them with their education and helping them with any subjects they need. I have tutored college students for 4 years with a focus in the math and science department.</t>
  </si>
  <si>
    <t>$30=1/2 hour</t>
  </si>
  <si>
    <t>$50= hour</t>
  </si>
  <si>
    <t>$500=10 hours</t>
  </si>
  <si>
    <t>$900=20 hours</t>
  </si>
  <si>
    <t>Free Consultation</t>
  </si>
  <si>
    <t>(I accept cash</t>
  </si>
  <si>
    <t xml:space="preserve"> and Crypto)</t>
  </si>
  <si>
    <t>All Elementary and Middle School Subjects</t>
  </si>
  <si>
    <t>Elementary school</t>
  </si>
  <si>
    <t xml:space="preserve"> Pre-calc</t>
  </si>
  <si>
    <t xml:space="preserve"> Calculus 1 &amp; 2 (AB/BC)</t>
  </si>
  <si>
    <t xml:space="preserve"> ACT Math Prep</t>
  </si>
  <si>
    <t>***ACT/SAT MATH Prep and Test Taking Strategies***</t>
  </si>
  <si>
    <t>36/36 on the ACT and 800/800 on the SAT</t>
  </si>
  <si>
    <t>$75 an hour</t>
  </si>
  <si>
    <t>PHYSICS</t>
  </si>
  <si>
    <t>Physics 101 (basic physics) (College 100 level) (AP/Honors Physics) (Vectors</t>
  </si>
  <si>
    <t xml:space="preserve"> Wavelengths</t>
  </si>
  <si>
    <t xml:space="preserve"> Forces</t>
  </si>
  <si>
    <t xml:space="preserve"> Newton‚Äôs Laws</t>
  </si>
  <si>
    <t xml:space="preserve"> Thermodynamic Laws</t>
  </si>
  <si>
    <t xml:space="preserve"> Pressure</t>
  </si>
  <si>
    <t xml:space="preserve"> Springs</t>
  </si>
  <si>
    <t xml:space="preserve"> X&amp;Y Vector movement)</t>
  </si>
  <si>
    <t xml:space="preserve"> Middle school</t>
  </si>
  <si>
    <t xml:space="preserve"> Environmental Biology</t>
  </si>
  <si>
    <t xml:space="preserve"> Evolutionary Biology</t>
  </si>
  <si>
    <t>ENGLISH.READING</t>
  </si>
  <si>
    <t>Elementary School</t>
  </si>
  <si>
    <t xml:space="preserve"> English 101 (AP/Honors English)</t>
  </si>
  <si>
    <t xml:space="preserve"> General Chemistry 1</t>
  </si>
  <si>
    <t xml:space="preserve"> General Chemistry 2 (AP/ Honors Chemistry)</t>
  </si>
  <si>
    <t>If your are interested or have any questions or concerns please contact me at</t>
  </si>
  <si>
    <t>thetutorsam@gmail.com or text me at (614)-500-9396</t>
  </si>
  <si>
    <t>;[30, 50, 75];2022-03-07;3
2022-02-17T15:10:19-0800;https://sfbay.craigslist.org/sfc/lss/d/san-francisco-certified-teacher/7447428958.html;;Marina / Cow Hollow;San Francisco;sfbayarea;California;</t>
  </si>
  <si>
    <t>(415) 712-2146</t>
  </si>
  <si>
    <t>;[];2022-03-07;0
2022-02-13T12:11:09-0800;https://sfbay.craigslist.org/eby/lss/d/oakland-english-tutoring-esl-tutoring/7445608410.html;;Online;East Bay;sfbayarea;California;</t>
  </si>
  <si>
    <t>Are you looking for tutoring</t>
  </si>
  <si>
    <t xml:space="preserve"> enrichment</t>
  </si>
  <si>
    <t xml:space="preserve"> and outdoor education for your child to learn by doing</t>
  </si>
  <si>
    <t xml:space="preserve"> improve academic skills</t>
  </si>
  <si>
    <t xml:space="preserve"> and enjoy learning?</t>
  </si>
  <si>
    <t>Inspire Behavioral Learning is accepting students for tutoring in person in multiple East Bay cities and online. We also have spaces open for Call of the Wild Camps for grades K-5</t>
  </si>
  <si>
    <t xml:space="preserve"> but sessions are filling fast!</t>
  </si>
  <si>
    <t xml:space="preserve">~*~ </t>
  </si>
  <si>
    <t>TUTORING</t>
  </si>
  <si>
    <t>We tutor in multiple subjects to help your child improve academics and apply skills to real life. Tutors help your child increase self-confidence in academics and study skills. If you are looking for a tutor who is fun</t>
  </si>
  <si>
    <t xml:space="preserve"> kind</t>
  </si>
  <si>
    <t xml:space="preserve"> knowledgeable and passionate about breaking concepts down into easy steps</t>
  </si>
  <si>
    <t xml:space="preserve"> you may have found the right place! If you would also like a tutor who is experienced and trained in working with diverse learners</t>
  </si>
  <si>
    <t xml:space="preserve"> including those with special needs or learning differences</t>
  </si>
  <si>
    <t xml:space="preserve"> we would love to help!</t>
  </si>
  <si>
    <t>Services: Lessons are personalized for 1:1 sessions or in small groups. They are play-based for young children and interactive and student-centered for all ages. In personalized lessons</t>
  </si>
  <si>
    <t xml:space="preserve"> learners master skills in the following: </t>
  </si>
  <si>
    <t>English Language Arts (ELA) for Pre-K through university level: emergent literacy</t>
  </si>
  <si>
    <t xml:space="preserve"> receptive and expressive language</t>
  </si>
  <si>
    <t xml:space="preserve"> reading (phonics and reading comprehension)</t>
  </si>
  <si>
    <t xml:space="preserve"> writing (stages of the writing process</t>
  </si>
  <si>
    <t xml:space="preserve"> spelling</t>
  </si>
  <si>
    <t xml:space="preserve"> creative writing</t>
  </si>
  <si>
    <t xml:space="preserve"> non-fiction narratives</t>
  </si>
  <si>
    <t xml:space="preserve"> informative essays</t>
  </si>
  <si>
    <t xml:space="preserve"> literary analysis</t>
  </si>
  <si>
    <t xml:space="preserve"> persuasive and opinion writing</t>
  </si>
  <si>
    <t xml:space="preserve"> pragmatics (the social use of language and inferences)</t>
  </si>
  <si>
    <t xml:space="preserve"> critical thinking and reasoning</t>
  </si>
  <si>
    <t>Mathematics for PreK-6th grade: operations and algebraic thinking</t>
  </si>
  <si>
    <t xml:space="preserve"> number and operations in base ten</t>
  </si>
  <si>
    <t xml:space="preserve"> addition</t>
  </si>
  <si>
    <t xml:space="preserve"> subtraction</t>
  </si>
  <si>
    <t xml:space="preserve"> division</t>
  </si>
  <si>
    <t xml:space="preserve"> word problems</t>
  </si>
  <si>
    <t xml:space="preserve"> number and operations for fractions</t>
  </si>
  <si>
    <t xml:space="preserve"> measurement and data</t>
  </si>
  <si>
    <t xml:space="preserve"> ratios and proportional relationships</t>
  </si>
  <si>
    <t xml:space="preserve"> the number system</t>
  </si>
  <si>
    <t xml:space="preserve"> expressions and equations</t>
  </si>
  <si>
    <t xml:space="preserve"> statistics and probability.</t>
  </si>
  <si>
    <t>Executive functioning: organization</t>
  </si>
  <si>
    <t xml:space="preserve"> planning</t>
  </si>
  <si>
    <t xml:space="preserve"> impulse control</t>
  </si>
  <si>
    <t xml:space="preserve"> self-regulation</t>
  </si>
  <si>
    <t xml:space="preserve"> etc. applied to academic tasks.</t>
  </si>
  <si>
    <t>ESL for children to adults: listening</t>
  </si>
  <si>
    <t xml:space="preserve"> pragmatics (social rules for English usage</t>
  </si>
  <si>
    <t xml:space="preserve"> inferences and implied meaning)</t>
  </si>
  <si>
    <t xml:space="preserve"> idioms</t>
  </si>
  <si>
    <t xml:space="preserve"> conversational English</t>
  </si>
  <si>
    <t xml:space="preserve"> business English</t>
  </si>
  <si>
    <t>Academic enrichment: arts and crafts</t>
  </si>
  <si>
    <t xml:space="preserve"> nature walks</t>
  </si>
  <si>
    <t xml:space="preserve"> science projects</t>
  </si>
  <si>
    <t xml:space="preserve"> dramatic play</t>
  </si>
  <si>
    <t xml:space="preserve"> gross motor play</t>
  </si>
  <si>
    <t xml:space="preserve"> park outings</t>
  </si>
  <si>
    <t>Self-Advocacy: speaking up for yourself</t>
  </si>
  <si>
    <t xml:space="preserve"> making choices independently</t>
  </si>
  <si>
    <t xml:space="preserve"> learning how to find information of interest to you</t>
  </si>
  <si>
    <t xml:space="preserve"> asking for help</t>
  </si>
  <si>
    <t xml:space="preserve"> identifying your rights and responsibilities</t>
  </si>
  <si>
    <t xml:space="preserve"> and learning self-determination.</t>
  </si>
  <si>
    <t>Methods: We teach emergent curriculum</t>
  </si>
  <si>
    <t xml:space="preserve"> integrating the Common Core State Standards for K-12 ELA and mathematics. Tutoring can be tailored to other academic standards for the student's public school</t>
  </si>
  <si>
    <t xml:space="preserve"> private school</t>
  </si>
  <si>
    <t xml:space="preserve"> or home school program. For children with special needs</t>
  </si>
  <si>
    <t xml:space="preserve"> we integrate relevant IEP goals into tutoring. Each student is paired with a dedicated tutor who guides learners toward mastering and applying skills relevant to their entire lives</t>
  </si>
  <si>
    <t xml:space="preserve"> including school</t>
  </si>
  <si>
    <t xml:space="preserve"> work</t>
  </si>
  <si>
    <t xml:space="preserve"> personal and social life. </t>
  </si>
  <si>
    <t>Who We Serve: Students of all skill levels and backgrounds are welcome</t>
  </si>
  <si>
    <t xml:space="preserve"> including beginning to advanced English Language Learners (ELL) and ESL students</t>
  </si>
  <si>
    <t xml:space="preserve"> children with special needs</t>
  </si>
  <si>
    <t xml:space="preserve"> including giftedness and disabilities</t>
  </si>
  <si>
    <t xml:space="preserve"> such as autism</t>
  </si>
  <si>
    <t xml:space="preserve"> speech and language delays</t>
  </si>
  <si>
    <t xml:space="preserve"> and ADD/ADHD</t>
  </si>
  <si>
    <t xml:space="preserve"> students looking to improve self-confidence and study skills</t>
  </si>
  <si>
    <t xml:space="preserve"> students in Pre-K or TK (age 4 minimum) through K-12</t>
  </si>
  <si>
    <t xml:space="preserve"> college and university</t>
  </si>
  <si>
    <t xml:space="preserve"> and more! </t>
  </si>
  <si>
    <t>Location: Online tutoring via Google Meet for students located anywhere</t>
  </si>
  <si>
    <t xml:space="preserve"> as well as tutoring in person with availability in the East Bay. The tutor travels to you at your home</t>
  </si>
  <si>
    <t xml:space="preserve"> nearby park</t>
  </si>
  <si>
    <t xml:space="preserve"> or library. All of our educators have received full COVID-19 vaccinations and are trained in COVID-19 health and safety measures.</t>
  </si>
  <si>
    <t>Rates: Varied based on whether tutoring is online or in person. Discounts are available.</t>
  </si>
  <si>
    <t>English: https://www.inspirebehavior.com/academic-english-tutoring</t>
  </si>
  <si>
    <t>ESL: https://www.inspirebehavior.com/esl-tutor-english-second-language</t>
  </si>
  <si>
    <t>Multiple Subjects: https://www.inspirebehavior.com/pod-learning-tutoring</t>
  </si>
  <si>
    <t>OUTDOOR CAMPS</t>
  </si>
  <si>
    <t>Call of the Wild outdoor nature camps feature education + recreation 100% outdoors. Space is available for outdoor camps in Oakland and Berkeley.</t>
  </si>
  <si>
    <t>Outdoor Education Camp Weekly Sessions:</t>
  </si>
  <si>
    <t>- Spring Break Camp April 4-8</t>
  </si>
  <si>
    <t>- Summer Camp June 13-August 12</t>
  </si>
  <si>
    <t>Activities: In nature camps</t>
  </si>
  <si>
    <t xml:space="preserve"> kids hike</t>
  </si>
  <si>
    <t xml:space="preserve"> climb trees</t>
  </si>
  <si>
    <t xml:space="preserve"> explore nature</t>
  </si>
  <si>
    <t xml:space="preserve"> read wilderness stories and amazing animal facts</t>
  </si>
  <si>
    <t xml:space="preserve"> practice storytelling and writing across genres</t>
  </si>
  <si>
    <t xml:space="preserve"> play scavenger hunts and forest ""I Spy"" games</t>
  </si>
  <si>
    <t xml:space="preserve"> make friends</t>
  </si>
  <si>
    <t>Sibling discount available. Early bird registration available for summer camps.</t>
  </si>
  <si>
    <t>Register today and let the outdoor adventures begin!</t>
  </si>
  <si>
    <t>Learn More and Register: https://www.inspirebehavior.com/east-bay-outdoor-camps-reading-camps-writing-camps</t>
  </si>
  <si>
    <t>WHO WE ARE</t>
  </si>
  <si>
    <t>Inspire's mission is to help learners of all abilities achieve greater independence and fulfillment both in academics and in life beyond the classroom. All tutors have training and experience in English</t>
  </si>
  <si>
    <t xml:space="preserve"> Teaching English to Speakers of Other Languages (TESOL)</t>
  </si>
  <si>
    <t xml:space="preserve"> ABA</t>
  </si>
  <si>
    <t xml:space="preserve"> or related fields and bring a well-rounded blend of knowledge and critical thinking</t>
  </si>
  <si>
    <t xml:space="preserve"> warmth and empathy</t>
  </si>
  <si>
    <t xml:space="preserve"> and action focus to help learners achieve their goals. All tutors and camp counselors are employees who have cleared background checks with verified qualifications. Last but not least</t>
  </si>
  <si>
    <t xml:space="preserve"> our educational programs are brought to you by educators experienced in working with both neurotypical and neurodiverse children to adults to help them improve their lives.</t>
  </si>
  <si>
    <t>LEARN MORE</t>
  </si>
  <si>
    <t>www.inspirebehavior.com</t>
  </si>
  <si>
    <t>Reach out with an email for the quickest reply. A free phone consultation is available by appointment. Let's discuss your needs and how we can help!</t>
  </si>
  <si>
    <t>Keywords: English tutoring</t>
  </si>
  <si>
    <t xml:space="preserve"> ESL tutoring</t>
  </si>
  <si>
    <t xml:space="preserve"> ESL tutor</t>
  </si>
  <si>
    <t xml:space="preserve"> ELL</t>
  </si>
  <si>
    <t xml:space="preserve"> literacy tutor</t>
  </si>
  <si>
    <t xml:space="preserve"> executive function tutor</t>
  </si>
  <si>
    <t xml:space="preserve"> executive functioning coach</t>
  </si>
  <si>
    <t xml:space="preserve"> homework coaching</t>
  </si>
  <si>
    <t xml:space="preserve"> organization skills</t>
  </si>
  <si>
    <t xml:space="preserve"> special education</t>
  </si>
  <si>
    <t xml:space="preserve"> ASD</t>
  </si>
  <si>
    <t xml:space="preserve"> special needs tutor</t>
  </si>
  <si>
    <t xml:space="preserve"> tutor for kids with disabilities</t>
  </si>
  <si>
    <t xml:space="preserve"> tutor for kids with special needs</t>
  </si>
  <si>
    <t xml:space="preserve"> autism tutor</t>
  </si>
  <si>
    <t xml:space="preserve"> ADHD tutor</t>
  </si>
  <si>
    <t xml:space="preserve"> ELA tutor</t>
  </si>
  <si>
    <t xml:space="preserve"> online tutor</t>
  </si>
  <si>
    <t xml:space="preserve"> online ESL tutor</t>
  </si>
  <si>
    <t xml:space="preserve"> remote ESL tutor</t>
  </si>
  <si>
    <t xml:space="preserve"> online English tutor</t>
  </si>
  <si>
    <t xml:space="preserve"> remote English tutor</t>
  </si>
  <si>
    <t xml:space="preserve"> home tutor</t>
  </si>
  <si>
    <t xml:space="preserve"> home teacher</t>
  </si>
  <si>
    <t xml:space="preserve"> in person tutor</t>
  </si>
  <si>
    <t xml:space="preserve"> in person teacher</t>
  </si>
  <si>
    <t xml:space="preserve"> TESL</t>
  </si>
  <si>
    <t xml:space="preserve"> TESOL</t>
  </si>
  <si>
    <t xml:space="preserve"> Pre-K</t>
  </si>
  <si>
    <t xml:space="preserve"> TK</t>
  </si>
  <si>
    <t xml:space="preserve"> K-3</t>
  </si>
  <si>
    <t xml:space="preserve"> K-5</t>
  </si>
  <si>
    <t xml:space="preserve"> K-8</t>
  </si>
  <si>
    <t xml:space="preserve"> K-12</t>
  </si>
  <si>
    <t xml:space="preserve"> Pleasanton English tutor</t>
  </si>
  <si>
    <t xml:space="preserve"> Pleasanton ESL tutor</t>
  </si>
  <si>
    <t xml:space="preserve"> Pleasanton elementary school tutor</t>
  </si>
  <si>
    <t xml:space="preserve"> Oakland English tutor</t>
  </si>
  <si>
    <t xml:space="preserve"> Oakland ESL tutor</t>
  </si>
  <si>
    <t xml:space="preserve"> Oakland elementary school tutor</t>
  </si>
  <si>
    <t xml:space="preserve"> Berkeley English tutor</t>
  </si>
  <si>
    <t xml:space="preserve"> Berkeley ESL tutor</t>
  </si>
  <si>
    <t xml:space="preserve"> Berkeley elementary school tutor</t>
  </si>
  <si>
    <t xml:space="preserve"> Oakland nature camp</t>
  </si>
  <si>
    <t xml:space="preserve"> Oakland reading camp</t>
  </si>
  <si>
    <t xml:space="preserve"> Oakland writing camp</t>
  </si>
  <si>
    <t xml:space="preserve"> Oakland outdoor camp</t>
  </si>
  <si>
    <t xml:space="preserve"> Oakland hiking camp</t>
  </si>
  <si>
    <t xml:space="preserve"> Oakland forest camp</t>
  </si>
  <si>
    <t xml:space="preserve"> Oakland outdoor education</t>
  </si>
  <si>
    <t xml:space="preserve"> Oakland academic camp</t>
  </si>
  <si>
    <t xml:space="preserve"> Oakland summer camp</t>
  </si>
  <si>
    <t xml:space="preserve"> Berkeley nature camp</t>
  </si>
  <si>
    <t xml:space="preserve"> Berkeley reading camp</t>
  </si>
  <si>
    <t xml:space="preserve"> Berkeley writing camp</t>
  </si>
  <si>
    <t xml:space="preserve"> Berkeley outdoor camp</t>
  </si>
  <si>
    <t xml:space="preserve"> Berkeley hiking camp</t>
  </si>
  <si>
    <t xml:space="preserve"> Berkeley forest camp</t>
  </si>
  <si>
    <t xml:space="preserve"> Berkeley outdoor education</t>
  </si>
  <si>
    <t xml:space="preserve"> Berkeley academic camp</t>
  </si>
  <si>
    <t xml:space="preserve"> Berkeley summer camp</t>
  </si>
  <si>
    <t>2022-02-09T14:03:07-0800;https://sfbay.craigslist.org/eby/fns/d/emeryville-can-do-mba-cpa-acct-fin/7443963705.html;;Emeryville;East Bay;sfbayarea;California;"</t>
  </si>
  <si>
    <t xml:space="preserve">Can-Do! MBA CPA Acct/Fin Consult/Editor-Writer/Websites REMOTE Worker </t>
  </si>
  <si>
    <t>Also California Mortgages and Refinances</t>
  </si>
  <si>
    <t>Financial Analyst/Editor-Writer/Bus./Pers. Mentor Telecommuting anywhere</t>
  </si>
  <si>
    <t>Skilled MBA CPA</t>
  </si>
  <si>
    <t xml:space="preserve"> Acct./Fin. Consultant/Editor-Writer/Bus./Pers. Mentor / C o a c h</t>
  </si>
  <si>
    <t>Full-time</t>
  </si>
  <si>
    <t xml:space="preserve"> Part-time</t>
  </si>
  <si>
    <t xml:space="preserve"> telecommuting anywhere</t>
  </si>
  <si>
    <t xml:space="preserve"> and in-house employee status availability</t>
  </si>
  <si>
    <t>also contract</t>
  </si>
  <si>
    <t xml:space="preserve"> retainer</t>
  </si>
  <si>
    <t xml:space="preserve"> or interim employee status.</t>
  </si>
  <si>
    <t>Excel Spreadsheets: lookup tables and formulas</t>
  </si>
  <si>
    <t xml:space="preserve"> financial and business calculations</t>
  </si>
  <si>
    <t>PowerPoint presentations</t>
  </si>
  <si>
    <t>Mathematical and financial calculations for attorneys</t>
  </si>
  <si>
    <t xml:space="preserve"> businesses</t>
  </si>
  <si>
    <t xml:space="preserve"> non-profits</t>
  </si>
  <si>
    <t>Budgets and Forecasts --  Financial Analysis</t>
  </si>
  <si>
    <t>Account reconciliations.</t>
  </si>
  <si>
    <t>Research</t>
  </si>
  <si>
    <t xml:space="preserve"> editing -- also speech writing</t>
  </si>
  <si>
    <t>Business consulting and How-To manual writing</t>
  </si>
  <si>
    <t>Logo design</t>
  </si>
  <si>
    <t>Web content writing and website creation</t>
  </si>
  <si>
    <t>------------------------------------- -------------------------------------------</t>
  </si>
  <si>
    <t>- - - . - BEST REGARDS TO YOU ALL ! - . - - -</t>
  </si>
  <si>
    <t>Multi-Talented</t>
  </si>
  <si>
    <t xml:space="preserve"> Widely-Experienced West Coast MBA</t>
  </si>
  <si>
    <t xml:space="preserve"> CPA</t>
  </si>
  <si>
    <t xml:space="preserve"> Financial Analyst</t>
  </si>
  <si>
    <t>Writer</t>
  </si>
  <si>
    <t xml:space="preserve"> Editor</t>
  </si>
  <si>
    <t xml:space="preserve"> Consultant</t>
  </si>
  <si>
    <t xml:space="preserve"> Business - Personal C o a c h and Website Creator</t>
  </si>
  <si>
    <t>. . . . Available to Assist You NOW (West Coast/Telecommute Anywhere)</t>
  </si>
  <si>
    <t>Part-Time and single projects are fine</t>
  </si>
  <si>
    <t>. -------------------------------------------------------------------------</t>
  </si>
  <si>
    <t>Local MBA</t>
  </si>
  <si>
    <t xml:space="preserve"> Writer</t>
  </si>
  <si>
    <t xml:space="preserve"> C o a c h</t>
  </si>
  <si>
    <t xml:space="preserve"> Excel Expert</t>
  </si>
  <si>
    <t>Your effective and convenient One-Stop for a wide range of Excellent Services and Solutions!</t>
  </si>
  <si>
    <t xml:space="preserve"> and best wishes to you</t>
  </si>
  <si>
    <t>Do you need great</t>
  </si>
  <si>
    <t xml:space="preserve"> attentive</t>
  </si>
  <si>
    <t xml:space="preserve"> reliable help? Let Me help You!</t>
  </si>
  <si>
    <t>You want fine service</t>
  </si>
  <si>
    <t xml:space="preserve"> supportive interactions</t>
  </si>
  <si>
    <t xml:space="preserve"> and excellent results</t>
  </si>
  <si>
    <t xml:space="preserve"> you deserve the best</t>
  </si>
  <si>
    <t>and I can provide even better solutions than you hope for!</t>
  </si>
  <si>
    <t>I am a widely accomplished</t>
  </si>
  <si>
    <t xml:space="preserve"> and insightful MBA</t>
  </si>
  <si>
    <t>Excel Specialist</t>
  </si>
  <si>
    <t xml:space="preserve"> Senior Financial Analyst</t>
  </si>
  <si>
    <t xml:space="preserve"> and Mensa member.</t>
  </si>
  <si>
    <t>I'm a sincere</t>
  </si>
  <si>
    <t xml:space="preserve"> and nurturing c o a c h</t>
  </si>
  <si>
    <t xml:space="preserve"> and mentor.</t>
  </si>
  <si>
    <t>I create Internet websites and website content for companies</t>
  </si>
  <si>
    <t xml:space="preserve"> sole proprietors</t>
  </si>
  <si>
    <t xml:space="preserve"> and individuals.</t>
  </si>
  <si>
    <t>I'm also an experienced writer and editor</t>
  </si>
  <si>
    <t xml:space="preserve"> with a passion for</t>
  </si>
  <si>
    <t>excellent</t>
  </si>
  <si>
    <t xml:space="preserve"> well-written content</t>
  </si>
  <si>
    <t xml:space="preserve"> and a keen eye for detail. Financial writing is a specialty.</t>
  </si>
  <si>
    <t>I love to create attractive</t>
  </si>
  <si>
    <t xml:space="preserve"> appealing websites for companies</t>
  </si>
  <si>
    <t>SUMMARY OF MY SERVICES:</t>
  </si>
  <si>
    <t>For health reasons</t>
  </si>
  <si>
    <t xml:space="preserve"> I work remotely</t>
  </si>
  <si>
    <t xml:space="preserve"> and I do high-quality work.</t>
  </si>
  <si>
    <t>I am glad to do small projects</t>
  </si>
  <si>
    <t xml:space="preserve"> and hope to work for you long-term.</t>
  </si>
  <si>
    <t>I do my very best to treat every person kindly and respectfully</t>
  </si>
  <si>
    <t>as we work together to shape the fine results you are looking for.</t>
  </si>
  <si>
    <t>. . . . . Here is a summary of my interests</t>
  </si>
  <si>
    <t xml:space="preserve"> skills</t>
  </si>
  <si>
    <t xml:space="preserve"> and best . . . . .</t>
  </si>
  <si>
    <t>. . . . . qualities. I hope it is enjoyable and helpful to you. . . . . .</t>
  </si>
  <si>
    <t>I provide a wide assortment of excellent professional</t>
  </si>
  <si>
    <t>services</t>
  </si>
  <si>
    <t xml:space="preserve"> doing varied part-time and full-time work for</t>
  </si>
  <si>
    <t>sincere and creative professional people and organizations.</t>
  </si>
  <si>
    <t>I enjoy being the ""perfect solution"" for a wide range of</t>
  </si>
  <si>
    <t>individuals</t>
  </si>
  <si>
    <t xml:space="preserve"> organizations</t>
  </si>
  <si>
    <t xml:space="preserve"> and businesses. I am at home in</t>
  </si>
  <si>
    <t>many settings</t>
  </si>
  <si>
    <t xml:space="preserve"> from casual to sophisticated. Doing whatever is</t>
  </si>
  <si>
    <t>needed</t>
  </si>
  <si>
    <t xml:space="preserve"> I'm willing to re-seat a memory card</t>
  </si>
  <si>
    <t xml:space="preserve"> design a marketing flyer</t>
  </si>
  <si>
    <t>consult on the look and content of your web site</t>
  </si>
  <si>
    <t xml:space="preserve"> or talk with investors . . .</t>
  </si>
  <si>
    <t>Flexibility is my specialty</t>
  </si>
  <si>
    <t xml:space="preserve"> and I am open to big and small projects</t>
  </si>
  <si>
    <t>contract consulting</t>
  </si>
  <si>
    <t xml:space="preserve"> telecommuting</t>
  </si>
  <si>
    <t xml:space="preserve"> and direct-hire situations.</t>
  </si>
  <si>
    <t>You can count on me</t>
  </si>
  <si>
    <t xml:space="preserve"> I am honest</t>
  </si>
  <si>
    <t xml:space="preserve"> enthusiastic</t>
  </si>
  <si>
    <t xml:space="preserve"> energetic</t>
  </si>
  <si>
    <t>trustworthy</t>
  </si>
  <si>
    <t xml:space="preserve"> and dedicated. I'm funny</t>
  </si>
  <si>
    <t xml:space="preserve"> creative</t>
  </si>
  <si>
    <t xml:space="preserve"> and persevering</t>
  </si>
  <si>
    <t>As you will see</t>
  </si>
  <si>
    <t xml:space="preserve"> I am an MBA</t>
  </si>
  <si>
    <t xml:space="preserve"> artist</t>
  </si>
  <si>
    <t xml:space="preserve"> editor</t>
  </si>
  <si>
    <t xml:space="preserve"> writer</t>
  </si>
  <si>
    <t xml:space="preserve"> financial analyst</t>
  </si>
  <si>
    <t xml:space="preserve"> business consultant</t>
  </si>
  <si>
    <t>I hear that I convey a great sense of insight</t>
  </si>
  <si>
    <t xml:space="preserve"> enthusiasm</t>
  </si>
  <si>
    <t xml:space="preserve"> and competence to others.</t>
  </si>
  <si>
    <t>I am a West Coast resident</t>
  </si>
  <si>
    <t xml:space="preserve"> California born and raised.</t>
  </si>
  <si>
    <t>EXPERIENCE and SERVICES SUMMARY:</t>
  </si>
  <si>
    <t xml:space="preserve"> educated at top-10 undergraduate and graduate schools</t>
  </si>
  <si>
    <t>. . . . . Big-5 CPA experience</t>
  </si>
  <si>
    <t xml:space="preserve"> + Mensa member</t>
  </si>
  <si>
    <t>- 96% GMAT Overall Score (MBA Essay Editor and Admissions Coach</t>
  </si>
  <si>
    <t xml:space="preserve"> GMAT prep Tutor)</t>
  </si>
  <si>
    <t>- Two years on my college's Admissions Committee</t>
  </si>
  <si>
    <t xml:space="preserve"> plus extensive studies in personal growth and effectiveness</t>
  </si>
  <si>
    <t xml:space="preserve"> financial</t>
  </si>
  <si>
    <t xml:space="preserve"> research</t>
  </si>
  <si>
    <t xml:space="preserve"> and analysis skills (see below)</t>
  </si>
  <si>
    <t xml:space="preserve"> and web site design</t>
  </si>
  <si>
    <t xml:space="preserve"> content writing</t>
  </si>
  <si>
    <t xml:space="preserve"> and maintenance</t>
  </si>
  <si>
    <t xml:space="preserve"> and charts of accounts and system conversions</t>
  </si>
  <si>
    <t xml:space="preserve"> supervision</t>
  </si>
  <si>
    <t xml:space="preserve"> and team-nurturing</t>
  </si>
  <si>
    <t xml:space="preserve"> staff</t>
  </si>
  <si>
    <t xml:space="preserve"> vendors</t>
  </si>
  <si>
    <t xml:space="preserve"> and clients</t>
  </si>
  <si>
    <t xml:space="preserve"> update</t>
  </si>
  <si>
    <t xml:space="preserve"> and maintain Excel spreadsheets</t>
  </si>
  <si>
    <t xml:space="preserve"> pivot tables</t>
  </si>
  <si>
    <t xml:space="preserve"> and workbooks. PCs and Macs</t>
  </si>
  <si>
    <t>Lookup tables</t>
  </si>
  <si>
    <t xml:space="preserve"> polish</t>
  </si>
  <si>
    <t xml:space="preserve"> ""upgrade"" English writing for non-native English writers and speakers</t>
  </si>
  <si>
    <t xml:space="preserve"> creating</t>
  </si>
  <si>
    <t xml:space="preserve"> and updating software manuals and company task manuals</t>
  </si>
  <si>
    <t xml:space="preserve"> and business and personal coach</t>
  </si>
  <si>
    <t xml:space="preserve"> schools</t>
  </si>
  <si>
    <t xml:space="preserve"> associations</t>
  </si>
  <si>
    <t xml:space="preserve"> accomplished writer</t>
  </si>
  <si>
    <t xml:space="preserve"> content and copy editor</t>
  </si>
  <si>
    <t xml:space="preserve"> poet</t>
  </si>
  <si>
    <t xml:space="preserve"> and artist</t>
  </si>
  <si>
    <t xml:space="preserve"> tutor and tutoring</t>
  </si>
  <si>
    <t xml:space="preserve"> cover letter</t>
  </si>
  <si>
    <t xml:space="preserve"> and business/personal correspondence. Website content writing + editing.</t>
  </si>
  <si>
    <t>- Career search assistance and consulting: Working with you to find that ""right"" position now</t>
  </si>
  <si>
    <t xml:space="preserve"> Photoshop corrections</t>
  </si>
  <si>
    <t>......I WILL CREATE</t>
  </si>
  <si>
    <t xml:space="preserve"> MAINTAIN</t>
  </si>
  <si>
    <t xml:space="preserve"> and HOST YOUR WEBSITE at My Homestead website base</t>
  </si>
  <si>
    <t>................Please read website creation and web-content creation details below (I can create your content</t>
  </si>
  <si>
    <t xml:space="preserve"> too.)</t>
  </si>
  <si>
    <t xml:space="preserve"> assorted professional and promotional materials design and updating</t>
  </si>
  <si>
    <t xml:space="preserve"> original artwork and modifications to artwork and photographs</t>
  </si>
  <si>
    <t>- MBA and college Admissions Essays editing / MBA classes tutoring -- by a top-10 school MBA</t>
  </si>
  <si>
    <t xml:space="preserve"> Grant Writing</t>
  </si>
  <si>
    <t xml:space="preserve"> Investment Profiles</t>
  </si>
  <si>
    <t xml:space="preserve"> Study Habits</t>
  </si>
  <si>
    <t xml:space="preserve"> Exam-taking</t>
  </si>
  <si>
    <t xml:space="preserve"> budget</t>
  </si>
  <si>
    <t xml:space="preserve"> budgeting</t>
  </si>
  <si>
    <t xml:space="preserve"> financial statements</t>
  </si>
  <si>
    <t xml:space="preserve"> budget vs actual</t>
  </si>
  <si>
    <t xml:space="preserve"> P&amp;L schedules</t>
  </si>
  <si>
    <t xml:space="preserve"> practice</t>
  </si>
  <si>
    <t xml:space="preserve"> and coaching</t>
  </si>
  <si>
    <t xml:space="preserve"> former California Notary</t>
  </si>
  <si>
    <t>PRE-COVID FEE RANGE:</t>
  </si>
  <si>
    <t>(Like so many others</t>
  </si>
  <si>
    <t xml:space="preserve"> I NEED WORK!</t>
  </si>
  <si>
    <t xml:space="preserve"> so make me a $$ offer.  Let's talk):</t>
  </si>
  <si>
    <t>Hourly rates</t>
  </si>
  <si>
    <t xml:space="preserve"> most services = $65 - $95 +</t>
  </si>
  <si>
    <t xml:space="preserve"> based on services</t>
  </si>
  <si>
    <t xml:space="preserve"> - - - 3 hour minimum</t>
  </si>
  <si>
    <t>. { Writing and editing services begin at $65. Most other business services begin at $75. }</t>
  </si>
  <si>
    <t>{ School admissions essay editing and coaching begins at $80 }</t>
  </si>
  <si>
    <t>. { Discounts available for large/ongoing projects and coaching }</t>
  </si>
  <si>
    <t>. { Most website and website-content-creation projects are negotiated as flat-rate package</t>
  </si>
  <si>
    <t xml:space="preserve"> rather than being billed on hours. New-site creation charges include 12-months of hosting. }</t>
  </si>
  <si>
    <t>Monthly contracts and telecommuting are available and welcome.</t>
  </si>
  <si>
    <t>I look forward to discussing how we can work together soon. We'll do great things together!</t>
  </si>
  <si>
    <t xml:space="preserve"> and BEGIN your subject line with ""MY PROJECT IS:""</t>
  </si>
  <si>
    <t xml:space="preserve"> telephone number</t>
  </si>
  <si>
    <t xml:space="preserve"> and a description of your project in your e-mail.</t>
  </si>
  <si>
    <t>(IF you want to talk with me</t>
  </si>
  <si>
    <t xml:space="preserve"> send y o u r phone number to me. Thank you!)</t>
  </si>
  <si>
    <t xml:space="preserve"> desired results</t>
  </si>
  <si>
    <t xml:space="preserve"> and approximate budget.</t>
  </si>
  <si>
    <t>Thank you sincerely</t>
  </si>
  <si>
    <t xml:space="preserve"> and best wishes to all</t>
  </si>
  <si>
    <t xml:space="preserve"> Artist</t>
  </si>
  <si>
    <t>Senior Financial Analyst and Consultant</t>
  </si>
  <si>
    <t xml:space="preserve"> Real Estate Agent</t>
  </si>
  <si>
    <t>California Mortgage Financing and Business Loans Specialist</t>
  </si>
  <si>
    <t>West Coast Personal and Business Coach</t>
  </si>
  <si>
    <t xml:space="preserve"> Website Designer and Creator</t>
  </si>
  <si>
    <t>You want to work with someone who really listens to you</t>
  </si>
  <si>
    <t xml:space="preserve"> who is genuinely considerate</t>
  </si>
  <si>
    <t>respectful</t>
  </si>
  <si>
    <t xml:space="preserve"> and supportive</t>
  </si>
  <si>
    <t xml:space="preserve"> and who always does their best to accomplish your goals.</t>
  </si>
  <si>
    <t>When you need excellent results</t>
  </si>
  <si>
    <t xml:space="preserve"> created by a genial</t>
  </si>
  <si>
    <t xml:space="preserve"> astute</t>
  </si>
  <si>
    <t xml:space="preserve"> and reliable professional</t>
  </si>
  <si>
    <t>you'll be glad to work with me. Get your projects Done Right The First Time! By me!</t>
  </si>
  <si>
    <t>SUMMARY OF WEBSITE-CREATION and WEBSITE-CONTENT-CREATION</t>
  </si>
  <si>
    <t>Please email and ask me to send you the link for one page from my ""Grill Site"" ( ¬© 2018 ) sample website.*</t>
  </si>
  <si>
    <t>This page which will help you see some of the custom website design quality I am able to create for you.</t>
  </si>
  <si>
    <t>(All of the elements on that were designed and set up by me</t>
  </si>
  <si>
    <t>the precise color selections</t>
  </si>
  <si>
    <t xml:space="preserve"> page set-up</t>
  </si>
  <si>
    <t xml:space="preserve"> font selection</t>
  </si>
  <si>
    <t xml:space="preserve"> color</t>
  </si>
  <si>
    <t xml:space="preserve"> sizing</t>
  </si>
  <si>
    <t xml:space="preserve"> custom</t>
  </si>
  <si>
    <t>between-letter spacings</t>
  </si>
  <si>
    <t xml:space="preserve"> shadows</t>
  </si>
  <si>
    <t xml:space="preserve"> navigation menu and custom button colors for</t>
  </si>
  <si>
    <t>hovering over</t>
  </si>
  <si>
    <t xml:space="preserve"> selected</t>
  </si>
  <si>
    <t xml:space="preserve"> and pressing of each button</t>
  </si>
  <si>
    <t xml:space="preserve"> stock photo selection</t>
  </si>
  <si>
    <t xml:space="preserve"> use</t>
  </si>
  <si>
    <t>Photoshop changes and edits</t>
  </si>
  <si>
    <t xml:space="preserve"> etc. [The Tomato background image actually took more</t>
  </si>
  <si>
    <t>than six copies of the same photo</t>
  </si>
  <si>
    <t xml:space="preserve"> hand-retouched</t>
  </si>
  <si>
    <t xml:space="preserve"> and placed on top of each other - to</t>
  </si>
  <si>
    <t>get this look</t>
  </si>
  <si>
    <t xml:space="preserve"> for which I then created the pale green border to match one green from the</t>
  </si>
  <si>
    <t>unripe tomatoes.</t>
  </si>
  <si>
    <t>For the Book-On-Wood image</t>
  </si>
  <si>
    <t xml:space="preserve"> I cropped the photo and then applied a dark</t>
  </si>
  <si>
    <t xml:space="preserve"> narrow</t>
  </si>
  <si>
    <t>border all around it</t>
  </si>
  <si>
    <t xml:space="preserve"> all in Photoshop</t>
  </si>
  <si>
    <t xml:space="preserve"> before uploading this image for the site.]</t>
  </si>
  <si>
    <t>It's a lot of work</t>
  </si>
  <si>
    <t xml:space="preserve"> and requires fine art skills and excellent computer/software skills - I'll do it all for you!</t>
  </si>
  <si>
    <t>* + I WILL HOST and MAINTAIN YOUR SITE WITHIN MY OWN HOMESTEAD SITE</t>
  </si>
  <si>
    <t>or set you up with your own Homestead Account and site (you will pay for the account and site hosting) +</t>
  </si>
  <si>
    <t>key words: MBA CPA accounting business consulting finance analysis financial statements budget budgeting</t>
  </si>
  <si>
    <t>California Home Loans</t>
  </si>
  <si>
    <t xml:space="preserve"> purchase and refinance</t>
  </si>
  <si>
    <t xml:space="preserve">Microsoft Excel spreadsheets workbooks </t>
  </si>
  <si>
    <t xml:space="preserve"> financial projections</t>
  </si>
  <si>
    <t xml:space="preserve"> financial analyses</t>
  </si>
  <si>
    <t xml:space="preserve"> strategic</t>
  </si>
  <si>
    <t xml:space="preserve"> Access . . . .</t>
  </si>
  <si>
    <t>MBA admissions essay editing and coaching</t>
  </si>
  <si>
    <t xml:space="preserve"> school applications essays</t>
  </si>
  <si>
    <t xml:space="preserve"> personal statement essays</t>
  </si>
  <si>
    <t xml:space="preserve">Litigation support analyses and spreadsheets </t>
  </si>
  <si>
    <t xml:space="preserve"> customer service </t>
  </si>
  <si>
    <t xml:space="preserve"> forecast</t>
  </si>
  <si>
    <t xml:space="preserve"> forecasting</t>
  </si>
  <si>
    <t xml:space="preserve"> start up start-up Internet</t>
  </si>
  <si>
    <t>tax return data collection"" estate accounting tax manager director staff supervision research editing coach</t>
  </si>
  <si>
    <t xml:space="preserve"> business coach</t>
  </si>
  <si>
    <t>web site content</t>
  </si>
  <si>
    <t xml:space="preserve"> web site editing</t>
  </si>
  <si>
    <t xml:space="preserve"> writing custom resumes</t>
  </si>
  <si>
    <t xml:space="preserve"> business expenses</t>
  </si>
  <si>
    <t xml:space="preserve"> business data</t>
  </si>
  <si>
    <t xml:space="preserve"> financial records</t>
  </si>
  <si>
    <t>numerical and financial spreadsheets</t>
  </si>
  <si>
    <t xml:space="preserve"> analyses</t>
  </si>
  <si>
    <t xml:space="preserve"> and calculations for litigation support and presentations</t>
  </si>
  <si>
    <t>coaching part-time full-time temporary bookkeeping Excel worksheets</t>
  </si>
  <si>
    <t xml:space="preserve"> bank statements</t>
  </si>
  <si>
    <t xml:space="preserve"> personal coach</t>
  </si>
  <si>
    <t xml:space="preserve"> life coach</t>
  </si>
  <si>
    <t xml:space="preserve"> studying</t>
  </si>
  <si>
    <t>Individual profiles and resume editing</t>
  </si>
  <si>
    <t xml:space="preserve"> public relations copy</t>
  </si>
  <si>
    <t xml:space="preserve"> press releases</t>
  </si>
  <si>
    <t xml:space="preserve"> books</t>
  </si>
  <si>
    <t xml:space="preserve"> drafts</t>
  </si>
  <si>
    <t xml:space="preserve"> memoirs</t>
  </si>
  <si>
    <t xml:space="preserve"> ghost-writing</t>
  </si>
  <si>
    <t>Career search</t>
  </si>
  <si>
    <t xml:space="preserve"> company research</t>
  </si>
  <si>
    <t xml:space="preserve"> contacts</t>
  </si>
  <si>
    <t xml:space="preserve"> informational interviews</t>
  </si>
  <si>
    <t xml:space="preserve"> job search strategy</t>
  </si>
  <si>
    <t xml:space="preserve"> locating new staff members</t>
  </si>
  <si>
    <t>Co-writing</t>
  </si>
  <si>
    <t xml:space="preserve"> outlines</t>
  </si>
  <si>
    <t xml:space="preserve"> proposals</t>
  </si>
  <si>
    <t xml:space="preserve"> spreadsheets</t>
  </si>
  <si>
    <t xml:space="preserve"> macros</t>
  </si>
  <si>
    <t xml:space="preserve"> chart of accounts</t>
  </si>
  <si>
    <t xml:space="preserve"> web site copy</t>
  </si>
  <si>
    <t xml:space="preserve"> thesis</t>
  </si>
  <si>
    <t xml:space="preserve"> theses </t>
  </si>
  <si>
    <t xml:space="preserve"> fun </t>
  </si>
  <si>
    <t xml:space="preserve"> music </t>
  </si>
  <si>
    <t xml:space="preserve">green </t>
  </si>
  <si>
    <t xml:space="preserve"> tree </t>
  </si>
  <si>
    <t xml:space="preserve"> inspire </t>
  </si>
  <si>
    <t xml:space="preserve"> support </t>
  </si>
  <si>
    <t xml:space="preserve"> planning </t>
  </si>
  <si>
    <t xml:space="preserve"> Budget </t>
  </si>
  <si>
    <t xml:space="preserve"> budgeting </t>
  </si>
  <si>
    <t xml:space="preserve"> forecast </t>
  </si>
  <si>
    <t xml:space="preserve"> Photoshop </t>
  </si>
  <si>
    <t xml:space="preserve"> InDesign </t>
  </si>
  <si>
    <t xml:space="preserve"> Illustrator </t>
  </si>
  <si>
    <t xml:space="preserve">10-key </t>
  </si>
  <si>
    <t xml:space="preserve"> charts </t>
  </si>
  <si>
    <t xml:space="preserve"> look-up tables </t>
  </si>
  <si>
    <t xml:space="preserve"> pivot </t>
  </si>
  <si>
    <t xml:space="preserve"> calendar </t>
  </si>
  <si>
    <t xml:space="preserve"> schedule </t>
  </si>
  <si>
    <t xml:space="preserve">Balance Sheet </t>
  </si>
  <si>
    <t xml:space="preserve"> Cash Flows </t>
  </si>
  <si>
    <t xml:space="preserve"> Bank Statement </t>
  </si>
  <si>
    <t xml:space="preserve"> General Ledger </t>
  </si>
  <si>
    <t xml:space="preserve"> Audits </t>
  </si>
  <si>
    <t xml:space="preserve"> Chart of Accounts payables </t>
  </si>
  <si>
    <t xml:space="preserve"> payroll</t>
  </si>
  <si>
    <t>Writing coaching</t>
  </si>
  <si>
    <t xml:space="preserve"> exam preparation coaching</t>
  </si>
  <si>
    <t xml:space="preserve"> test-taking preparation</t>
  </si>
  <si>
    <t xml:space="preserve"> public speaking </t>
  </si>
  <si>
    <t xml:space="preserve"> speech writing </t>
  </si>
  <si>
    <t xml:space="preserve"> audio </t>
  </si>
  <si>
    <t xml:space="preserve"> radio </t>
  </si>
  <si>
    <t xml:space="preserve"> media </t>
  </si>
  <si>
    <t xml:space="preserve"> recording </t>
  </si>
  <si>
    <t xml:space="preserve"> podcast </t>
  </si>
  <si>
    <t xml:space="preserve"> podcasting </t>
  </si>
  <si>
    <t xml:space="preserve"> innovative </t>
  </si>
  <si>
    <t xml:space="preserve"> traditional</t>
  </si>
  <si>
    <t>PC Mac Microsoft Office Microsoft Word business software PowerPoint Word docs pdf files doc files</t>
  </si>
  <si>
    <t>Power Point presentations Adobe Illustrator Adobe Photoshop PageMaker . Marketing . Advertising</t>
  </si>
  <si>
    <t>IBM PC laptop printers scanners scanning photography calligraphy artwork art visual audio artist poetry</t>
  </si>
  <si>
    <t>wireless Internet networks leader aide on-site telephone solution service VAX plotter Quick Books</t>
  </si>
  <si>
    <t>meetings</t>
  </si>
  <si>
    <t xml:space="preserve"> teamwork</t>
  </si>
  <si>
    <t xml:space="preserve"> private</t>
  </si>
  <si>
    <t xml:space="preserve"> public</t>
  </si>
  <si>
    <t xml:space="preserve"> non-profit</t>
  </si>
  <si>
    <t xml:space="preserve"> temporary</t>
  </si>
  <si>
    <t xml:space="preserve"> permanent sustainable</t>
  </si>
  <si>
    <t>publishing marketing manufacturing engineering sales design architecture family elegant casual office display</t>
  </si>
  <si>
    <t>system design</t>
  </si>
  <si>
    <t xml:space="preserve"> procedures</t>
  </si>
  <si>
    <t xml:space="preserve"> documenting</t>
  </si>
  <si>
    <t xml:space="preserve"> integrating</t>
  </si>
  <si>
    <t xml:space="preserve"> meetings</t>
  </si>
  <si>
    <t xml:space="preserve"> virtual</t>
  </si>
  <si>
    <t xml:space="preserve"> assessment wireless success</t>
  </si>
  <si>
    <t>flexible schedule</t>
  </si>
  <si>
    <t xml:space="preserve"> weekend</t>
  </si>
  <si>
    <t xml:space="preserve"> night</t>
  </si>
  <si>
    <t xml:space="preserve"> recording</t>
  </si>
  <si>
    <t xml:space="preserve"> announcements</t>
  </si>
  <si>
    <t xml:space="preserve"> voicemail</t>
  </si>
  <si>
    <t xml:space="preserve"> corporate</t>
  </si>
  <si>
    <t xml:space="preserve"> small business</t>
  </si>
  <si>
    <t>employment agencies</t>
  </si>
  <si>
    <t xml:space="preserve"> recruiters</t>
  </si>
  <si>
    <t xml:space="preserve"> recruiting</t>
  </si>
  <si>
    <t xml:space="preserve"> temp agency</t>
  </si>
  <si>
    <t xml:space="preserve"> vacation relief</t>
  </si>
  <si>
    <t xml:space="preserve"> CEO CFO Controller Accounting Manager</t>
  </si>
  <si>
    <t>Real Estate Financing</t>
  </si>
  <si>
    <t xml:space="preserve"> Home Loans</t>
  </si>
  <si>
    <t xml:space="preserve"> non-bank Commercial Real Estate Financing</t>
  </si>
  <si>
    <t xml:space="preserve"> Refinancing</t>
  </si>
  <si>
    <t xml:space="preserve"> Mortgage Loan Officer</t>
  </si>
  <si>
    <t>Funny Insightful Kind Fair Honest Honorable Efficient Transform Transforming Wise Creative Integrity Trustworthy Drawing</t>
  </si>
  <si>
    <t>Presentation Coach</t>
  </si>
  <si>
    <t xml:space="preserve"> Interview Coach</t>
  </si>
  <si>
    <t xml:space="preserve"> adviser</t>
  </si>
  <si>
    <t xml:space="preserve"> options</t>
  </si>
  <si>
    <t xml:space="preserve"> dreams</t>
  </si>
  <si>
    <t xml:space="preserve"> dream big</t>
  </si>
  <si>
    <t xml:space="preserve"> do good where you are</t>
  </si>
  <si>
    <t>Inquiries from professional recruiters and remote staffing agencies are welcome</t>
  </si>
  <si>
    <t>Absolutely no marketing solicitations</t>
  </si>
  <si>
    <t xml:space="preserve"> thank you</t>
  </si>
  <si>
    <t xml:space="preserve"> 80];2022-03-07;5</t>
  </si>
  <si>
    <t>2022-02-08T18:10:19-0800;https://sfbay.craigslist.org/eby/lss/d/pleasant-hill-online-kindergarten/7443610551.html;;Free Reading Assessment;East Bay;sfbayarea;California;"</t>
  </si>
  <si>
    <t>Online Kindergarten Reading üìö Group</t>
  </si>
  <si>
    <t>Want to give your kindergartener a boost in reading before first grade? Enroll your child in a reading tutoring group with 1-2 other children. Depending on the children's needs</t>
  </si>
  <si>
    <t xml:space="preserve"> letter names</t>
  </si>
  <si>
    <t xml:space="preserve"> letter sounds</t>
  </si>
  <si>
    <t xml:space="preserve"> sight words</t>
  </si>
  <si>
    <t xml:space="preserve"> and/or phonics will be taught.</t>
  </si>
  <si>
    <t>*Free initial assessment will determine which group is the best fit.</t>
  </si>
  <si>
    <t>üíª www.readingwithsarah.com (COPY &amp; PASTE to your browser)</t>
  </si>
  <si>
    <t>For RATES üëÜ and more information</t>
  </si>
  <si>
    <t xml:space="preserve"> please visit my website.</t>
  </si>
  <si>
    <t>üìû 510-387-0195</t>
  </si>
  <si>
    <t>‚ÄúWithin a month after working with Sarah</t>
  </si>
  <si>
    <t xml:space="preserve"> our daughter was starting to point out sight words and she made attempts to read signs wherever she went</t>
  </si>
  <si>
    <t xml:space="preserve"> which was the most amazing feeling ever. Not only did Sarah help our daughter with reading and writing</t>
  </si>
  <si>
    <t xml:space="preserve"> but she also gave her the confidence she needed to excel and know how much she was improving.‚Äù -Sharon L.</t>
  </si>
  <si>
    <t xml:space="preserve">üéÅSIGN UP FOR A FREE READING ASSESSMENT TODAY! </t>
  </si>
  <si>
    <t>(no commitment to tutoring required)</t>
  </si>
  <si>
    <t>Why Reading With Sarah?</t>
  </si>
  <si>
    <t>üòÄIncreased Letter Name</t>
  </si>
  <si>
    <t xml:space="preserve"> Letter Sound</t>
  </si>
  <si>
    <t xml:space="preserve"> Phonics</t>
  </si>
  <si>
    <t xml:space="preserve"> and Sight Word Knowledge </t>
  </si>
  <si>
    <t>üòÄMastery of Skills Needed to Read Beginner Books</t>
  </si>
  <si>
    <t>üë©üèº‚Äçüè´Certified Elementary Teacher and Reading Specialist</t>
  </si>
  <si>
    <t>üóÇHigh Quality</t>
  </si>
  <si>
    <t xml:space="preserve"> Individualized Instruction</t>
  </si>
  <si>
    <t>üë©üèº‚Äçüè´Experience with Learning Challenges and Disabilities</t>
  </si>
  <si>
    <t>üóìConvenient and Flexible Scheduling</t>
  </si>
  <si>
    <t>üè†Tutoring in the Comfort of Your Own Home</t>
  </si>
  <si>
    <t xml:space="preserve">REAL TESTIMONIALS </t>
  </si>
  <si>
    <t>(check out my GOOGLE REVIEWS and website for even more testimonials)</t>
  </si>
  <si>
    <t>‚ÄúAfter working with Sarah</t>
  </si>
  <si>
    <t xml:space="preserve"> our son's interest in reading went from none at all to picking up books on his own and sitting down to read by himself. She was able to take our son from performing below grade level to where he needed to be. I HIGHLY recommend Sarah!"" ‚Äì</t>
  </si>
  <si>
    <t>Manju S.</t>
  </si>
  <si>
    <t>‚ÄúOur son was struggling to advance reading levels. He has ADHD - combined type</t>
  </si>
  <si>
    <t xml:space="preserve"> so on top of falling behind in his reading</t>
  </si>
  <si>
    <t xml:space="preserve"> he struggles to pay attention even in 1 on 1 settings. Sarah was able to quickly develop trust with him</t>
  </si>
  <si>
    <t xml:space="preserve"> and in a few short months</t>
  </si>
  <si>
    <t xml:space="preserve"> he caught up and began to actually enjoy reading! She is worth every penny!‚Äù -Melissa B.</t>
  </si>
  <si>
    <t>‚ÄúI have been consistently impressed with Sarah‚Äôs calm and positive demeanor</t>
  </si>
  <si>
    <t xml:space="preserve"> her redirecting techniques to keep my child focused</t>
  </si>
  <si>
    <t xml:space="preserve"> her adaptability when she recognizes that my daughter could benefit from a different approach ‚Äì the list goes on. My daughter‚Äôs reading and math levels have improved significantly.‚Äù ‚Äì Neda B.</t>
  </si>
  <si>
    <t>reading</t>
  </si>
  <si>
    <t xml:space="preserve"> spelling tutor</t>
  </si>
  <si>
    <t xml:space="preserve"> elementary reading</t>
  </si>
  <si>
    <t xml:space="preserve"> read</t>
  </si>
  <si>
    <t xml:space="preserve"> online tutors</t>
  </si>
  <si>
    <t xml:space="preserve"> prek</t>
  </si>
  <si>
    <t xml:space="preserve"> homeschool</t>
  </si>
  <si>
    <t xml:space="preserve"> in home tutoring</t>
  </si>
  <si>
    <t xml:space="preserve"> at home tutoring</t>
  </si>
  <si>
    <t xml:space="preserve"> tutoring at home</t>
  </si>
  <si>
    <t xml:space="preserve"> private tutor</t>
  </si>
  <si>
    <t xml:space="preserve"> reading help</t>
  </si>
  <si>
    <t xml:space="preserve"> spelling help</t>
  </si>
  <si>
    <t xml:space="preserve"> adhd</t>
  </si>
  <si>
    <t xml:space="preserve"> add</t>
  </si>
  <si>
    <t xml:space="preserve"> specific learning disability</t>
  </si>
  <si>
    <t xml:space="preserve"> sld</t>
  </si>
  <si>
    <t xml:space="preserve"> sped</t>
  </si>
  <si>
    <t xml:space="preserve"> ela</t>
  </si>
  <si>
    <t xml:space="preserve"> english language arts</t>
  </si>
  <si>
    <t xml:space="preserve"> ela tutor</t>
  </si>
  <si>
    <t xml:space="preserve"> structured literacy</t>
  </si>
  <si>
    <t xml:space="preserve"> phonemic awareness</t>
  </si>
  <si>
    <t xml:space="preserve"> phonological awareness</t>
  </si>
  <si>
    <t xml:space="preserve"> orton gillingham</t>
  </si>
  <si>
    <t xml:space="preserve"> multisensory</t>
  </si>
  <si>
    <t>;[];2022-03-07;0
2022-02-06T20:15:34-0800;https://sfbay.craigslist.org/sby/lss/d/sunnyvale-report-card-blues-sharpen/7442736063.html;;Sunnyvale;South Bay;sfbayarea;California;</t>
  </si>
  <si>
    <t>I work with students of all ages</t>
  </si>
  <si>
    <t xml:space="preserve"> locally in Silicon Valley (online only during COVID-19) or anywhere in the world online (Skype/Zoom)</t>
  </si>
  <si>
    <t xml:space="preserve"> to improve your ability to communicate effectively (native and non-native English speakers). Writing is thinking! </t>
  </si>
  <si>
    <t>üë©üèª‚Äçüíª‚úçüèº ü•á Experienced English reading/writing tutor available for children</t>
  </si>
  <si>
    <t xml:space="preserve"> ESL students</t>
  </si>
  <si>
    <t xml:space="preserve"> and those involved in business communications. I taught and tutored writing and reading comprehension for K-12 students part-time for three years at a local learning center. I also write and edit sales and marketing content for corporate clients as a freelance global strategic communications consultant. My history essay received the first prize in the 2019 California Pioneers essay contest! There was a $500.00 cash prize and my essay is now part of the reference collection in the California History Room at the main branch of the San Jose Public Library.</t>
  </si>
  <si>
    <t xml:space="preserve">üèÑüèª‚Äç‚ôÄÔ∏è Avoid the summer slide! Research suggests that kids can lose up to 2.6 months of academic skills such as reading and writing over the summer! </t>
  </si>
  <si>
    <t>üë®‚Äçüíª üë©‚Äçüéì üë®‚Äçüéì For parents</t>
  </si>
  <si>
    <t xml:space="preserve"> older students and professionals: Employers Want Strong Writers</t>
  </si>
  <si>
    <t>Recent research proves that written communication skills are at the top of employers' wish lists. According to the National Association of Colleges and Employers</t>
  </si>
  <si>
    <t xml:space="preserve"> 73.4% of employers want a candidate with strong written communication skills. Written communication was the number three most desired quality overall</t>
  </si>
  <si>
    <t xml:space="preserve"> behind leadership skills and ability to work as a team member.</t>
  </si>
  <si>
    <t>üë©üèª‚Äçüíº üë®üèæ‚Äçüíº üíª üìß Jason Fried</t>
  </si>
  <si>
    <t xml:space="preserve"> founder of Basecamp (and Inc. columnist)</t>
  </si>
  <si>
    <t xml:space="preserve"> also commented on the importance of hiring those with strong writing skills in his book</t>
  </si>
  <si>
    <t xml:space="preserve"> Rework. ""If you are trying to decide among a few people to fill a position</t>
  </si>
  <si>
    <t xml:space="preserve"> hire the best writer. [His/her] writing skills will pay off. That's because being a good writer is about more than writing clear writing. Clear writing is a sign of clear thinking. Great writers know how to communicate. They make things easy to understand. They can put themselves in someone else's shoes. They know what to omit. And those are qualities you want in any candidate. Writing is making a comeback all over our society...Writing is today's currency for good ideas</t>
  </si>
  <si>
    <t xml:space="preserve"> he wrote.</t>
  </si>
  <si>
    <t>üìö üìùMy lessons include working with students to learn how to develop any or all of the following skills:</t>
  </si>
  <si>
    <t>‚úîÔ∏èIdeas--the main message</t>
  </si>
  <si>
    <t>‚úîÔ∏èOrganization--the internal structure of the piece</t>
  </si>
  <si>
    <t>‚úîÔ∏èVoice--the personal tone and flavor of the author's message</t>
  </si>
  <si>
    <t>‚úîÔ∏èWord Choice--the vocabulary a writer chooses to convey meaning</t>
  </si>
  <si>
    <t>‚úîÔ∏èSentence Fluency--the rhythm and flow of the language</t>
  </si>
  <si>
    <t>‚úîÔ∏èConventions--the mechanical correctness</t>
  </si>
  <si>
    <t>‚úîÔ∏èPresentation--how the writing actually looks on the page</t>
  </si>
  <si>
    <t>‚úîÔ∏èGrammar</t>
  </si>
  <si>
    <t>‚úîÔ∏èReading Comprehension--both literary and informational text</t>
  </si>
  <si>
    <t>‚úîÔ∏èLiterature Analysis - including literary devices including figurative language</t>
  </si>
  <si>
    <t>‚úîÔ∏èCritical Thinking/Analysis (includes Claim</t>
  </si>
  <si>
    <t xml:space="preserve"> Evidence</t>
  </si>
  <si>
    <t xml:space="preserve"> Reasoning</t>
  </si>
  <si>
    <t xml:space="preserve"> Inferences)</t>
  </si>
  <si>
    <t>‚úîÔ∏èEssay writing - including expository</t>
  </si>
  <si>
    <t xml:space="preserve"> narrative</t>
  </si>
  <si>
    <t xml:space="preserve"> descriptive</t>
  </si>
  <si>
    <t xml:space="preserve"> opinion</t>
  </si>
  <si>
    <t xml:space="preserve"> persuasive</t>
  </si>
  <si>
    <t xml:space="preserve"> argumentation</t>
  </si>
  <si>
    <t xml:space="preserve"> critical analysis</t>
  </si>
  <si>
    <t>‚úîÔ∏èCreative Writing</t>
  </si>
  <si>
    <t>‚úîÔ∏èSpelling/Phonics</t>
  </si>
  <si>
    <t>‚úîÔ∏èPublic speaking</t>
  </si>
  <si>
    <t>‚úîÔ∏èTest Prep</t>
  </si>
  <si>
    <t>‚úîÔ∏èBusiness Writing/Technical Writing</t>
  </si>
  <si>
    <t>‚úîÔ∏èWriting for Social Studies/History</t>
  </si>
  <si>
    <t>üë©üèª‚Äçüè´ Let me know how I can help!</t>
  </si>
  <si>
    <t>üôÇüëç Some Testimonials: üôÇüëç</t>
  </si>
  <si>
    <t>üó®Ô∏è ""We had heard the same feedback on areas that needed improvement from their teachers for years. Cecilia was only getting 2s and 3s in writing/ELA on her report card. After working with you since January</t>
  </si>
  <si>
    <t xml:space="preserve"> they are both now getting all 4s and 5s! You're the only tutor of any subject who has been able to handle both of them at the same time. The twins actually look forward to seeing you on Saturdays! "" - Judy S.</t>
  </si>
  <si>
    <t xml:space="preserve"> mom of 5th-grade twins</t>
  </si>
  <si>
    <t>üó®Ô∏è ""I'm Mark's language arts teacher at Pinewood School. I have greatly enjoyed seeing how much your work with Mark has improved his writing and made his school life less stressful.  Thank you for all of your insights into Mark's learning and for being so good at closing the communication loop. You've made a huge difference in his life and learning."" - Mrs. Johnson</t>
  </si>
  <si>
    <t>üó®Ô∏è""Aidan passed the Stratford assessment! Congrats on the results of all your efforts!"" - Francis T.</t>
  </si>
  <si>
    <t xml:space="preserve"> happy parent (text received after some rather intensive tutoring sessions with a 2nd-grade student over a few months to help him be accepted into their school of choice for 3rd-grade. He had to pass the ISEE. Aidan was my student for two years. He took a break for about a year. Now in 4th-grade</t>
  </si>
  <si>
    <t xml:space="preserve"> he recently came back short-term for a refresher with grammar and conventions.</t>
  </si>
  <si>
    <t>üó®Ô∏è""Noah is now scoring well and performing at grade level in school and on his report card with his reading and writing thanks to you! I see this as a very long term relationship</t>
  </si>
  <si>
    <t xml:space="preserve"> do you sell any bigger packages than 12 sessions at a time?"" - Sue L.</t>
  </si>
  <si>
    <t xml:space="preserve"> mom of a 5th-grade student</t>
  </si>
  <si>
    <t>üó®Ô∏è""Ms. Kathleen has helped me learn many of the important points in writing that I need to know throughout third grade. She is always so warm and kind and has taught me a lot by reviewing different subjects that I had forgotten. For example</t>
  </si>
  <si>
    <t xml:space="preserve"> a lot of elements or points about writing opinion essays</t>
  </si>
  <si>
    <t xml:space="preserve"> and how to summarize and be more descriptive when I write."" - Madeleine P.</t>
  </si>
  <si>
    <t xml:space="preserve"> 3rd-grade student</t>
  </si>
  <si>
    <t xml:space="preserve"> excerpt from an essay she wrote at school about her time being tutored by me </t>
  </si>
  <si>
    <t>üó®Ô∏è""Thank you so much for helping me prepare for the writing portion of the California Bar Exam! I could not have passed it without your feedback and corrections on my practice responses! Thank you also for all the business writing exercises and advice that you gave me! I am much more confident now when I send out emails at work!"" - Vivian A.</t>
  </si>
  <si>
    <t xml:space="preserve"> second language English speaker from China</t>
  </si>
  <si>
    <t xml:space="preserve"> corporate law paralegal/attorney</t>
  </si>
  <si>
    <t>You can also follow my Facebook page SharpenYourWriting</t>
  </si>
  <si>
    <t xml:space="preserve"> ITSB</t>
  </si>
  <si>
    <t xml:space="preserve"> help with essays</t>
  </si>
  <si>
    <t xml:space="preserve"> informational writing</t>
  </si>
  <si>
    <t xml:space="preserve"> middle school english</t>
  </si>
  <si>
    <t xml:space="preserve"> us history regents</t>
  </si>
  <si>
    <t xml:space="preserve"> 12th grade</t>
  </si>
  <si>
    <t xml:space="preserve"> applications</t>
  </si>
  <si>
    <t xml:space="preserve"> personal essay</t>
  </si>
  <si>
    <t xml:space="preserve"> business writing</t>
  </si>
  <si>
    <t xml:space="preserve"> resumes</t>
  </si>
  <si>
    <t xml:space="preserve"> san francisco bay area</t>
  </si>
  <si>
    <t xml:space="preserve"> ERB</t>
  </si>
  <si>
    <t xml:space="preserve"> writing tutors</t>
  </si>
  <si>
    <t xml:space="preserve"> tutoring classes</t>
  </si>
  <si>
    <t xml:space="preserve"> science tutor</t>
  </si>
  <si>
    <t xml:space="preserve"> science tutors</t>
  </si>
  <si>
    <t xml:space="preserve"> english classes</t>
  </si>
  <si>
    <t xml:space="preserve"> sat class</t>
  </si>
  <si>
    <t xml:space="preserve"> act class</t>
  </si>
  <si>
    <t xml:space="preserve"> sat tutor</t>
  </si>
  <si>
    <t xml:space="preserve"> act tutor</t>
  </si>
  <si>
    <t xml:space="preserve"> specialized high school admissions test</t>
  </si>
  <si>
    <t xml:space="preserve"> specialized high school test psat</t>
  </si>
  <si>
    <t xml:space="preserve"> summer tutoring</t>
  </si>
  <si>
    <t xml:space="preserve"> summer enrichment</t>
  </si>
  <si>
    <t xml:space="preserve"> tutoring program</t>
  </si>
  <si>
    <t xml:space="preserve"> tutoring agencies</t>
  </si>
  <si>
    <t xml:space="preserve"> tutoring companies</t>
  </si>
  <si>
    <t xml:space="preserve"> tutoring agency</t>
  </si>
  <si>
    <t xml:space="preserve"> tutoring company</t>
  </si>
  <si>
    <t xml:space="preserve"> tutoring business</t>
  </si>
  <si>
    <t xml:space="preserve"> tutoring jobs</t>
  </si>
  <si>
    <t xml:space="preserve"> english class</t>
  </si>
  <si>
    <t xml:space="preserve"> summer tutor</t>
  </si>
  <si>
    <t xml:space="preserve"> teachers</t>
  </si>
  <si>
    <t xml:space="preserve"> english teacher</t>
  </si>
  <si>
    <t xml:space="preserve"> reading teacher</t>
  </si>
  <si>
    <t xml:space="preserve"> writing teacher</t>
  </si>
  <si>
    <t xml:space="preserve"> common core learning standards</t>
  </si>
  <si>
    <t xml:space="preserve"> ela teacher</t>
  </si>
  <si>
    <t xml:space="preserve"> promotion in doubt</t>
  </si>
  <si>
    <t xml:space="preserve"> special education tutor</t>
  </si>
  <si>
    <t xml:space="preserve"> special ed</t>
  </si>
  <si>
    <t xml:space="preserve"> help with writing</t>
  </si>
  <si>
    <t xml:space="preserve"> help with editing</t>
  </si>
  <si>
    <t xml:space="preserve"> help with english</t>
  </si>
  <si>
    <t xml:space="preserve"> help with business writing</t>
  </si>
  <si>
    <t xml:space="preserve"> ela tutors in silicon valley</t>
  </si>
  <si>
    <t xml:space="preserve"> ela tutors in Sunnyvale</t>
  </si>
  <si>
    <t xml:space="preserve"> ela tutors in Mountain View</t>
  </si>
  <si>
    <t xml:space="preserve"> ela Tutors in Los Altos</t>
  </si>
  <si>
    <t xml:space="preserve"> ela tutors in Cupertino</t>
  </si>
  <si>
    <t xml:space="preserve"> ela tutors in Palo Alto</t>
  </si>
  <si>
    <t xml:space="preserve"> ela tutors in Santa Clara</t>
  </si>
  <si>
    <t xml:space="preserve"> ela tutors online</t>
  </si>
  <si>
    <t xml:space="preserve"> stem</t>
  </si>
  <si>
    <t xml:space="preserve"> steam</t>
  </si>
  <si>
    <t>;[];2022-03-07;0
2022-02-10T08:43:46-0800;https://sfbay.craigslist.org/sby/lss/d/san-jose-12-all-subjectsonline-11/7444233081.html;40.0;no city found;South Bay;sfbayarea;California;</t>
  </si>
  <si>
    <t>Please feel free to text/call us at (707) 633-3812</t>
  </si>
  <si>
    <t>Email: contact@vegalearning.com</t>
  </si>
  <si>
    <t>Visit at www.vegalearning.com</t>
  </si>
  <si>
    <t>Book Free Trial:https://forms.gle/3BQBNhGWWyj62akX6</t>
  </si>
  <si>
    <t>Please contact for more details.</t>
  </si>
  <si>
    <t>We offer 1 to 1 online tutoring services for Elementary</t>
  </si>
  <si>
    <t xml:space="preserve"> Middle and High school students. The subjects are Math‚Äôs (Algebra 1</t>
  </si>
  <si>
    <t xml:space="preserve"> Differential Calculus</t>
  </si>
  <si>
    <t xml:space="preserve"> Multivariable Calculus)</t>
  </si>
  <si>
    <t xml:space="preserve"> Chemistry and English. Whether it is homework help or acing the exam</t>
  </si>
  <si>
    <t xml:space="preserve"> we are there to help you.</t>
  </si>
  <si>
    <t>Competitive Exams:$40 /hr</t>
  </si>
  <si>
    <t>Tutors:</t>
  </si>
  <si>
    <t>All our tutors have bachelor's or master‚Äôs degrees in their respective fields. All our tutors have more than 5 years of teaching experience. Each teacher must go through a rigorous screening process before joining us. This ensures that we provide the best quality of teachers to our students.</t>
  </si>
  <si>
    <t>Parents Support:</t>
  </si>
  <si>
    <t>We have a dedicated support system for any queries you have. You just need to drop an email at parentsupport@vegalearning.com and we will get back to you within 24 hours.</t>
  </si>
  <si>
    <t>;[40];2022-03-07;1
2022-02-21T10:23:41-0800;https://slo.craigslist.org/lss/d/san-luis-obispo-expert-math-science/7448998387.html;35.0;San Luis Obispo;no subregion found;sanluisobispo;California;</t>
  </si>
  <si>
    <t>Hi there</t>
  </si>
  <si>
    <t xml:space="preserve"> I'm a Cal Poly Engineering grad with experience tutoring many subjects in the fields of Math</t>
  </si>
  <si>
    <t xml:space="preserve"> and Engineering. I also tutor high school students and can help with the college application process. </t>
  </si>
  <si>
    <t>This is REAL tutoring</t>
  </si>
  <si>
    <t xml:space="preserve"> I am an experienced professional and I have tutored most of these courses numerous times. I have helped high school students get into the colleges of their choice</t>
  </si>
  <si>
    <t xml:space="preserve"> Cuesta students get into Poly</t>
  </si>
  <si>
    <t xml:space="preserve"> and Poly students graduate. I work with students of all ages and abilities</t>
  </si>
  <si>
    <t xml:space="preserve"> including students with learning disabilities. Whatever academic needs you have I can address them.</t>
  </si>
  <si>
    <t>Here's what I can tutor:</t>
  </si>
  <si>
    <t>Cal Poly Course List:</t>
  </si>
  <si>
    <t>Chemistry: 124/125</t>
  </si>
  <si>
    <t xml:space="preserve"> 127/128</t>
  </si>
  <si>
    <t xml:space="preserve"> Intro Chem</t>
  </si>
  <si>
    <t>Physics : 141/132/133</t>
  </si>
  <si>
    <t>Math: Calculus I/II/III</t>
  </si>
  <si>
    <t>Engineering: Statics</t>
  </si>
  <si>
    <t xml:space="preserve"> Circuits</t>
  </si>
  <si>
    <t>If the course you need tutoring in is not listed</t>
  </si>
  <si>
    <t xml:space="preserve"> please send me the course number &amp; title and I will let you know if I can tutor that course or not.</t>
  </si>
  <si>
    <t>SLO High Students:</t>
  </si>
  <si>
    <t>Math: Pre-Algebra</t>
  </si>
  <si>
    <t xml:space="preserve"> Algebra 1/2</t>
  </si>
  <si>
    <t xml:space="preserve"> Geometry/Trig</t>
  </si>
  <si>
    <t>Science: Chemistry</t>
  </si>
  <si>
    <t>College Prep: AP Test Prep</t>
  </si>
  <si>
    <t xml:space="preserve"> College Essay</t>
  </si>
  <si>
    <t>Rates: $30-$40/hour + traveling if applicable</t>
  </si>
  <si>
    <t>If you are interested to sign up for tutoring please reply to this craigslist alias with the following information:</t>
  </si>
  <si>
    <t>I take each request seriously and will answer all requests promptly - within 24 hours.</t>
  </si>
  <si>
    <t xml:space="preserve"> 40];2022-03-07;2</t>
  </si>
  <si>
    <t>2022-02-23T16:11:16-0800;https://slo.craigslist.org/lss/d/san-luis-obispo-tutoring-offered/7450076875.html;35.0;San Luis Obispo;no subregion found;sanluisobispo;California;"</t>
  </si>
  <si>
    <t>College Student studying Mechanical Engineering offering tutoring for STEM courses. Able to effectively tutor Math (Algebra</t>
  </si>
  <si>
    <t xml:space="preserve"> Physics and other STEM courses. Willing to tutor in person or online</t>
  </si>
  <si>
    <t xml:space="preserve"> depending on your preference. 3.65 GPA mostly A's student. $35/hour. Reply if interested.</t>
  </si>
  <si>
    <t>;[35];2022-03-07;1
2022-02-20T21:00:04-0800;https://santabarbara.craigslist.org/lss/d/santa-barbara-private-math-tutor-can/7448786025.html;;Goleta;no subregion found;santabarbara;California;</t>
  </si>
  <si>
    <t>Hello my name is Brock. I am a private math tutor from the Marin County</t>
  </si>
  <si>
    <t xml:space="preserve"> in Northern California</t>
  </si>
  <si>
    <t xml:space="preserve"> going to college in Santa Barbara. I am offering my math tutoring services to the residents of Santa Barbara</t>
  </si>
  <si>
    <t xml:space="preserve"> Goleta</t>
  </si>
  <si>
    <t xml:space="preserve"> and Montecito. </t>
  </si>
  <si>
    <t>I have lots of experience tutoring any age</t>
  </si>
  <si>
    <t xml:space="preserve"> specializing in helping students ages 6-15. I spent much of my time tutoring at a local math center in Marin called Mathnasium. I ended up becoming the lead instructor because I received the most requests for tutoring from the students. I learned at Mathnasium the importance of making math fun. A lot of the mathematics education in the United States will leave students feeling confused and oftentimes scared of math itself. I find that allowing a student to view math as a useful tool as opposed to this scary monster made up of symbols you don‚Äôt understand that only leaves you anxious and confused. I believe my holistic approach to how a student interacts with math in the classroom has the longest lasting and strongest positive impact on a student. Because of my approach I am offering two one-hour private math tutoring sessions</t>
  </si>
  <si>
    <t xml:space="preserve"> over Zoom or in person</t>
  </si>
  <si>
    <t xml:space="preserve"> in order to get a better understanding of your child‚Äôs relationship with math. Please reach out to the email provided with any questions</t>
  </si>
  <si>
    <t xml:space="preserve"> for a free 15 minute Zoom consultation</t>
  </si>
  <si>
    <t xml:space="preserve"> or to sign up for your introductory appointments. I hope I can help make math less daunting and more exciting.</t>
  </si>
  <si>
    <t>;[];2022-03-07;0
2022-02-20T15:34:46-0800;https://santabarbara.craigslist.org/lss/d/summerland-math-tutor-2nd-10thucsb/7448704845.html;;no city found;no subregion found;santabarbara;California;</t>
  </si>
  <si>
    <t>I have tutored math for six years</t>
  </si>
  <si>
    <t xml:space="preserve"> and have a Bachelor's degree in sociology from UCSB. I have worked with students from kindergarten through 10th grade</t>
  </si>
  <si>
    <t xml:space="preserve"> and have proven results at all levels. </t>
  </si>
  <si>
    <t>Math does not have to seem daunting nor overwhelming - I can break it down and teach it step by step. I thoroughly enjoy being able to not only improve a student's grades</t>
  </si>
  <si>
    <t xml:space="preserve"> but also their overall confidence as well. </t>
  </si>
  <si>
    <t>A recent testimonial I received:</t>
  </si>
  <si>
    <t xml:space="preserve">We have a 16 year old daughter who has struggled with math since junior high school.  </t>
  </si>
  <si>
    <t>In 2019</t>
  </si>
  <si>
    <t xml:space="preserve"> we were fortunate enough to find Caillie to tutor her.  Since then Caillie has made a significant difference in our daughter‚Äôs attitude towards math as well as helping her bring up her math grade from a D- to a B+ in about two months.  Caillie‚Äôs patience</t>
  </si>
  <si>
    <t xml:space="preserve"> kindness</t>
  </si>
  <si>
    <t xml:space="preserve"> material knowledge and the ability to explain details during tutoring have allowed our daughter to find math not so intimidating anymore. Caillie has also tutored our daughter through special video math presentations where problem solving was described in perfect detail. Enough so</t>
  </si>
  <si>
    <t xml:space="preserve"> that math teachers have praised our daughter for her continued math success.</t>
  </si>
  <si>
    <t>I would without hesitation strongly recommend Caillie to anyone who is thinking of obtaining her services. Not only will you not regret your decision</t>
  </si>
  <si>
    <t xml:space="preserve"> but your child will thank you for finding someone like Caillie as well. She definitely has a gift that she selflessly shares with all of her tutoring students.""</t>
  </si>
  <si>
    <t>I have done remote tutoring since March 2020</t>
  </si>
  <si>
    <t xml:space="preserve"> and will mostly continue with that method for the time being. I look forward to hearing from you!</t>
  </si>
  <si>
    <t>;[];2022-03-07;0
2022-02-18T12:03:38-0800;https://santabarbara.craigslist.org/lss/d/santa-barbara-math-tutoring-for-grades/7447790150.html;22.5;Santa Barbara County;no subregion found;santabarbara;California;</t>
  </si>
  <si>
    <t>Hello Parents</t>
  </si>
  <si>
    <t>My name is Eric Johnson.  I am offering to tutor Basic Math</t>
  </si>
  <si>
    <t xml:space="preserve"> Algebra 2 and Pre-Calculus.  I received a BA degree in Math from Pomona College in 1989.  I worked at a Sylvan Learning Center from 2000-2005.  I tutored privately from 2003-2020.  I have tutored on Zoom from September 2020 to now.  </t>
  </si>
  <si>
    <t>I tutor using Zoom.  I have a whiteboard to write our explanations.  I also have the ability to share screen or to have the student share their screen.  I have access to IXL if your student works with that program.  I also have most of the textbooks used by students grades 7-12 in the public schools.</t>
  </si>
  <si>
    <t>I am available to tutor Sundays through Fridays.  I will be charging $20/hour for Basic Math</t>
  </si>
  <si>
    <t xml:space="preserve"> Pre-Algebra and Algebra 1.  I will be charging $25/hour for Geometry</t>
  </si>
  <si>
    <t xml:space="preserve"> Algebra 2 and Pre-Calculus.  Typically</t>
  </si>
  <si>
    <t xml:space="preserve"> younger students might do an hour a week in either one or two sessions.  Older Students normally would do an hour or two per week depending on how caught up they are with their work.  You may pay via Venmo or by check through the mail.</t>
  </si>
  <si>
    <t>Recommendations are available upon request.</t>
  </si>
  <si>
    <t>If you are interested in my tutoring your student then text me at 805-709-7482 or email me through Craig's List.  Have a nice day.  Eric.</t>
  </si>
  <si>
    <t xml:space="preserve">    ";[20</t>
  </si>
  <si>
    <t>2022-02-17T19:19:40-0800;https://santabarbara.craigslist.org/lss/d/lawton-online-tutoring-physics-phd-math/7447504591.html;;Lawton;no subregion found;santabarbara;California;"</t>
  </si>
  <si>
    <t>NEED A PRIVATE TUTOR?</t>
  </si>
  <si>
    <t>$40/hour for students</t>
  </si>
  <si>
    <t>Online Tutoring: Physics PhD + postdoc/Math BS - Programming: C/C++/Java/python/C# -- Physics</t>
  </si>
  <si>
    <t xml:space="preserve"> Math and CS</t>
  </si>
  <si>
    <t>Online only (My Zoom is preferred for sessions)</t>
  </si>
  <si>
    <t>Time zone: CST/CDT.</t>
  </si>
  <si>
    <t>For CL email communications</t>
  </si>
  <si>
    <t xml:space="preserve"> please check your spam.</t>
  </si>
  <si>
    <t>For businesses (industry</t>
  </si>
  <si>
    <t xml:space="preserve"> research labs</t>
  </si>
  <si>
    <t xml:space="preserve"> and private businesses for software engineering consulting/training/scientific programming/tutoring) $80/hour.</t>
  </si>
  <si>
    <t>I have a past total of about 4 years of part-time tutoring experience in St. Louis</t>
  </si>
  <si>
    <t xml:space="preserve"> MO for a private company and</t>
  </si>
  <si>
    <t xml:space="preserve"> in Edwardsville</t>
  </si>
  <si>
    <t xml:space="preserve"> IL for SIUE. I have additionally about 1.5 years of part-time and periodically full-time experience (2016 - 2017) with online or primarily online tutoring employers. I began this tutoring business in June</t>
  </si>
  <si>
    <t xml:space="preserve"> which has been a full-time job.</t>
  </si>
  <si>
    <t>For math</t>
  </si>
  <si>
    <t xml:space="preserve"> if necessary</t>
  </si>
  <si>
    <t xml:space="preserve"> CS</t>
  </si>
  <si>
    <t xml:space="preserve"> I provide pdfs of all notes I write with my tablet.</t>
  </si>
  <si>
    <t>Subjects Tutored</t>
  </si>
  <si>
    <t>Computer Science: Java</t>
  </si>
  <si>
    <t xml:space="preserve"> JavaFX</t>
  </si>
  <si>
    <t xml:space="preserve"> Java Swing</t>
  </si>
  <si>
    <t xml:space="preserve"> AP Java</t>
  </si>
  <si>
    <t xml:space="preserve"> python</t>
  </si>
  <si>
    <t xml:space="preserve"> FORTRAN (77</t>
  </si>
  <si>
    <t xml:space="preserve"> higher by request)</t>
  </si>
  <si>
    <t xml:space="preserve"> MATLAB or Octave (1st semester engineering)</t>
  </si>
  <si>
    <t xml:space="preserve"> data structures and algorithms (C</t>
  </si>
  <si>
    <t xml:space="preserve"> python)</t>
  </si>
  <si>
    <t xml:space="preserve"> C# (beginner)</t>
  </si>
  <si>
    <t xml:space="preserve"> Linux OS</t>
  </si>
  <si>
    <t xml:space="preserve"> Unix (vi</t>
  </si>
  <si>
    <t xml:space="preserve"> vim</t>
  </si>
  <si>
    <t xml:space="preserve"> regular expressions)</t>
  </si>
  <si>
    <t xml:space="preserve"> PHP(beginner)</t>
  </si>
  <si>
    <t xml:space="preserve"> HTML5</t>
  </si>
  <si>
    <t xml:space="preserve"> CSS3</t>
  </si>
  <si>
    <t xml:space="preserve"> JS (beginner)</t>
  </si>
  <si>
    <t xml:space="preserve"> shell scripting (bash</t>
  </si>
  <si>
    <t xml:space="preserve"> csh</t>
  </si>
  <si>
    <t xml:space="preserve"> sh).</t>
  </si>
  <si>
    <t>Physics: College physics (w/o calculus)</t>
  </si>
  <si>
    <t xml:space="preserve"> university physics (w/ calculus)</t>
  </si>
  <si>
    <t xml:space="preserve"> AP physics</t>
  </si>
  <si>
    <t xml:space="preserve"> physical science</t>
  </si>
  <si>
    <t xml:space="preserve"> IB physics</t>
  </si>
  <si>
    <t xml:space="preserve"> computational statistical mechanics</t>
  </si>
  <si>
    <t xml:space="preserve"> and possibly other</t>
  </si>
  <si>
    <t xml:space="preserve"> more advanced physics courses by request.</t>
  </si>
  <si>
    <t>Mathematics: algebra 1 and 2</t>
  </si>
  <si>
    <t xml:space="preserve"> statistics (intro)</t>
  </si>
  <si>
    <t xml:space="preserve"> calculus (1-3)</t>
  </si>
  <si>
    <t xml:space="preserve"> AP calculus</t>
  </si>
  <si>
    <t xml:space="preserve"> complex variables</t>
  </si>
  <si>
    <t xml:space="preserve"> linear algebra (intro)</t>
  </si>
  <si>
    <t xml:space="preserve"> time series (heart rate variability (HRV))</t>
  </si>
  <si>
    <t xml:space="preserve"> signal processing for time series for HRV</t>
  </si>
  <si>
    <t xml:space="preserve"> Heart Rate Variability research</t>
  </si>
  <si>
    <t xml:space="preserve"> and certain other more advanced math classes by request.</t>
  </si>
  <si>
    <t>I am open to helping with research projects</t>
  </si>
  <si>
    <t xml:space="preserve"> theses</t>
  </si>
  <si>
    <t xml:space="preserve"> or dissertations in any field (especially HRV) requiring math</t>
  </si>
  <si>
    <t xml:space="preserve"> and certain areas of engineering</t>
  </si>
  <si>
    <t xml:space="preserve"> if there is a good fit.</t>
  </si>
  <si>
    <t>Students of all ages are welcome. I have had C programming students as young as 10 and 14. In java (AP CS)</t>
  </si>
  <si>
    <t xml:space="preserve"> I have tutored 8th grade</t>
  </si>
  <si>
    <t xml:space="preserve"> and HS students.  I had a 12th grader learning Java enterprise apps who then moved to C# .Net asp.net web forms. I have had one 8th grader and two 9th graders in (relatively) advanced math classes. For several years I have tutored an elementary student in math and science. I have had students in research</t>
  </si>
  <si>
    <t xml:space="preserve"> students working on their Ph.D. dissertation</t>
  </si>
  <si>
    <t xml:space="preserve"> students working on their MS thesis</t>
  </si>
  <si>
    <t xml:space="preserve"> and students working on their MS or MBA</t>
  </si>
  <si>
    <t xml:space="preserve"> as well as elementary students</t>
  </si>
  <si>
    <t xml:space="preserve"> HS students</t>
  </si>
  <si>
    <t xml:space="preserve"> and undergraduates in CS (mostly) or engineering. I have also helped an industrial research professional Ph.D. with C and C++.</t>
  </si>
  <si>
    <t>I have a B.S. in Mathematics (SIUE)</t>
  </si>
  <si>
    <t xml:space="preserve"> an all but thesis graduate work toward an M.S. in physics (SIUE)</t>
  </si>
  <si>
    <t xml:space="preserve"> an M.A. in Physics (Wash U STL)</t>
  </si>
  <si>
    <t xml:space="preserve"> and a Ph.D. in Theoretical Physics (Wash U STL). I also have a postdoctoral fellowship in Theoretical Physics in Germany (Universitaet Tuebingen</t>
  </si>
  <si>
    <t xml:space="preserve"> Institut fuer Theoretische Physik ‚Äì Department of Theoretical Physics) in my background. I am two classes away from completing an M.Ed. in Secondary Education/Mathematics (UMSL)</t>
  </si>
  <si>
    <t xml:space="preserve"> but it is now too late to complete it</t>
  </si>
  <si>
    <t>As an adjunct professor</t>
  </si>
  <si>
    <t xml:space="preserve"> I taught introduction to statistics</t>
  </si>
  <si>
    <t xml:space="preserve"> and college physics. I am a former teaching assistant or teaching fellow in physics during 5 years in graduate school.</t>
  </si>
  <si>
    <t>I am a former part-time software engineering consultant using C++ for a US industry in PA (2019). Also</t>
  </si>
  <si>
    <t xml:space="preserve"> in industry</t>
  </si>
  <si>
    <t xml:space="preserve"> I have 6.5 years of professional experience as a programmer/software engineer. I have 12 years of professional programming experience in a scientific research lab at Wash U School of Medicine in St. Louis. Through my dissertation and postdoc</t>
  </si>
  <si>
    <t xml:space="preserve"> I have 5 years of FORTRAN programming experience. At Wash U School of Medicine</t>
  </si>
  <si>
    <t xml:space="preserve"> I have 8 years of part-time UNIX system administrator experience. The programming languages C</t>
  </si>
  <si>
    <t xml:space="preserve"> FORTRAN</t>
  </si>
  <si>
    <t xml:space="preserve"> and Java</t>
  </si>
  <si>
    <t xml:space="preserve"> the operating systems UNIX</t>
  </si>
  <si>
    <t xml:space="preserve"> Linux</t>
  </si>
  <si>
    <t xml:space="preserve"> and Windows</t>
  </si>
  <si>
    <t xml:space="preserve"> and the shell scripting language bash</t>
  </si>
  <si>
    <t xml:space="preserve"> and sh are my computer specialties.</t>
  </si>
  <si>
    <t>Based on 40hrs/week of only programming</t>
  </si>
  <si>
    <t xml:space="preserve"> I have about 6.5 years of experience with C</t>
  </si>
  <si>
    <t xml:space="preserve"> 4 years of experience with C++</t>
  </si>
  <si>
    <t xml:space="preserve"> 2 years of experience with Java</t>
  </si>
  <si>
    <t xml:space="preserve"> and 1 year of experience with python (primarily tutoring python). I have several years of experience with shell scripting. I have coded GUI‚Äôs in MFC/C++</t>
  </si>
  <si>
    <t xml:space="preserve"> JavaFX and Java Swing. I might be able to help with python programming in an ML class</t>
  </si>
  <si>
    <t xml:space="preserve"> if it is a beginning applied course. In total</t>
  </si>
  <si>
    <t xml:space="preserve"> I have been programming for about 30 years.</t>
  </si>
  <si>
    <t>In addition to math and physics</t>
  </si>
  <si>
    <t xml:space="preserve"> I tutor C</t>
  </si>
  <si>
    <t xml:space="preserve"> UNIX</t>
  </si>
  <si>
    <t xml:space="preserve"> and shell scripting (bash</t>
  </si>
  <si>
    <t xml:space="preserve"> sh). I can teach beginning to expert levels in all programming languages</t>
  </si>
  <si>
    <t xml:space="preserve"> scripting languages</t>
  </si>
  <si>
    <t xml:space="preserve"> and OS's above</t>
  </si>
  <si>
    <t xml:space="preserve"> except for Java</t>
  </si>
  <si>
    <t xml:space="preserve"> and python. Currently</t>
  </si>
  <si>
    <t xml:space="preserve"> I can help beginning and intermediate level Java and python students (not data science). I can also help with beginning C#</t>
  </si>
  <si>
    <t xml:space="preserve"> JS</t>
  </si>
  <si>
    <t xml:space="preserve"> and PHP. I have recently tutored several times a first course in MATLAB for engineering students. Over the past few years</t>
  </si>
  <si>
    <t xml:space="preserve"> I have had many students in data structures and algorithms. Recently</t>
  </si>
  <si>
    <t xml:space="preserve"> I have helped with courses in algorithm analysis</t>
  </si>
  <si>
    <t xml:space="preserve"> applied ML</t>
  </si>
  <si>
    <t xml:space="preserve"> and computer systems design</t>
  </si>
  <si>
    <t xml:space="preserve"> but I am not an expert in any of those courses.</t>
  </si>
  <si>
    <t>I work with students online. I will offer classes online</t>
  </si>
  <si>
    <t xml:space="preserve"> where students can connect from different locations</t>
  </si>
  <si>
    <t xml:space="preserve"> and they may share the burden of my default rate. The default rate becomes $40 + $10 for each additional student. E.g.</t>
  </si>
  <si>
    <t xml:space="preserve"> 4 students would each pay 1/4 of $40 plus $30. The maximum number of students online is decided by the students themselves for online subject tutoring. Twenty students are the preferred maximum for an online class. With My Zoom</t>
  </si>
  <si>
    <t xml:space="preserve"> 100 students can join an online class in real time. (Students must come together first and then request a class).</t>
  </si>
  <si>
    <t>I practice patience and a perfectly positive attitude toward my students</t>
  </si>
  <si>
    <t xml:space="preserve"> striving to not judge others. In sessions</t>
  </si>
  <si>
    <t xml:space="preserve"> concepts are explained clearly if there is a need. Otherwise</t>
  </si>
  <si>
    <t xml:space="preserve"> practice is the focus. Active learning is best in any subject. Teaching strategy in test taking is beneficial to many students. Teaching error-free programming techniques is valuable in CS.</t>
  </si>
  <si>
    <t>I want to help students learn problematic material. Beating the fear of success is possible through sustained small successes. The only real teaching/tutoring goal is to teach a student everything the teacher/tutor knows so that the teacher/tutor is no longer necessary.</t>
  </si>
  <si>
    <t>Learning technical subjects requires problem solving</t>
  </si>
  <si>
    <t xml:space="preserve"> and learning programming languages requires specifically programming practice. Reading programs</t>
  </si>
  <si>
    <t xml:space="preserve"> if done carefully</t>
  </si>
  <si>
    <t xml:space="preserve"> is helpful</t>
  </si>
  <si>
    <t xml:space="preserve"> but there is no substitute for programming. Just like in mathematics and physics</t>
  </si>
  <si>
    <t xml:space="preserve"> one must read and actively practice (program) to master the subject. With sufficient programming practice</t>
  </si>
  <si>
    <t xml:space="preserve"> there is no need to do rote memorization of code idioms -- such things will come automatically. Programming is problem solving</t>
  </si>
  <si>
    <t xml:space="preserve"> and it is more similar to problem solving in math than in physics</t>
  </si>
  <si>
    <t xml:space="preserve"> I think. Learning programming is ideally like learning to play a musical instrument. Learning math and physics also require significant practice to by-pass rote memorization</t>
  </si>
  <si>
    <t xml:space="preserve"> develop speed in problem solving</t>
  </si>
  <si>
    <t xml:space="preserve"> and develop intuition.</t>
  </si>
  <si>
    <t>Getting code from the internet is not a preferred approach to programming. It is dangerous to your academic career</t>
  </si>
  <si>
    <t xml:space="preserve"> and it is not helpful in the long run if it is not significantly modified and understood. I rarely use code from the internet</t>
  </si>
  <si>
    <t xml:space="preserve"> and I almost always write completely original code to solve a problem. Any code developed jointly during a session should be completely assimilated by the student. It is essential to be able to easily read code in the language at hand.</t>
  </si>
  <si>
    <t>Note that High School physics teachers with a B.Ed. have the weakest background in physics courses. A High School teacher with a B.S. in physics is much better prepared to teach physics. An M.Ed. high school teacher does not take as many physics courses as a M.S. physics teacher</t>
  </si>
  <si>
    <t xml:space="preserve"> and could still know less physics than a B.S. in physics teacher. A Ph.D. in education teacher is similar to a M.Ed. in physics teacher in terms of physics courses</t>
  </si>
  <si>
    <t xml:space="preserve"> unless an M.S in physics was earned. A Ph.D. in physics has the most experience in physics courses</t>
  </si>
  <si>
    <t xml:space="preserve"> and a Ph.D. in theoretical physics is could be even better prepared. Postdocs also add to a Ph.D.'s preparedness to teach.</t>
  </si>
  <si>
    <t>Education</t>
  </si>
  <si>
    <t>Southern Illinois University</t>
  </si>
  <si>
    <t xml:space="preserve"> Edwardsville (Mathematics) B.S. with Honors</t>
  </si>
  <si>
    <t xml:space="preserve"> Edwardsville</t>
  </si>
  <si>
    <t xml:space="preserve"> (All but Thesis - straight A's in physics)</t>
  </si>
  <si>
    <t>Washington University in St. Louis (Physics) M.A.</t>
  </si>
  <si>
    <t>Washington University in St. Louis (Physics) PhD</t>
  </si>
  <si>
    <t>Postdoc (Physics) University of Tuebingen</t>
  </si>
  <si>
    <t xml:space="preserve"> Germany</t>
  </si>
  <si>
    <t>University of Missouri</t>
  </si>
  <si>
    <t xml:space="preserve"> St. Louis (36 hrs. of math and education courses toward an M.Ed. ‚Äì straight A‚Äôs in upper-level math classes)</t>
  </si>
  <si>
    <t>Policies</t>
  </si>
  <si>
    <t>Hourly Rate: $40/hour for Students</t>
  </si>
  <si>
    <t>$80/hour for businesses (industry</t>
  </si>
  <si>
    <t xml:space="preserve"> and private businesses for software engineering consulting/training/scientific programming/tutoring.)</t>
  </si>
  <si>
    <t>You must provide a verified valid email address before any appointments will be scheduled (email invoices are utilized).</t>
  </si>
  <si>
    <t>Rate Details:</t>
  </si>
  <si>
    <t>No call - no show - hourly rate is charged.</t>
  </si>
  <si>
    <t>Minimum cancellation notice requirement: 5 hours</t>
  </si>
  <si>
    <t>Tutor's lessons: Online only</t>
  </si>
  <si>
    <t xml:space="preserve"> by appointment only. No cost-free</t>
  </si>
  <si>
    <t xml:space="preserve"> first-hour lessons</t>
  </si>
  <si>
    <t xml:space="preserve"> or trials are provided. No 3rd party arrangements. Please try to schedule lessons at least 24 hours in advance. No test/quiz taking or test/quiz assistance</t>
  </si>
  <si>
    <t xml:space="preserve"> please.</t>
  </si>
  <si>
    <t>Payment: (preferred) (1) BOA Zelle if you have a BOA account</t>
  </si>
  <si>
    <t xml:space="preserve"> (2) PayPal</t>
  </si>
  <si>
    <t xml:space="preserve"> or google pay</t>
  </si>
  <si>
    <t xml:space="preserve"> (3) check</t>
  </si>
  <si>
    <t xml:space="preserve"> (4) Email invoice ‚Äì major credit cards or debit cards accepted and ACH.</t>
  </si>
  <si>
    <t>Schedule (CDT or CST) (only a rough approximation)</t>
  </si>
  <si>
    <t>Sunday 12:00 PM--02:00 PM 03:00 PM--12:00 AM</t>
  </si>
  <si>
    <t>Monday 12:00 PM--02:00PM 03:00 PM--12:00 AM</t>
  </si>
  <si>
    <t>Tuesday 12:00 PM--02:00PM 03:00 PM--12:00 AM</t>
  </si>
  <si>
    <t>Wednesday 12:00 PM--02:00PM 03:00 PM--12:00 AM</t>
  </si>
  <si>
    <t>Thursday 12:00 PM--02:00PM 03:00 PM--12:00 AM</t>
  </si>
  <si>
    <t>Friday 12:00 PM--02:00PM 03:00 PM--12:00 AM</t>
  </si>
  <si>
    <t>Saturday 12:00 PM--02:00PM 03:00 PM--12:00 AM</t>
  </si>
  <si>
    <t>Computer:</t>
  </si>
  <si>
    <t>C</t>
  </si>
  <si>
    <t xml:space="preserve"> computer programming</t>
  </si>
  <si>
    <t xml:space="preserve"> data structures and algorithms</t>
  </si>
  <si>
    <t xml:space="preserve"> FORTRAN (90</t>
  </si>
  <si>
    <t>95 2003 possible)</t>
  </si>
  <si>
    <t xml:space="preserve"> general computer</t>
  </si>
  <si>
    <t xml:space="preserve"> MATLAB</t>
  </si>
  <si>
    <t xml:space="preserve"> C# (beginning)</t>
  </si>
  <si>
    <t xml:space="preserve"> SQL (beginning)</t>
  </si>
  <si>
    <t xml:space="preserve"> JS (beginning)</t>
  </si>
  <si>
    <t xml:space="preserve"> PHP (beginning)</t>
  </si>
  <si>
    <t xml:space="preserve"> HTML5/CSS3 (beginning)</t>
  </si>
  <si>
    <t xml:space="preserve"> Unix</t>
  </si>
  <si>
    <t xml:space="preserve"> Microsoft PowerPoint</t>
  </si>
  <si>
    <t xml:space="preserve"> Microsoft Windows</t>
  </si>
  <si>
    <t xml:space="preserve"> Microsoft Word</t>
  </si>
  <si>
    <t xml:space="preserve"> Microsoft excel</t>
  </si>
  <si>
    <t xml:space="preserve"> Unix/Linux shell scripting (bash</t>
  </si>
  <si>
    <t xml:space="preserve"> sh)</t>
  </si>
  <si>
    <t xml:space="preserve"> regular expressions</t>
  </si>
  <si>
    <t xml:space="preserve"> vi</t>
  </si>
  <si>
    <t xml:space="preserve"> vim.</t>
  </si>
  <si>
    <t>Corporate Training:</t>
  </si>
  <si>
    <t>C++</t>
  </si>
  <si>
    <t>Elementary Education:</t>
  </si>
  <si>
    <t>Elementary math</t>
  </si>
  <si>
    <t xml:space="preserve"> elementary science</t>
  </si>
  <si>
    <t>Homeschool:</t>
  </si>
  <si>
    <t xml:space="preserve"> prealgebra</t>
  </si>
  <si>
    <t>algebra 1</t>
  </si>
  <si>
    <t xml:space="preserve"> ACT Math</t>
  </si>
  <si>
    <t xml:space="preserve"> advanced engineering mathematics</t>
  </si>
  <si>
    <t>Physical science</t>
  </si>
  <si>
    <t xml:space="preserve"> university physics (physics with calc)</t>
  </si>
  <si>
    <t xml:space="preserve"> college physics</t>
  </si>
  <si>
    <t xml:space="preserve"> elementary or middle school science</t>
  </si>
  <si>
    <t xml:space="preserve"> E and M</t>
  </si>
  <si>
    <t xml:space="preserve"> quantum physics</t>
  </si>
  <si>
    <t xml:space="preserve"> quantum mechanics</t>
  </si>
  <si>
    <t>Former tutoring company stats and a partial list of feedback:</t>
  </si>
  <si>
    <t>245 hours tutoring</t>
  </si>
  <si>
    <t xml:space="preserve"> 55 students</t>
  </si>
  <si>
    <t>ratings: 5.0/5.0 (110)</t>
  </si>
  <si>
    <t>‚ÄúExcellent!</t>
  </si>
  <si>
    <t>Very knowledgeable. Excellent service. Very professional. I would recommend Peter to anyone who wants a very smart and knowledgeable tutor. Thank you</t>
  </si>
  <si>
    <t xml:space="preserve"> Peter.‚Äù</t>
  </si>
  <si>
    <t xml:space="preserve"> 3 lessons with Peter</t>
  </si>
  <si>
    <t>‚ÄúVery knowledgeable</t>
  </si>
  <si>
    <t>Peter knows many different ways to approach things</t>
  </si>
  <si>
    <t xml:space="preserve"> and find the one that he is most knowledgeable with -very intelligent man‚Äù</t>
  </si>
  <si>
    <t xml:space="preserve"> 1 lesson with Peter</t>
  </si>
  <si>
    <t>‚ÄúExtremely knowledgeable and patient...</t>
  </si>
  <si>
    <t>He volunteers additional information about the discipline. His recommendations for additional reading were very useful. He has devised a very effective curriculum plan for my son.‚Äù</t>
  </si>
  <si>
    <t xml:space="preserve"> 7 lessons with Peter</t>
  </si>
  <si>
    <t>‚ÄúKnowledgeable and patient tutor</t>
  </si>
  <si>
    <t>He helped me better understanding C programming. He knew the subject and he was very patient. I would definitely recommend him for anyone taking a programming class.‚Äù</t>
  </si>
  <si>
    <t>Really patient and very knowledgeable about Bash Scripting""</t>
  </si>
  <si>
    <t>‚ÄúFirst</t>
  </si>
  <si>
    <t xml:space="preserve"> I would like to thank Peter for being patient. I was having some trouble with my microphone and he was really patient with me. He is a great tutor. I had a hard time understanding what my Instructor was asking for the assignment. Peter explained the assignment in depth and made sure I got it. He takes extra time to make sure I understand. I can't wait for our next tutoring session. Thank you</t>
  </si>
  <si>
    <t xml:space="preserve"> Peter!‚Äù</t>
  </si>
  <si>
    <t>Patient tutor.""</t>
  </si>
  <si>
    <t>‚ÄúHe helped me learn about navigating in Vi editor in Unix and He answered my questions. He also made sure I if I had any more questions or needed any more tutoring.‚Äù</t>
  </si>
  <si>
    <t>‚ÄúKnowledgeable</t>
  </si>
  <si>
    <t xml:space="preserve"> and proactive tutor!</t>
  </si>
  <si>
    <t>Peter was the only tutor who reached out to me even if during the weekend. When we started having problems exchanging communications by XXXXXX</t>
  </si>
  <si>
    <t xml:space="preserve"> he proactively contacted me by phone. Considering that we live in different states</t>
  </si>
  <si>
    <t xml:space="preserve"> I considered it a great act of kindness and availability. He is extremely patient</t>
  </si>
  <si>
    <t xml:space="preserve"> and transmits</t>
  </si>
  <si>
    <t xml:space="preserve"> with calm confidence</t>
  </si>
  <si>
    <t xml:space="preserve"> that the goal will be achieved. In a moment so overwhelming</t>
  </si>
  <si>
    <t xml:space="preserve"> and full of homework to do</t>
  </si>
  <si>
    <t xml:space="preserve"> he was able to reassure me that I can do it. Overall</t>
  </si>
  <si>
    <t xml:space="preserve"> I could not be happier</t>
  </si>
  <si>
    <t xml:space="preserve"> and I strongly recommend him. I will definitely require his help for the rest of the course and for my future math classes. Two thumbs up!‚Äù</t>
  </si>
  <si>
    <t xml:space="preserve"> 6 lessons with Peter</t>
  </si>
  <si>
    <t>‚ÄúKnowledgeable C++ tutor</t>
  </si>
  <si>
    <t>Very knowledgeable and uses visuals to help you see projects</t>
  </si>
  <si>
    <t xml:space="preserve"> very prompt and reliable and very reasonable rates. I recommend him highly.‚Äù</t>
  </si>
  <si>
    <t xml:space="preserve"> 34 lessons with Peter</t>
  </si>
  <si>
    <t>‚ÄúBTW</t>
  </si>
  <si>
    <t xml:space="preserve"> Erika and I were both very impressed with how well you understood the assignment and at your very compact yet also simple</t>
  </si>
  <si>
    <t xml:space="preserve"> straight-forward coding style.‚Äù</t>
  </si>
  <si>
    <t xml:space="preserve"> Sept 25</t>
  </si>
  <si>
    <t xml:space="preserve"> 2 long lessons</t>
  </si>
  <si>
    <t xml:space="preserve"> continuing</t>
  </si>
  <si>
    <t>feedback edited for grammar only (&gt; 10 lessons)</t>
  </si>
  <si>
    <t>‚ÄúYou are a great tutor!‚Äù (verbal comment during an online session)</t>
  </si>
  <si>
    <t xml:space="preserve"> 2018. HS senior</t>
  </si>
  <si>
    <t xml:space="preserve"> last semester</t>
  </si>
  <si>
    <t xml:space="preserve"> IB test prep in calc and physics. (&gt;20 lessons)</t>
  </si>
  <si>
    <t>‚ÄúThanks a ton!!! Its nice to have a great teacher like you.‚Äù</t>
  </si>
  <si>
    <t xml:space="preserve"> Sun</t>
  </si>
  <si>
    <t xml:space="preserve"> Sep 2</t>
  </si>
  <si>
    <t>‚ÄúThank you very much for all your lectures.</t>
  </si>
  <si>
    <t>Great work!‚Äù</t>
  </si>
  <si>
    <t xml:space="preserve"> Aug 26</t>
  </si>
  <si>
    <t xml:space="preserve"> Mother of tutored son (8th grade) in conceptual physics</t>
  </si>
  <si>
    <t xml:space="preserve"> trig</t>
  </si>
  <si>
    <t xml:space="preserve"> and calc. (16 lessons).</t>
  </si>
  <si>
    <t>‚ÄúYes</t>
  </si>
  <si>
    <t xml:space="preserve"> he likes GUI programming. Looking forward to seeing him to write small programs with logical thinking! Thanks again for your passions in teaching Jonathan Java! :)‚Äù</t>
  </si>
  <si>
    <t>--Jimmy: July 3</t>
  </si>
  <si>
    <t>‚ÄúThanks for updating his progress! Moving on to the GUI for Tic Tac Toe would be interesting! Regarding the future projects</t>
  </si>
  <si>
    <t xml:space="preserve"> he said to me that he will discuss with you on coming Friday. Thanks again for your passion!‚Äù</t>
  </si>
  <si>
    <t>--Jimmy: July 17</t>
  </si>
  <si>
    <t>‚ÄúFirst of all</t>
  </si>
  <si>
    <t xml:space="preserve"> I would like to thank you for teaching Jonathan 2 times a week over the Summer holidays</t>
  </si>
  <si>
    <t xml:space="preserve"> he has been having lots of fun in programming Tic Tae Toe and Hangman.‚Äù (Lessons will continue 1 X/week)</t>
  </si>
  <si>
    <t>--Jimmy: Aug 29</t>
  </si>
  <si>
    <t xml:space="preserve"> Father of a 10th grader tutored in Java and Java FX.</t>
  </si>
  <si>
    <t>As of December 13</t>
  </si>
  <si>
    <t xml:space="preserve"> 2020 (Jonathan: &gt; 125 lessons)</t>
  </si>
  <si>
    <t>‚ÄúJust want to let you know that you are the best programming teacher ever. I have a very great consideration for you. I was so lucky to have gotten your contact.‚Äù</t>
  </si>
  <si>
    <t>-- Jean-Paul: Nov 7</t>
  </si>
  <si>
    <t xml:space="preserve"> C++ and Java student &gt; 40 lessons</t>
  </si>
  <si>
    <t>‚ÄúThat‚Äôs amazing what you did - can you go over it please tomorrow !!!‚Äù</t>
  </si>
  <si>
    <t xml:space="preserve"> Aug 2</t>
  </si>
  <si>
    <t>‚ÄúI think when I see how you do and you teach me</t>
  </si>
  <si>
    <t xml:space="preserve"> i am learning more that way.‚Äù</t>
  </si>
  <si>
    <t xml:space="preserve"> Aug 25</t>
  </si>
  <si>
    <t xml:space="preserve"> Grad student taking CS bridge course (C++</t>
  </si>
  <si>
    <t xml:space="preserve"> data structs</t>
  </si>
  <si>
    <t xml:space="preserve"> OS</t>
  </si>
  <si>
    <t xml:space="preserve"> networking) (&gt; 80 lessons)</t>
  </si>
  <si>
    <t>--Alan: Nov 6</t>
  </si>
  <si>
    <t xml:space="preserve"> 2018: ‚ÄúThank you Peter. I am learning so much from you</t>
  </si>
  <si>
    <t xml:space="preserve"> despite my struggles. I think you are the best computer science tutor and I hope you can tutor me for couple of years ahead.‚Äù</t>
  </si>
  <si>
    <t>--Alan: Dec 2019: ‚ÄúThank you Peter! We had another productive year and I learned a lot with you! Let‚Äôs do more learning next year.‚Äù</t>
  </si>
  <si>
    <t>--Alan: As of December 13</t>
  </si>
  <si>
    <t xml:space="preserve"> &gt; 380 lessons</t>
  </si>
  <si>
    <t>‚ÄúVery well! Peter knows very well his subjects and helped our son so easily that we needed few lessons to troubleshoot. We are glad we have this option for the coming years of calculus</t>
  </si>
  <si>
    <t xml:space="preserve"> physics to come.‚Äù</t>
  </si>
  <si>
    <t>--Luisa: 5/26/20 in reference to her son (copied from AL).</t>
  </si>
  <si>
    <t>‚ÄúJust want to thank you. Keani got an A in math this semester and it was a whole years worth of work!‚Äù</t>
  </si>
  <si>
    <t>--Adrienne/Keani: Honors Math 1/13/2021 ‚Äì 45 lessons as of 12/2020.</t>
  </si>
  <si>
    <t>‚ÄúThanks Peter. I wish I knew you when I was first learning Java.‚Äù</t>
  </si>
  <si>
    <t>‚ÄúI really appreciate your help. In just two session</t>
  </si>
  <si>
    <t xml:space="preserve"> my stress level has come down to a manageable level :)‚Äù</t>
  </si>
  <si>
    <t>--Sylvia: Data Structures in Java student. 2/2021</t>
  </si>
  <si>
    <t>... you are a physicist and great programmer!""</t>
  </si>
  <si>
    <t>‚ÄúI think your debugging skills are really starting to rub off on me.‚Äù</t>
  </si>
  <si>
    <t>--Maiah 12/2020 Data Structures and Algorithms in C</t>
  </si>
  <si>
    <t xml:space="preserve"> Algorithm Analysis ‚Äì More than 30 2-hr lessons as of 2/2021.</t>
  </si>
  <si>
    <t>Lately:</t>
  </si>
  <si>
    <t>(2021 so far‚Ä¶)</t>
  </si>
  <si>
    <t>Coded the labs for a UAV course in control engineering using python. I learned a little about control. Helped with an advanced data structures class in java. Also helped with a data science type CS class (still not my cup of tea). Additionally had students in linear algebra</t>
  </si>
  <si>
    <t xml:space="preserve"> physics (1st year)</t>
  </si>
  <si>
    <t xml:space="preserve"> AP-CS</t>
  </si>
  <si>
    <t xml:space="preserve"> diffyq</t>
  </si>
  <si>
    <t xml:space="preserve"> easy JS</t>
  </si>
  <si>
    <t xml:space="preserve"> java</t>
  </si>
  <si>
    <t xml:space="preserve"> and algorithm analysis‚Ä¶ Currently helping with a computer systems design class</t>
  </si>
  <si>
    <t xml:space="preserve"> C++ data structures</t>
  </si>
  <si>
    <t xml:space="preserve"> javaFX</t>
  </si>
  <si>
    <t xml:space="preserve"> PHP‚Ä¶</t>
  </si>
  <si>
    <t>(December 2020)</t>
  </si>
  <si>
    <t>There was a slight decrease in business due to covid‚Äôs influence</t>
  </si>
  <si>
    <t xml:space="preserve"> but it was reasonable nevertheless. Tutored data structures and algorithms in C</t>
  </si>
  <si>
    <t xml:space="preserve"> and java (4 students). Also tutored SQL (several students)</t>
  </si>
  <si>
    <t xml:space="preserve"> C (several students)</t>
  </si>
  <si>
    <t xml:space="preserve"> C++ (several students)</t>
  </si>
  <si>
    <t xml:space="preserve"> and python. In math</t>
  </si>
  <si>
    <t xml:space="preserve"> there were several algebra-1 students (advanced or honors)</t>
  </si>
  <si>
    <t xml:space="preserve"> and one college algebra student. Helped with digital fundamentals for ¬Ω of a quarter. Continued with a little CS tutoring online for Pearson.</t>
  </si>
  <si>
    <t>(June 2020)</t>
  </si>
  <si>
    <t>Tutored a tough differential equations course</t>
  </si>
  <si>
    <t xml:space="preserve"> a linear algebra course</t>
  </si>
  <si>
    <t xml:space="preserve"> a discrete math course</t>
  </si>
  <si>
    <t xml:space="preserve"> and some calc 2. Also tutored</t>
  </si>
  <si>
    <t xml:space="preserve"> Linux OS programming (threads and processes)</t>
  </si>
  <si>
    <t xml:space="preserve"> html5</t>
  </si>
  <si>
    <t xml:space="preserve"> and a little python game programming. I helped some students with data structures and algorithms and ¬Ω of a computer organization course. Began part-time tutoring in computer science for Pearson.</t>
  </si>
  <si>
    <t>Several of my HS students have graduated. They will major in CS in college. Most of my students are CS majors</t>
  </si>
  <si>
    <t xml:space="preserve"> engineering majors</t>
  </si>
  <si>
    <t xml:space="preserve"> or economics majors at various levels in university. Some of my students are children in middle school. One student is a professional DDS interested in CS. Received a $100 gift card from the parents of one student.</t>
  </si>
  <si>
    <t>(Dec 2019)</t>
  </si>
  <si>
    <t>Just finished this semester tutoring C</t>
  </si>
  <si>
    <t xml:space="preserve"> a little C# with asp.net (still learning)</t>
  </si>
  <si>
    <t xml:space="preserve"> and a little SQL. I also tutored a little JS</t>
  </si>
  <si>
    <t xml:space="preserve"> but still learning that too. The C++ course also had a little MFC with visual studio. My students were primarily college students</t>
  </si>
  <si>
    <t xml:space="preserve"> an experienced DDS</t>
  </si>
  <si>
    <t xml:space="preserve"> a seventh grader</t>
  </si>
  <si>
    <t xml:space="preserve"> 9th grader</t>
  </si>
  <si>
    <t xml:space="preserve"> and several HS students.</t>
  </si>
  <si>
    <t>Consulting in C++ with Adept PD LLC was ended due to dubious practices on the part of Adept. Some schools</t>
  </si>
  <si>
    <t xml:space="preserve"> including junior colleges</t>
  </si>
  <si>
    <t xml:space="preserve"> are giving difficult or unreasonable (more difficult than the course level requires) homework assignments</t>
  </si>
  <si>
    <t xml:space="preserve"> presumably to reduce the student CS population.</t>
  </si>
  <si>
    <t>(Spring</t>
  </si>
  <si>
    <t xml:space="preserve"> 2019)</t>
  </si>
  <si>
    <t>I have tutored data structures in C</t>
  </si>
  <si>
    <t xml:space="preserve"> and Java ‚Äì multiple times in C++ and Java. There have been many Java students and C++ students</t>
  </si>
  <si>
    <t xml:space="preserve"> along with occasional C student and MATLAB students. I helped a student with a bridge course for students with a bachelor‚Äôs degree not in CS to enter a MS program in CS or a branch of CS (IT or cyber security). One of my HS JavaFX students is changing to ASP.NET C#. A young student of mine has left the country. I am a software engineering consultant in C++ for an industrial company</t>
  </si>
  <si>
    <t xml:space="preserve"> which will end soon since the project is essentially finished. My DDS CS student is now focusing on web development for the Summer. My cardiologist python student is on break</t>
  </si>
  <si>
    <t xml:space="preserve"> waiting for another cardiologist to be hired. Currently I am tutoring and learning JavaScript</t>
  </si>
  <si>
    <t xml:space="preserve"> and HTML5.</t>
  </si>
  <si>
    <t>(The following was written Jan</t>
  </si>
  <si>
    <t xml:space="preserve"> 2018.)</t>
  </si>
  <si>
    <t>One of my recent students (Sheldon of VA) always said he learned more from me than his professor for his graduate level physics class.</t>
  </si>
  <si>
    <t>One of my current students (Khailen of VA)</t>
  </si>
  <si>
    <t xml:space="preserve"> in 6th grade</t>
  </si>
  <si>
    <t xml:space="preserve"> only needs me to help prepare for math tests. He only needed 4 or 5 regular sessions to become clear with his mathematics.</t>
  </si>
  <si>
    <t>Most of my Unix/Linux bash scripting students get 1 lesson and are content. One (Eric) has returned for 1 lesson again after 3 months. Once it is clear on how to approach these programs</t>
  </si>
  <si>
    <t xml:space="preserve"> there is no longer any need for tutoring.</t>
  </si>
  <si>
    <t>My MATLAB student (Lara from MI and my C++</t>
  </si>
  <si>
    <t xml:space="preserve"> and python student (Melky) student both got A+‚Äôs.</t>
  </si>
  <si>
    <t>Please contact Me: Contact Me Now!</t>
  </si>
  <si>
    <t>;[40, 80, 40, 10, 40, 30, 40, 80, 100];2022-03-07;9
2022-02-15T15:17:56-0800;https://santabarbara.craigslist.org/lss/d/math-statsall-classes-college-and-high/7446538900.html;35.0;Sb/Goleta/Buellton/Solvang;no subregion found;santabarbara;California;</t>
  </si>
  <si>
    <t>I have a Masters degree in Mathematics. I am doing a Phd at UCSB and I also teach part-time at SBCC. I can tutor all levels of Mathematics and Statistics both at the college level and High school levels. Math4ABC</t>
  </si>
  <si>
    <t>AP classes</t>
  </si>
  <si>
    <t xml:space="preserve"> Numerical Analysis</t>
  </si>
  <si>
    <t xml:space="preserve"> Pstat 120ABC </t>
  </si>
  <si>
    <t xml:space="preserve"> ECON 140A</t>
  </si>
  <si>
    <t xml:space="preserve"> Pstat160AB and PSTAT 170/171were the majority of my students but I can help with all classes including some Graduate classes. I can also help with  Financial Mathematics  </t>
  </si>
  <si>
    <t xml:space="preserve"> Actuarial sciences and Finance classes.</t>
  </si>
  <si>
    <t>I can also help with SAT/GRE/GMAT/Matlab preparation.</t>
  </si>
  <si>
    <t>-I teach Math and Statistics at SBCC(15 years experience).</t>
  </si>
  <si>
    <t>Rates are $35/Hour and group rates are also available.</t>
  </si>
  <si>
    <t xml:space="preserve">I can drive to your home or meet at SBCC or UCSB. I can also meet on Buellton/Solvang </t>
  </si>
  <si>
    <t>Please call me if you have any questions. References available upon request.</t>
  </si>
  <si>
    <t>;[35];2022-03-07;1
2022-03-03T12:20:49-0800;https://stockton.craigslist.org/lss/d/math-english-science-tutor-8/7453415316.html;30.0;Stockton &amp;Surrounding Areas;no subregion found;stockton;California;</t>
  </si>
  <si>
    <t>Credentialed Teacher and Experienced Tutor is offering services tutoring students grades k-8</t>
  </si>
  <si>
    <t>My specialties are Math and Reading and Science but will also tutor</t>
  </si>
  <si>
    <t xml:space="preserve"> Computers Social Studies etc. </t>
  </si>
  <si>
    <t>I have 20 years teaching experience and several years of recent tutoring experience.</t>
  </si>
  <si>
    <t>Flexible hours and will travel up to 35 miles from Stockton</t>
  </si>
  <si>
    <t>I charge $30/hr. and am looking for students that need at least several sessions of tutoring</t>
  </si>
  <si>
    <t>I tutor all levels</t>
  </si>
  <si>
    <t xml:space="preserve"> from remedial to enrichment</t>
  </si>
  <si>
    <t>Will tutor at your home</t>
  </si>
  <si>
    <t xml:space="preserve"> at a public library</t>
  </si>
  <si>
    <t xml:space="preserve"> or Online</t>
  </si>
  <si>
    <t>I have good references</t>
  </si>
  <si>
    <t xml:space="preserve"> and a recent certified background check</t>
  </si>
  <si>
    <t xml:space="preserve"> hope to hear from you</t>
  </si>
  <si>
    <t>;[30];2022-03-07;1
2022-02-08T18:42:03-0800;https://stockton.craigslist.org/lss/d/stockton-math-tutor/7443618492.html;20.0;Stockton;no subregion found;stockton;California;</t>
  </si>
  <si>
    <t>I am a retired math teacher with over 20 years experience. I have taught every age from junior high to older  adults</t>
  </si>
  <si>
    <t xml:space="preserve"> I  have experience with large groups</t>
  </si>
  <si>
    <t xml:space="preserve"> small groups</t>
  </si>
  <si>
    <t xml:space="preserve"> and individuals. I charge only $20 per hour and have a money back guarantee. I offer discounts for multiple sessions and/or multiple clients. Don't let a small problem turn into a nightmare. If interested call Dave at 209-395-6905. If no answer</t>
  </si>
  <si>
    <t xml:space="preserve"> I WILL call you back that same day. You must call. I do NOT do business by text of email.</t>
  </si>
  <si>
    <t>;[20];2022-03-07;1
2022-02-22T19:00:07-0800;https://ventura.craigslist.org/lss/d/math-physics-and-science-tutoring-tutor/7449683451.html;20.0;no city found;no subregion found;ventura;California;</t>
  </si>
  <si>
    <t xml:space="preserve">I enjoy tutoring and want my students to succeed. </t>
  </si>
  <si>
    <t>Algebra(pre</t>
  </si>
  <si>
    <t xml:space="preserve"> I and II</t>
  </si>
  <si>
    <t xml:space="preserve"> all AP)</t>
  </si>
  <si>
    <t xml:space="preserve"> Calculus (pre</t>
  </si>
  <si>
    <t xml:space="preserve"> I</t>
  </si>
  <si>
    <t xml:space="preserve"> IV</t>
  </si>
  <si>
    <t xml:space="preserve"> Discrete Mathematics</t>
  </si>
  <si>
    <t>I can prepare you to take the math portions of the CHSPE</t>
  </si>
  <si>
    <t xml:space="preserve"> CLEP</t>
  </si>
  <si>
    <t xml:space="preserve">  ACT or GRE.</t>
  </si>
  <si>
    <t>Vocational tests such as GED</t>
  </si>
  <si>
    <t xml:space="preserve"> Firefighter etc.</t>
  </si>
  <si>
    <t>Physics (General</t>
  </si>
  <si>
    <t xml:space="preserve"> Modern Physics</t>
  </si>
  <si>
    <t>I have a master's in physics and have taught college physics and engineering.</t>
  </si>
  <si>
    <t xml:space="preserve">$20/hour via Zoom or Camarillo Library </t>
  </si>
  <si>
    <t>In person +50 cents per mile from Camarillo Library one way</t>
  </si>
  <si>
    <t>Proof of vaccination required for in person tutoring.</t>
  </si>
  <si>
    <t>;[20];2022-03-07;1
2022-02-23T15:18:10-0800;https://ventura.craigslist.org/lss/d/camarillo-private-math-science-tutoring/7450056126.html;50.0;Camarillo And Surrounding Areas;no subregion found;ventura;California;</t>
  </si>
  <si>
    <t>Private Math/Science tutoring available in-person (based in Camarillo) or online (zoom</t>
  </si>
  <si>
    <t xml:space="preserve"> etc). In addition to standard tutoring</t>
  </si>
  <si>
    <t xml:space="preserve"> I offer assistance with projects</t>
  </si>
  <si>
    <t xml:space="preserve"> labs</t>
  </si>
  <si>
    <t xml:space="preserve"> and exams for all levels of Math and Science- including but not limited to:</t>
  </si>
  <si>
    <t xml:space="preserve"> Math 1/2/3/AP/Honors</t>
  </si>
  <si>
    <t>Chemistry (AP)</t>
  </si>
  <si>
    <t xml:space="preserve"> Physical Science</t>
  </si>
  <si>
    <t xml:space="preserve"> Quantitative Analysis</t>
  </si>
  <si>
    <t xml:space="preserve"> etc (all college Chemistry)</t>
  </si>
  <si>
    <t>Additionally</t>
  </si>
  <si>
    <t xml:space="preserve"> I tutor Spanish 1/2</t>
  </si>
  <si>
    <t xml:space="preserve"> English Composition and American/World History.</t>
  </si>
  <si>
    <t>About me: I graduated with a B.S. in Chemistry from CSUCI and have over fifteen years of experience tutoring math and science to students in middle school</t>
  </si>
  <si>
    <t xml:space="preserve"> and college</t>
  </si>
  <si>
    <t xml:space="preserve"> as well as students with special needs. I offer much more than just help with homework and exams - I am very good at connecting with my students</t>
  </si>
  <si>
    <t xml:space="preserve"> getting the material across in the way that works best for them</t>
  </si>
  <si>
    <t xml:space="preserve"> and teaching study and organizational skills to further their success.</t>
  </si>
  <si>
    <t>My rate varies with the subject</t>
  </si>
  <si>
    <t xml:space="preserve"> difficulty</t>
  </si>
  <si>
    <t xml:space="preserve"> and length of session/assignment</t>
  </si>
  <si>
    <t xml:space="preserve"> beginning at $50/hour. For payment</t>
  </si>
  <si>
    <t xml:space="preserve"> I accept cash</t>
  </si>
  <si>
    <t xml:space="preserve"> checks</t>
  </si>
  <si>
    <t xml:space="preserve"> and Zelle. Additionally</t>
  </si>
  <si>
    <t xml:space="preserve"> I offer a lower individual rate for group tutoring (2+ students).</t>
  </si>
  <si>
    <t>If you would like to make an appointment</t>
  </si>
  <si>
    <t xml:space="preserve"> request a reference</t>
  </si>
  <si>
    <t xml:space="preserve"> or have any questions at all</t>
  </si>
  <si>
    <t xml:space="preserve"> please send me an e-mail and I'll get back to you as soon as possible. Thank you!</t>
  </si>
  <si>
    <t>2022-03-06T11:39:13-0700;https://boulder.craigslist.org/lss/d/boulder-experienced-math-tutor/7454654670.html;;Online;no subregion found;boulder;Colorado;"</t>
  </si>
  <si>
    <t>Experienced mathematics tutor for high school and college students</t>
  </si>
  <si>
    <t xml:space="preserve"> for courses including statistics</t>
  </si>
  <si>
    <t xml:space="preserve"> IB math</t>
  </si>
  <si>
    <t xml:space="preserve"> trigonometry and algebra 2. </t>
  </si>
  <si>
    <t>I am a former high school teacher (BVSD</t>
  </si>
  <si>
    <t xml:space="preserve"> SVVSD) and college instructor (CU</t>
  </si>
  <si>
    <t xml:space="preserve"> FRCC</t>
  </si>
  <si>
    <t xml:space="preserve"> CCD) with many years of tutoring experience. I pride myself on being understandable and being able to quickly get to the point. Please give me a call at 720-722-8425.</t>
  </si>
  <si>
    <t>;[];2022-03-07;0
2022-02-25T16:51:42-0700;https://boulder.craigslist.org/lss/d/boulder-incredible-private-math-tutor5/7450932246.html;;20+Years Experience;no subregion found;boulder;Colorado;</t>
  </si>
  <si>
    <t>IncredibleMathTutor.com</t>
  </si>
  <si>
    <t>Hey!</t>
  </si>
  <si>
    <t>If you are looking for a true professional math tutor</t>
  </si>
  <si>
    <t xml:space="preserve"> then you have come to the right place.</t>
  </si>
  <si>
    <t>I am an incredible private math tutor with 20+ years of experience tutoring at both the high school and collegiate level.</t>
  </si>
  <si>
    <t>This is what I do for a living</t>
  </si>
  <si>
    <t xml:space="preserve"> and what I love doing.</t>
  </si>
  <si>
    <t>My mission is not to get you to love math.</t>
  </si>
  <si>
    <t>My mission is to help you keep math from becoming a barrier to you continuing to chase your education dreams. I understand that math is not everyone's favorite thing to do</t>
  </si>
  <si>
    <t xml:space="preserve"> and most of the time it really is a hurdle that you must jump over to get to what you really want to accomplish. It's the requirement for graduation.</t>
  </si>
  <si>
    <t>If you are someone who loves math</t>
  </si>
  <si>
    <t xml:space="preserve"> and wants to gain a better understanding of the material as you progress through your courses</t>
  </si>
  <si>
    <t xml:space="preserve"> I can help with that too. :)</t>
  </si>
  <si>
    <t>My process is not one of giving you an extra lecture</t>
  </si>
  <si>
    <t xml:space="preserve"> or providing you even more problems to do. I will answer any and all questions you have</t>
  </si>
  <si>
    <t xml:space="preserve"> and break down how to identify and solve problems in easy-to-understand language (not more math speak). I take you through every step of the process from start to finish</t>
  </si>
  <si>
    <t xml:space="preserve"> and we don‚Äôt move on until you really understand the material.</t>
  </si>
  <si>
    <t>I have been successfully tutoring students online for 10+ years. I am setup to help you get the most out of our tutoring sessions in an online classroom environment. This is not my first time using these technologies. I was tutoring online before tutoring online became cool.</t>
  </si>
  <si>
    <t>I provide you with a link to an online classroom. From there we can share our screens (no webcams</t>
  </si>
  <si>
    <t xml:space="preserve"> just the screen</t>
  </si>
  <si>
    <t xml:space="preserve"> just the math). I take screen shots of problems that we are working on</t>
  </si>
  <si>
    <t xml:space="preserve"> write on top of them while walking you through the explanation</t>
  </si>
  <si>
    <t xml:space="preserve"> and save them. At the end of the session</t>
  </si>
  <si>
    <t xml:space="preserve"> I email you a copy of the notes from the session. If you want</t>
  </si>
  <si>
    <t xml:space="preserve"> I can also send a link to watch the video of the session as much as you need.</t>
  </si>
  <si>
    <t>If you would like to schedule an appointment with me</t>
  </si>
  <si>
    <t xml:space="preserve"> or would like to see what previous students and parents have to say about my services (5 Star Google Business)</t>
  </si>
  <si>
    <t xml:space="preserve"> please visit my website: IncredibleMathTutor.com</t>
  </si>
  <si>
    <t>2022-02-05T09:05:08-0700;https://boulder.craigslist.org/lss/d/boulder-fully-vaxxed-tutor-math-physics/7442066928.html;70.0;Boulder</t>
  </si>
  <si>
    <t xml:space="preserve"> Louisville</t>
  </si>
  <si>
    <t xml:space="preserve"> General Area;no subregion found;boulder;Colorado;"</t>
  </si>
  <si>
    <t>** I am fully vaccinated and am happy to meet in person indoors with students and families who are as vaccinated as possible (obviously</t>
  </si>
  <si>
    <t xml:space="preserve"> I understand that ineligible children and immunocompromised adults cannot get vaccinated). I have young ineligible children in my life and I do not want to risk spreading the more contagious variants to them. Online tutoring is also an option for people who do not want to meet in person. I actually had a pretty good online format developed prior to the pandemic that many of my students preferred. Please reach out and we can discuss meeting options you're comfortable with. **</t>
  </si>
  <si>
    <t>If you or your child needs a tutor</t>
  </si>
  <si>
    <t xml:space="preserve"> I am available to help. My undergraduate education was in physics and math</t>
  </si>
  <si>
    <t xml:space="preserve"> and I am now working on a PhD in chemistry. In addition to my STEM education I have also done a fair share of writing.</t>
  </si>
  <si>
    <t>Academic tutoring:</t>
  </si>
  <si>
    <t>Chemistry (general chemistry</t>
  </si>
  <si>
    <t xml:space="preserve"> organic chemistry)</t>
  </si>
  <si>
    <t>Math (algebra</t>
  </si>
  <si>
    <t xml:space="preserve"> calculus 1-3</t>
  </si>
  <si>
    <t xml:space="preserve"> differential equations)</t>
  </si>
  <si>
    <t>I work with both high school and college students. At CU I have TAed and done content development for a number of chemistry classes. I've taken just about all the classes when I was an undergraduate too</t>
  </si>
  <si>
    <t xml:space="preserve"> so I am well familiar with the curriculum. I have worked with students from many local schools (Boulder High</t>
  </si>
  <si>
    <t xml:space="preserve"> Fairview</t>
  </si>
  <si>
    <t xml:space="preserve"> Niwot High</t>
  </si>
  <si>
    <t xml:space="preserve"> Grandview</t>
  </si>
  <si>
    <t xml:space="preserve"> Dawson</t>
  </si>
  <si>
    <t xml:space="preserve"> Regis</t>
  </si>
  <si>
    <t xml:space="preserve"> and others) and am familiar with how their classes are structured.</t>
  </si>
  <si>
    <t>My style is to first make sure my students have a full conceptual understanding of the subject material</t>
  </si>
  <si>
    <t xml:space="preserve"> and then gain facility working through specific problems. If time allows and my students are interested</t>
  </si>
  <si>
    <t xml:space="preserve"> I like to move them ahead of their classes and expand on the class topics to build deeper understanding or relate the material to real life. Students who have interest in STEM often find me particularly useful as I can show them how the topics all fit together in the ""big picture.""</t>
  </si>
  <si>
    <t>High school test-prep and applications tutoring: I started teaching SAT and ACT for a national test-prep company before starting my own business. I have 17 years of experience with these tests. In addition</t>
  </si>
  <si>
    <t xml:space="preserve"> I help students with their college admissions essays from content planning to sentence-level edits.</t>
  </si>
  <si>
    <t>College test-prep tutoring: I cover content knowledge and strategy for the physics</t>
  </si>
  <si>
    <t xml:space="preserve"> gen chem</t>
  </si>
  <si>
    <t xml:space="preserve"> and organic chemistry portions of the MCAT. As time and scheduling allows</t>
  </si>
  <si>
    <t xml:space="preserve"> I emphasize a dual-study approach whereby students study for their classes while simultaneously extracting MCAT-relevant topics and concepts for later review. In addition</t>
  </si>
  <si>
    <t xml:space="preserve"> one of my best friends is a physician who has helped me develop MCAT-style questions to help students practice the strategies I teach.</t>
  </si>
  <si>
    <t>Applying to grad school? Having successfully navigated the application process myself</t>
  </si>
  <si>
    <t xml:space="preserve"> I can help with admissions essays and GRE also.</t>
  </si>
  <si>
    <t>My fee is $60/hour for academic/writing coaching</t>
  </si>
  <si>
    <t xml:space="preserve"> $80 for test prep. I can take Venmo or Paypal for remote sessions.</t>
  </si>
  <si>
    <t>;[60, 80];2022-03-07;2
2022-02-05T15:51:58-0700;https://boulder.craigslist.org/lss/d/longmont-math-science-tutoring-all/7442274487.html;30.0;Longmont, Co;no subregion found;boulder;Colorado;</t>
  </si>
  <si>
    <t>Math and Science Tutoring available for virtual or in-person one-on-one tutoring!</t>
  </si>
  <si>
    <t>Hello my name is Javier and I offer Math and Science tutoring for all levels (Elementary School</t>
  </si>
  <si>
    <t xml:space="preserve"> Middle School and High School). I am fully vaccinated and boosted so I am comfortable offering tutoring in person</t>
  </si>
  <si>
    <t xml:space="preserve"> but can also tutor virtually. </t>
  </si>
  <si>
    <t>I graduated from the University of Pennsylvania with my BSE and MSE in Mechanical Engineering</t>
  </si>
  <si>
    <t xml:space="preserve"> May 2020/2021. During college I was a teaching assistant for three years for various engineering courses and before then provided tutoring services during high school. Through this I have gained ample experience working with different students and helping them achieve their academic goals. I offer help with the following courses below</t>
  </si>
  <si>
    <t xml:space="preserve"> but I am also open to helping in other courses not listed. </t>
  </si>
  <si>
    <t>Math: Elementary/Middle School math</t>
  </si>
  <si>
    <t xml:space="preserve"> Geometry/Trigonometry</t>
  </si>
  <si>
    <t xml:space="preserve"> Calculus I/II/III</t>
  </si>
  <si>
    <t>Science: Basic Physics</t>
  </si>
  <si>
    <t xml:space="preserve"> Physics I (Classical Mechanics)</t>
  </si>
  <si>
    <t>Services: Test taking strategies</t>
  </si>
  <si>
    <t xml:space="preserve"> studying strategies and more!</t>
  </si>
  <si>
    <t>Free consultations are available to gain further information on the student's needs</t>
  </si>
  <si>
    <t xml:space="preserve"> address any questions/concerns</t>
  </si>
  <si>
    <t xml:space="preserve"> and discuss scheduling/logistics.</t>
  </si>
  <si>
    <t>I accept Cashapp</t>
  </si>
  <si>
    <t xml:space="preserve"> Zelle and Apple Pay. My tutoring rate ranges anywhere between $25-$35 an hour. </t>
  </si>
  <si>
    <t>For any further questions/concerns please email me at the provided contact email on Craigslist.</t>
  </si>
  <si>
    <t>;[25, 35];2022-03-07;2
2022-02-28T08:56:51-0700;https://cosprings.craigslist.org/lss/d/colorado-springs-experienced-math-tutor/7451921592.html;20.0;Colorado Springs;no subregion found;colosprings;Colorado;</t>
  </si>
  <si>
    <t>Need to get your student mathematically up to speed this year?</t>
  </si>
  <si>
    <t>Are you ready for some in-person</t>
  </si>
  <si>
    <t xml:space="preserve"> face-to-face teaching?</t>
  </si>
  <si>
    <t>Will tutor your student in basic math</t>
  </si>
  <si>
    <t xml:space="preserve"> Algebra or Geometry.</t>
  </si>
  <si>
    <t>PSAT - SAT - ACT</t>
  </si>
  <si>
    <t xml:space="preserve">Air Force Academy Graduate. </t>
  </si>
  <si>
    <t>$20 per hour.   331-1212     I respond to phone calls only. !</t>
  </si>
  <si>
    <t>;[20];2022-03-07;1
2022-02-14T12:17:54-0700;https://cosprings.craigslist.org/lss/d/colorado-springs-tutor-college/7445984357.html;65.0;Cimarron Hills;no subregion found;colosprings;Colorado;</t>
  </si>
  <si>
    <t>Tutoring services offered***** Experience 8+ years.</t>
  </si>
  <si>
    <t>Available to tutor online</t>
  </si>
  <si>
    <t xml:space="preserve"> your house</t>
  </si>
  <si>
    <t xml:space="preserve"> school</t>
  </si>
  <si>
    <t xml:space="preserve"> local library/cafe. . . Based out of Cimarron Hills</t>
  </si>
  <si>
    <t xml:space="preserve"> Colorado Springs. Willing to travel a bit out of town if needed. </t>
  </si>
  <si>
    <t>I am a 28 year old female with a Bachelor's in Biomedical Engineering and Management. Graduated cum laude at University of California</t>
  </si>
  <si>
    <t xml:space="preserve"> Irvine. Can tutor any subject</t>
  </si>
  <si>
    <t xml:space="preserve"> any age/level</t>
  </si>
  <si>
    <t xml:space="preserve"> from geometry to spanish to calculus to literature and study skills /time management... I also tutor test prep (SATs/ACTSs) in all subjects (5+ years experience) !! Let's raise your score! I got a perfect score in math and top 1% in other subjects.</t>
  </si>
  <si>
    <t>Can help with military standardized tests too such as ASVAB and GED prep.</t>
  </si>
  <si>
    <t>Elementary to to college level tutoring available as well</t>
  </si>
  <si>
    <t xml:space="preserve"> experience with all age students including those with special needs too. </t>
  </si>
  <si>
    <t>I am a California native that just moved back to Colorado. I spent the past years teaching English in Thailand and tour guiding across the USA. I love to play soccer</t>
  </si>
  <si>
    <t xml:space="preserve"> snowboard</t>
  </si>
  <si>
    <t xml:space="preserve"> travel new countries</t>
  </si>
  <si>
    <t xml:space="preserve"> rock climb and hike in my free time!</t>
  </si>
  <si>
    <t>Email or text/call me for availability. Available any time</t>
  </si>
  <si>
    <t xml:space="preserve"> and day. Can be flexible with your schedule! Rate $65/hour</t>
  </si>
  <si>
    <t xml:space="preserve">    ";[65];2022-03-07;1</t>
  </si>
  <si>
    <t>2022-03-03T15:40:56-0700;https://denver.craigslist.org/lss/d/littleton-professional-chemistry-math/7453482265.html;65.0;no city found;no subregion found;denver;Colorado;"</t>
  </si>
  <si>
    <t>Hi there! My Master's Degree is in Applied Physics and I provide high-quality tutoring in chemistry</t>
  </si>
  <si>
    <t xml:space="preserve"> math and physics (see subjects below). I can travel to you throughout much of Colorado (depending on the schedule) as well as meet you online! I have tutored for almost  2</t>
  </si>
  <si>
    <t>000 hours in the last few years and I know exactly how to teach your material in an effective and helpful fashion. I can teach entire concepts (and even classes!)</t>
  </si>
  <si>
    <t xml:space="preserve"> help you on your homework and other assignments</t>
  </si>
  <si>
    <t xml:space="preserve"> and I can prepare you for your quizzes and/or tests. Whether you missed a few days of class and need a whole lecture</t>
  </si>
  <si>
    <t xml:space="preserve"> or need to ace a test</t>
  </si>
  <si>
    <t xml:space="preserve"> I'm ready to help you to meet</t>
  </si>
  <si>
    <t xml:space="preserve"> and even beat</t>
  </si>
  <si>
    <t xml:space="preserve"> your goals! </t>
  </si>
  <si>
    <t>SUBJECTS - I tutor all of the following classes/subjects and I teach them well:</t>
  </si>
  <si>
    <t xml:space="preserve"> ~Chemistry 1 and 2 (for standard</t>
  </si>
  <si>
    <t xml:space="preserve"> AP and college)</t>
  </si>
  <si>
    <t>~SAT Chemistry Subject Test</t>
  </si>
  <si>
    <t xml:space="preserve">~Algebra 1 </t>
  </si>
  <si>
    <t xml:space="preserve">~Geometry </t>
  </si>
  <si>
    <t xml:space="preserve">~Algebra 2 </t>
  </si>
  <si>
    <t xml:space="preserve">~Trigonometry </t>
  </si>
  <si>
    <t xml:space="preserve">~Precalculus </t>
  </si>
  <si>
    <t>~Calculus I</t>
  </si>
  <si>
    <t xml:space="preserve"> and III (for standard</t>
  </si>
  <si>
    <t xml:space="preserve"> AP and college) </t>
  </si>
  <si>
    <t xml:space="preserve">~Differential Equations </t>
  </si>
  <si>
    <t xml:space="preserve">~Linear Algebra </t>
  </si>
  <si>
    <t xml:space="preserve">~SAT Math and prep </t>
  </si>
  <si>
    <t xml:space="preserve">~SAT Math Subject Test </t>
  </si>
  <si>
    <t xml:space="preserve">~ACT Math and prep </t>
  </si>
  <si>
    <t>~Physics 1 (for standard</t>
  </si>
  <si>
    <t>~Physics 2 (for standard</t>
  </si>
  <si>
    <t>~Nuclear Physics (for high school and college)</t>
  </si>
  <si>
    <t>~SAT Physics Subject test</t>
  </si>
  <si>
    <t>~GRE Physics test</t>
  </si>
  <si>
    <t>QUALIFICATIONS &amp; EXPERIENCE I obtained my Master's Degree in Applied Physics from the Colorado School of Mines the summer after finishing up my Bachelor's in Engineering Physics. I graduated Magna cum Laude and would love to help you in your pursuits! In the past years I have tutored almost 2</t>
  </si>
  <si>
    <t>000 hours of physics</t>
  </si>
  <si>
    <t xml:space="preserve"> math and chemistry to help my students succeed. I was Valedictorian back in high school (4.0 unweighted GPA</t>
  </si>
  <si>
    <t xml:space="preserve"> 4.39 weighted)</t>
  </si>
  <si>
    <t xml:space="preserve"> a National Merit Scholarship semifinalist because of my PSAT scores</t>
  </si>
  <si>
    <t xml:space="preserve"> and scored a 35 on the ACT (36 for the math section). I love teaching in my own way that I know works for my students and am happy to help you understand exactly what you need!</t>
  </si>
  <si>
    <t>HOW I TEACH  For students who decide on in-person meetings</t>
  </si>
  <si>
    <t xml:space="preserve"> I typically choose a mutually-workable coffee shop! I also provide excellent online tutoring lessons for non-Colorado students as well as local students alike</t>
  </si>
  <si>
    <t xml:space="preserve"> and in fact most of my tutoring is done in this way! I use my camera to show my board in full so you can see it larger than in person</t>
  </si>
  <si>
    <t xml:space="preserve"> in addition to great tools online including screen and file sharing</t>
  </si>
  <si>
    <t xml:space="preserve"> plotting visualization tools</t>
  </si>
  <si>
    <t xml:space="preserve"> and more! Don't worry</t>
  </si>
  <si>
    <t xml:space="preserve"> online students can share their materials with me easily</t>
  </si>
  <si>
    <t xml:space="preserve"> technology is great for this!</t>
  </si>
  <si>
    <t>I accept students who require one-time meetings</t>
  </si>
  <si>
    <t xml:space="preserve"> regular weekly tutoring</t>
  </si>
  <si>
    <t xml:space="preserve"> or anything in between and I don't require students to have any recurring time slots. I also take necessary short-notice requests if I'm available</t>
  </si>
  <si>
    <t xml:space="preserve"> Need to meet today? Shoot me a message!</t>
  </si>
  <si>
    <t xml:space="preserve"> CONTACT ME</t>
  </si>
  <si>
    <t xml:space="preserve"> QUESTIONS &amp; RATES  Do you have any questions for me or want to get started? Don't hesitate to send me a message or give me a call or text at my number listed above! I am very quick at responding to emails (usually within 1 hour</t>
  </si>
  <si>
    <t xml:space="preserve"> rarely more than 12) and I would love to hear from you. My base rate for students replying to this posting are $70/hr (geometry</t>
  </si>
  <si>
    <t xml:space="preserve"> prealgebra and some specialty college classes excepting</t>
  </si>
  <si>
    <t xml:space="preserve"> shoot me a message!) and my rate for more than 2 hours in a week is reduced to $60/hr for those extra hours.  You get a lot for my rate including experience</t>
  </si>
  <si>
    <t xml:space="preserve"> teaching ability</t>
  </si>
  <si>
    <t xml:space="preserve"> test and quiz prep and professional practice to best help you on what you need! Please also check out my posts for physics and math tutoring by searching the keyword ""ProMathPhysicsChemistryTutoring"" here on CL. Thanks and I really look forward to hearing from you!</t>
  </si>
  <si>
    <t>;[70, 60];2022-03-07;2
2022-03-01T17:24:52-0700;https://denver.craigslist.org/lss/d/denver-friendly-experienced-physics/7452623891.html;40.0;Denver;no subregion found;denver;Colorado;</t>
  </si>
  <si>
    <t>Looking for a little help with a high school or college-level physics</t>
  </si>
  <si>
    <t xml:space="preserve"> or writing course?</t>
  </si>
  <si>
    <t>These classes can be a struggle in the best of times</t>
  </si>
  <si>
    <t xml:space="preserve"> and everyone can use a little help from a patient and supportive tutor.</t>
  </si>
  <si>
    <t>I‚Äôm an experienced tutor with a bachelor‚Äôs degree in physics from Oregon State University and a master‚Äôs degree in science journalism from NYU. I also taught astronomy and physics at a science kids camp in California called Astrocamp. I‚Äôm an attentive tutor who has experience teaching physics</t>
  </si>
  <si>
    <t xml:space="preserve"> astronomy</t>
  </si>
  <si>
    <t xml:space="preserve"> electronics</t>
  </si>
  <si>
    <t xml:space="preserve"> and other topics. I write about science news and specialize in making hard concepts fun and easy to understand.</t>
  </si>
  <si>
    <t>I‚Äôm offering remote tutoring</t>
  </si>
  <si>
    <t xml:space="preserve"> though I may be able to meet at the library or elsewhere in person if that‚Äôs safe and convenient (I'm fully vaccinated). My standard rate is $40 per hour</t>
  </si>
  <si>
    <t xml:space="preserve"> but we can discuss an altered rate for people looking for more intensive help. I‚Äôm happy to have a quick (and free) Zoom or phone chat to meet and talk about what you‚Äôre looking for before our first session.</t>
  </si>
  <si>
    <t>I‚Äôm available for high school level physics</t>
  </si>
  <si>
    <t xml:space="preserve"> and chemistry courses and lower-level college courses as well. I can also offer guidance with writing as that‚Äôs my day-job :)</t>
  </si>
  <si>
    <t>Hope to see you soon!</t>
  </si>
  <si>
    <t>Leto</t>
  </si>
  <si>
    <t>;[40];2022-03-07;1
2022-02-24T00:40:48-0700;https://denver.craigslist.org/lss/d/englewood-outstanding-advanced-tutor/7450168323.html;;South Metro Or Remote!;no subregion found;denver;Colorado;</t>
  </si>
  <si>
    <t xml:space="preserve"> Terrific Tutor: Math</t>
  </si>
  <si>
    <t xml:space="preserve"> Computer   </t>
  </si>
  <si>
    <t xml:space="preserve">COVID COMPLIANT -- Remote Tutoring Available! </t>
  </si>
  <si>
    <t>A Phenomenally Great Tutor &amp; Academic Coach</t>
  </si>
  <si>
    <t>in Science</t>
  </si>
  <si>
    <t xml:space="preserve"> Math &amp; Computing</t>
  </si>
  <si>
    <t>‚Ä¢  middle &amp; high-school (including  GED</t>
  </si>
  <si>
    <t xml:space="preserve"> PSAT &amp; SAT):</t>
  </si>
  <si>
    <t xml:space="preserve">    - thru AP Calculus</t>
  </si>
  <si>
    <t xml:space="preserve">        Statistics</t>
  </si>
  <si>
    <t xml:space="preserve"> AP Computer Science</t>
  </si>
  <si>
    <t xml:space="preserve"> Writing </t>
  </si>
  <si>
    <t>‚Ä¢  college (including GRE</t>
  </si>
  <si>
    <t xml:space="preserve"> DAT</t>
  </si>
  <si>
    <t xml:space="preserve"> MCAT): </t>
  </si>
  <si>
    <t xml:space="preserve">    - thru Calculus I</t>
  </si>
  <si>
    <t xml:space="preserve"> Chemistry I &amp; II</t>
  </si>
  <si>
    <t xml:space="preserve"> III </t>
  </si>
  <si>
    <t xml:space="preserve">        &amp; Modern Physics</t>
  </si>
  <si>
    <t xml:space="preserve"> Biology I &amp; II</t>
  </si>
  <si>
    <t xml:space="preserve"> Neuroscience</t>
  </si>
  <si>
    <t xml:space="preserve">        Circuit Theory I &amp; II</t>
  </si>
  <si>
    <t xml:space="preserve"> Digital logic &amp; circuits</t>
  </si>
  <si>
    <t xml:space="preserve"> Digital hardware design</t>
  </si>
  <si>
    <t>‚Ä¢  graduate studies (coursework</t>
  </si>
  <si>
    <t xml:space="preserve"> statistical analysis</t>
  </si>
  <si>
    <t xml:space="preserve"> thesis development &amp; editing)</t>
  </si>
  <si>
    <t>‚Ä¢  professional certifications</t>
  </si>
  <si>
    <t>Former college professor and current scientist</t>
  </si>
  <si>
    <t xml:space="preserve"> engineer and IT systems analyst/architect</t>
  </si>
  <si>
    <t xml:space="preserve"> with degrees in engineering &amp; computing (BSEE)</t>
  </si>
  <si>
    <t xml:space="preserve"> and science (PhD).</t>
  </si>
  <si>
    <t>Highly experienced (20+ years) tutor</t>
  </si>
  <si>
    <t xml:space="preserve"> teacher &amp; trainer -- patient</t>
  </si>
  <si>
    <t xml:space="preserve"> gentle</t>
  </si>
  <si>
    <t xml:space="preserve"> easy to understand and work with.</t>
  </si>
  <si>
    <t>Also adept at teaching study &amp; organization skills</t>
  </si>
  <si>
    <t xml:space="preserve"> academic counseling</t>
  </si>
  <si>
    <t xml:space="preserve"> and increasing self-confidence.</t>
  </si>
  <si>
    <t xml:space="preserve"> Ideal for Working Professionals</t>
  </si>
  <si>
    <t xml:space="preserve">  Retrain or Upgrade Skills  </t>
  </si>
  <si>
    <t xml:space="preserve">‚Ä¢ GMAT </t>
  </si>
  <si>
    <t>‚Ä¢ Statistics</t>
  </si>
  <si>
    <t xml:space="preserve"> Analysis &amp; Quantitative Methods (including MBA)</t>
  </si>
  <si>
    <t xml:space="preserve">‚Ä¢ Advanced IT/Computing </t>
  </si>
  <si>
    <t xml:space="preserve">‚Ä¢ Excel (power user) </t>
  </si>
  <si>
    <t xml:space="preserve">‚Ä¢ MS Office Pro (all) </t>
  </si>
  <si>
    <t>‚Ä¢ Database analysis &amp; design</t>
  </si>
  <si>
    <t xml:space="preserve"> Perfect for Advanced Home Schooling </t>
  </si>
  <si>
    <t xml:space="preserve"> Flexible scheduling 24/7 -- at my studio or by telephone</t>
  </si>
  <si>
    <t xml:space="preserve"> or remote online.</t>
  </si>
  <si>
    <t xml:space="preserve"> One-on-one or small groups.</t>
  </si>
  <si>
    <t>FREE initial consultation &amp; assessment.</t>
  </si>
  <si>
    <t>Current &amp; past local references available.</t>
  </si>
  <si>
    <t>Satisfaction guaranteed or money back!</t>
  </si>
  <si>
    <t>Why not get the very best?</t>
  </si>
  <si>
    <t xml:space="preserve">‚Äï  Dr Science </t>
  </si>
  <si>
    <t xml:space="preserve">  www.thedrscience.com</t>
  </si>
  <si>
    <t>;[];2022-03-07;0
2022-02-21T20:32:59-0700;https://denver.craigslist.org/lss/d/littleton-patient-math-tutor-high/7449238225.html;70.0;Littleton/Aurora/Centennial/Denver/Skype/Zoom/Duo;no subregion found;denver;Colorado;</t>
  </si>
  <si>
    <t>Not a Math Person? Feeling confused with the material and falling behind? No need to worry. I can help improve your grades and give you a much better understanding of Math</t>
  </si>
  <si>
    <t xml:space="preserve"> Trigonometry / Trig</t>
  </si>
  <si>
    <t xml:space="preserve"> Differential Equations / Diff EQ</t>
  </si>
  <si>
    <t xml:space="preserve"> and Statistics /Stats. I can also help prepare for standardized tests like the ACT</t>
  </si>
  <si>
    <t xml:space="preserve"> and others.  In addition</t>
  </si>
  <si>
    <t xml:space="preserve"> I also teach Guitar and Music Theory.   I have a deep understanding of math and science and I am a very patient teacher.</t>
  </si>
  <si>
    <t xml:space="preserve">I have a bachelor's degree in Chemical Engineering and I have been tutoring full-time for over 10 years in the Denver area. I received a perfect score on the Math portion of the GRE and I can teach you some of the tricks that I used. Together we will simplify the material and boost your confidence for assignments and exams. You will come away with a much better understanding of math and science even if you have struggled in the past. </t>
  </si>
  <si>
    <t xml:space="preserve">Skype/Zoom/Google Duo video chat sessions available! In the future I am located in Centennial near Littleton and Greenwood Village and I am available to travel for a small fee. </t>
  </si>
  <si>
    <t xml:space="preserve">Private Tutoring: </t>
  </si>
  <si>
    <t>$50 per hour</t>
  </si>
  <si>
    <t>$90 for a 2 hour session</t>
  </si>
  <si>
    <t xml:space="preserve">I have a flexible schedule and I make myself available 7 days a week.  </t>
  </si>
  <si>
    <t>For more info call</t>
  </si>
  <si>
    <t xml:space="preserve"> or email:</t>
  </si>
  <si>
    <t>Eric</t>
  </si>
  <si>
    <t xml:space="preserve">303-304-0339 </t>
  </si>
  <si>
    <t>I service the following areas: Denver Tech Center Greenwood Village Centennial Denver Littleton Aurora Lakewood Highlands Ranch Englewood Downtown Denver Cherry Creek Lone Tree face book google duo classroom or any others</t>
  </si>
  <si>
    <t xml:space="preserve"> just ask.</t>
  </si>
  <si>
    <t>;[50, 90];2022-03-07;2
2022-02-21T00:57:50-0700;https://denver.craigslist.org/lss/d/littleton-math-and-chemistry-tutor/7448804551.html;;Sterling Ranch;no subregion found;denver;Colorado;</t>
  </si>
  <si>
    <t>A patient</t>
  </si>
  <si>
    <t xml:space="preserve"> knowledgable</t>
  </si>
  <si>
    <t xml:space="preserve"> and experienced math and chemistry tutor is now in sterling ranch.</t>
  </si>
  <si>
    <t xml:space="preserve">All levels of high school math and chemistry will be slowly and carefully explained.   Will visit your home or meet in public locations.   </t>
  </si>
  <si>
    <t>;[];2022-03-07;0
2022-03-03T21:09:23-0700;https://denver.craigslist.org/lss/d/littleton-patient-tutor-chemistry/7453584555.html;50.0;Centennial, Littleton, Aurora, Denver, Zoom, Duo, Skype;no subregion found;denver;Colorado;</t>
  </si>
  <si>
    <t xml:space="preserve">Struggling to keep up in your Math or Science courses? I am a patient tutor with over 10 years of experience tutoring full time in the Denver area. I will show you ""tricks of the trade"" that are not taught in class and help you catch up if you have fallen behind. I can help you expand your knowledge and gain confidence with the material. </t>
  </si>
  <si>
    <t>I tutor Middle/High School</t>
  </si>
  <si>
    <t xml:space="preserve"> and continuing education students. Arithmetic</t>
  </si>
  <si>
    <t xml:space="preserve"> Calculus all levels</t>
  </si>
  <si>
    <t xml:space="preserve"> and prepare for standardized tests like the ACT</t>
  </si>
  <si>
    <t xml:space="preserve"> and others. </t>
  </si>
  <si>
    <t>I am located in Centennial if you are interested in meeting in person</t>
  </si>
  <si>
    <t xml:space="preserve"> and I host online sessions through Zoom</t>
  </si>
  <si>
    <t xml:space="preserve"> Duo</t>
  </si>
  <si>
    <t xml:space="preserve"> and others. I can also travel to you for a small fee.</t>
  </si>
  <si>
    <t>I tutor full time as well as teach guitar/ukulele/music theory lessons. I make myself available 7 days a week and have a flexible schedule. No commitment</t>
  </si>
  <si>
    <t xml:space="preserve"> pay as you go. </t>
  </si>
  <si>
    <t>Private tutoring sessions: $50 per hour</t>
  </si>
  <si>
    <t>Please contact me with any questions:</t>
  </si>
  <si>
    <t>Eric @ 303-304-0339</t>
  </si>
  <si>
    <t>calc 2 calc 3 o-chem ochem ACT GRE SAT PSAT GED Lone Tree Castle Pines Centennial Parker Littleton</t>
  </si>
  <si>
    <t>;[50];2022-03-07;1
2022-02-09T19:47:40-0700;https://denver.craigslist.org/lss/d/denver-high-school-jr-high-math-tutor/7444063519.html;;Denver;no subregion found;denver;Colorado;</t>
  </si>
  <si>
    <t xml:space="preserve"> my name is Drew and I am a former high school teacher (and coach) looking to help your student out in any/all types of math! As a former high school math teacher</t>
  </si>
  <si>
    <t xml:space="preserve"> I have a passion for the subject(s) and hope to pass it on to your son or daughter while helping them to improve comprehension and performance.</t>
  </si>
  <si>
    <t>I worked in the Chicago Public school system for over 7 years before deciding to move out to colorful Colorado. I taught a variety of math subjects</t>
  </si>
  <si>
    <t xml:space="preserve"> including Algebra 1</t>
  </si>
  <si>
    <t xml:space="preserve"> Geometry and Statistics. As part of the curriculum in my classes</t>
  </si>
  <si>
    <t xml:space="preserve"> I would teach units on ACT prep. </t>
  </si>
  <si>
    <t>The 1-1 tutoring I did with my students was my favorite part of the job. I also have no qualms admitting that I legitimately enjoy doing math problem. However</t>
  </si>
  <si>
    <t xml:space="preserve"> I am most passionate about helping students overcome frustrations and hurdles and succeed! </t>
  </si>
  <si>
    <t>I work in-person with my students because I believe this is best and most efficient way for students to learn. I think it is important to establish a relationship with students and build rapport so that they are comfortable and primed to have a lot of fun. High schoolers struggle enough with paying attention</t>
  </si>
  <si>
    <t xml:space="preserve"> so why add a computer screen to the equation?? I am happy to meet at a library</t>
  </si>
  <si>
    <t xml:space="preserve"> or at home. </t>
  </si>
  <si>
    <t>Questions? Feel free to reach out. Let's turn your son or daughter into a MATHLETE!!</t>
  </si>
  <si>
    <t>;[];2022-03-07;0
2022-02-23T13:39:35-0700;https://denver.craigslist.org/lss/d/englewood-english-writing-support/7449983542.html;;South Denver;no subregion found;denver;Colorado;</t>
  </si>
  <si>
    <t>First session FREE when a package is purchased for a limited time for new clients! (1 session will be added to any package as a free session. Prices apply the same see pricing below. Credit worth $60 dollars. Payment is due at the start of the first session).</t>
  </si>
  <si>
    <t xml:space="preserve">*In-person sessions. Fresh schedules weekly. Variety of session times. Sessions are one hour. Get $10-$20 off on packages. </t>
  </si>
  <si>
    <t xml:space="preserve">*Don't fall behind in critcal comprehension and advanced writing skills. </t>
  </si>
  <si>
    <t>*Extremely beneficial for those students college bound or moving into graduate programs. I specialize in working with 9th-12th</t>
  </si>
  <si>
    <t xml:space="preserve"> and college curriculum for adult learners. </t>
  </si>
  <si>
    <t xml:space="preserve">Reading comprehension and writing techniques are the most fundamental skills a student can master through adulthood."" </t>
  </si>
  <si>
    <t>Background:</t>
  </si>
  <si>
    <t>I'm a professional tutor. I taught in a college professorship. I've tutored professionally for ten years. I completed dual Master's degrees. I have a Bachelor of Science and two Associates degrees. I'm pursuing a PhD to become a doctor. Advanced English skills are required at a graduate/PhD level. I have a background check</t>
  </si>
  <si>
    <t xml:space="preserve"> per state requirements. I graduated Summa Cum Laude with highest honors at my private university.</t>
  </si>
  <si>
    <t>*Support available for AP</t>
  </si>
  <si>
    <t xml:space="preserve"> and Honor's English Composition</t>
  </si>
  <si>
    <t xml:space="preserve"> College English</t>
  </si>
  <si>
    <t xml:space="preserve"> literacy skills</t>
  </si>
  <si>
    <t xml:space="preserve"> and university technical writing. Experience with APA/MLA/Chicago Style writing procedures</t>
  </si>
  <si>
    <t xml:space="preserve"> resources</t>
  </si>
  <si>
    <t xml:space="preserve"> and literacy websites. </t>
  </si>
  <si>
    <t>Other content support includes: AP</t>
  </si>
  <si>
    <t xml:space="preserve"> Honors for Spanish 1-3</t>
  </si>
  <si>
    <t xml:space="preserve"> French 1</t>
  </si>
  <si>
    <t xml:space="preserve"> German 1</t>
  </si>
  <si>
    <t xml:space="preserve"> Honors Geometry</t>
  </si>
  <si>
    <t xml:space="preserve">  Algebra II/Trigonometry</t>
  </si>
  <si>
    <t xml:space="preserve"> Math Apps 1 and 2</t>
  </si>
  <si>
    <t xml:space="preserve"> Western Civilization</t>
  </si>
  <si>
    <t xml:space="preserve"> Bible Courses</t>
  </si>
  <si>
    <t xml:space="preserve"> All Business courses Marketing</t>
  </si>
  <si>
    <t xml:space="preserve"> Economics. (Extensive experience with GMAT/ACT/SAT/GED/ PRAXIS/ASVAB/TEAS/ACCUPLACER/ COLLEGE ENTRANCE EXAMS). </t>
  </si>
  <si>
    <t>I was employed with a professional tutoring facility. I have a recommendation letter. I have testimonials from parents and adult students. I was nominated by my professors for outstanding academic achievement. I was a math tutor on the campus. I teach helpful study skills</t>
  </si>
  <si>
    <t xml:space="preserve"> and online resources to be a successful student. I develop reviews and track the progress of my students. Session updates are sent after sessions. *I ask that students bring course books</t>
  </si>
  <si>
    <t xml:space="preserve"> assignment notes</t>
  </si>
  <si>
    <t xml:space="preserve"> and an electronic device/charger to sessions.</t>
  </si>
  <si>
    <t>I tutor in the Denver Tech Center</t>
  </si>
  <si>
    <t xml:space="preserve"> Lone Tree</t>
  </si>
  <si>
    <t xml:space="preserve"> Highlands Ranch area. Any teacher/professor feedback</t>
  </si>
  <si>
    <t xml:space="preserve"> history pertaining to IEP's</t>
  </si>
  <si>
    <t xml:space="preserve"> ILP's</t>
  </si>
  <si>
    <t xml:space="preserve"> or learning concerns are extremely beneficial. The first session includes an information form (additional testimonials upon request).</t>
  </si>
  <si>
    <t>*Standard Payment Structure/ Cancellation Policy:</t>
  </si>
  <si>
    <t xml:space="preserve">(1 hour session) $60 dollars </t>
  </si>
  <si>
    <t>(""3"" 1-hour sessions ""pre-paid"") $170 dollars $10 discount applied for bundle)</t>
  </si>
  <si>
    <t>(""6"" 1-hour sessions ""pre-paid"") $340 dollars $20 discount applied for bundle)</t>
  </si>
  <si>
    <t>*Only CASH accepted. Rates are low</t>
  </si>
  <si>
    <t xml:space="preserve"> because there are no check cashing fees. A detailed receipt will be provided for all transactions. Payment is always due BEFORE session begins.</t>
  </si>
  <si>
    <t>*Sessions are non-refundable credits stored in the student's file.</t>
  </si>
  <si>
    <t xml:space="preserve">*Same day cancellations ""early"" in the morning will be excused for extreme inclement weather or illness with a doctor's note. </t>
  </si>
  <si>
    <t>*Students may miss only one excused absence in a four week period on a package.</t>
  </si>
  <si>
    <t xml:space="preserve">*Failure to attend a scheduled session will result in the full cost of the session charged back to the parent or adult student. Available slots on the schedule will be offered to those waiting for services. </t>
  </si>
  <si>
    <t>Please contact: (720) 937-four /zero/three/eight for availability</t>
  </si>
  <si>
    <t xml:space="preserve"> information</t>
  </si>
  <si>
    <t xml:space="preserve"> or general questions. Thank you!</t>
  </si>
  <si>
    <t>;[60, 10, 20, 60, 170, 10, 20];2022-03-07;7
2022-03-03T21:02:22-0700;https://denver.craigslist.org/lss/d/littleton-master-the-guitar-beginners/7453583224.html;45.0;Centennial / Littleton / Aurora / Skype / Zoom / Denver;no subregion found;denver;Colorado;</t>
  </si>
  <si>
    <t>Are you ready to take your playing to the next level? Would you like to learn to improvise and compose in any key? Would you like to learn music theory</t>
  </si>
  <si>
    <t xml:space="preserve"> or to read music</t>
  </si>
  <si>
    <t xml:space="preserve"> or even skip all that and learn to shred through patterns and intuition? I am a teacher that can help you play smoother</t>
  </si>
  <si>
    <t xml:space="preserve"> cleaner</t>
  </si>
  <si>
    <t xml:space="preserve"> and overall just plain better and teach you whatever it is you need to now.</t>
  </si>
  <si>
    <t>I have over 25 years playing experience and I have been teaching full time for over 10 years. I also tutor Math and Science of all levels and I am a very patient teacher. I can teach you to play and write like the guitar greats! Electric or Acoustic lessons completely customized to your goals. Let me take you to the next level! I have taught beginners as well as very experienced guitarists to play better and to better understand what they are playing.</t>
  </si>
  <si>
    <t>As always</t>
  </si>
  <si>
    <t xml:space="preserve"> first lesson is free! This gives me a chance to assess your level of playing and form a lesson plan specifically for your needs and goals. Ukulele / uke lessons available too!</t>
  </si>
  <si>
    <t>I can host lessons online</t>
  </si>
  <si>
    <t xml:space="preserve"> in my home or I can usually travel to you depending on where you live. I am located in Centennial near Littleton and Greenwood Village but I am also regularly in Denver</t>
  </si>
  <si>
    <t xml:space="preserve"> Aurora</t>
  </si>
  <si>
    <t xml:space="preserve"> Parker</t>
  </si>
  <si>
    <t xml:space="preserve"> Lone Tree and other areas so feel free to ask. </t>
  </si>
  <si>
    <t>Call</t>
  </si>
  <si>
    <t xml:space="preserve"> or email for more information:</t>
  </si>
  <si>
    <t>303-304-0339</t>
  </si>
  <si>
    <t>30 minutes - $40</t>
  </si>
  <si>
    <t>1 hour - $50</t>
  </si>
  <si>
    <t>Flexible schedule. Pay as you go</t>
  </si>
  <si>
    <t xml:space="preserve"> or pay in advance. Cash</t>
  </si>
  <si>
    <t xml:space="preserve"> Check</t>
  </si>
  <si>
    <t xml:space="preserve"> or PayPal accepted.</t>
  </si>
  <si>
    <t>I service the following areas: Denver Tech Center Greenwood Village Centennial Denver Littleton Aurora Lakewood Highlands Ranch Englewood Downtown Denver Cherry Creek Lone Tree</t>
  </si>
  <si>
    <t xml:space="preserve"> Castle </t>
  </si>
  <si>
    <t>Rock</t>
  </si>
  <si>
    <t xml:space="preserve"> Google Duo</t>
  </si>
  <si>
    <t xml:space="preserve"> Facebook</t>
  </si>
  <si>
    <t xml:space="preserve"> Face book video calling</t>
  </si>
  <si>
    <t xml:space="preserve"> or any others</t>
  </si>
  <si>
    <t>;[40, 50];2022-03-07;2
2022-02-11T10:07:58-0700;https://denver.craigslist.org/lss/d/aurora-project-planner-with-cost/7444692241.html;;Aurora;no subregion found;denver;Colorado;</t>
  </si>
  <si>
    <t>Civil Engineer and Experienced mathematics tutor for Middle and High school and College students</t>
  </si>
  <si>
    <t xml:space="preserve"> for courses including APstatistics</t>
  </si>
  <si>
    <t xml:space="preserve"> APcalculus</t>
  </si>
  <si>
    <t xml:space="preserve"> College algebra</t>
  </si>
  <si>
    <t xml:space="preserve"> Trigonometry and Algebra 2</t>
  </si>
  <si>
    <t xml:space="preserve"> Engineering Math. Static</t>
  </si>
  <si>
    <t xml:space="preserve"> Dynamic</t>
  </si>
  <si>
    <t xml:space="preserve"> Structure analysis</t>
  </si>
  <si>
    <t xml:space="preserve"> Mechanic of Materials</t>
  </si>
  <si>
    <t xml:space="preserve"> Surveying Engineering.</t>
  </si>
  <si>
    <t>I am  also Civil Engineer. I'm planning scheduling and cost controlling any project using Microsoft Office Project. Please email me on    haidarjasim@yahoo.de</t>
  </si>
  <si>
    <t>do NOT contact me with unsolicited services or offers</t>
  </si>
  <si>
    <t>2022-02-14T15:58:38-0700;https://denver.craigslist.org/lss/d/denver-certified-teacher-stanford/7446090954.html;;no city found;no subregion found;denver;Colorado;"</t>
  </si>
  <si>
    <t>(720) 464-4838</t>
  </si>
  <si>
    <t>Denver</t>
  </si>
  <si>
    <t xml:space="preserve"> Highlands Ranch</t>
  </si>
  <si>
    <t xml:space="preserve"> Fort Morgan</t>
  </si>
  <si>
    <t xml:space="preserve"> Superior</t>
  </si>
  <si>
    <t xml:space="preserve"> Federal Heights</t>
  </si>
  <si>
    <t xml:space="preserve"> Greenwood Village</t>
  </si>
  <si>
    <t xml:space="preserve"> Erie</t>
  </si>
  <si>
    <t xml:space="preserve"> Golden</t>
  </si>
  <si>
    <t xml:space="preserve"> Evans</t>
  </si>
  <si>
    <t xml:space="preserve"> Wheat Ridge</t>
  </si>
  <si>
    <t xml:space="preserve"> Brighton</t>
  </si>
  <si>
    <t xml:space="preserve"> Englewood</t>
  </si>
  <si>
    <t xml:space="preserve"> Northglenn</t>
  </si>
  <si>
    <t xml:space="preserve"> Littleton</t>
  </si>
  <si>
    <t xml:space="preserve"> Commerce City</t>
  </si>
  <si>
    <t xml:space="preserve"> Castle Rock</t>
  </si>
  <si>
    <t xml:space="preserve"> Broomfield</t>
  </si>
  <si>
    <t xml:space="preserve"> Longmont</t>
  </si>
  <si>
    <t xml:space="preserve"> Boulder</t>
  </si>
  <si>
    <t xml:space="preserve"> Centennial</t>
  </si>
  <si>
    <t xml:space="preserve"> Arvada</t>
  </si>
  <si>
    <t xml:space="preserve"> Thornton</t>
  </si>
  <si>
    <t>;[];2022-03-07;0
2022-02-12T17:33:07-0700;https://denver.craigslist.org/lss/d/denver-programming-tutoring-years/7445342509.html;67.5;no city found;no subregion found;denver;Colorado;</t>
  </si>
  <si>
    <t>I'm a software developer in Denver Tech with a B.S. in Computer Science. I have worked as a tutor for over a decade</t>
  </si>
  <si>
    <t xml:space="preserve"> mostly in math and programming. I'm available if you need assistance with test preparation</t>
  </si>
  <si>
    <t xml:space="preserve"> or a software project.</t>
  </si>
  <si>
    <t>Languages I can help with:</t>
  </si>
  <si>
    <t>C#</t>
  </si>
  <si>
    <t>HTML</t>
  </si>
  <si>
    <t xml:space="preserve"> Javascript</t>
  </si>
  <si>
    <t>PHP</t>
  </si>
  <si>
    <t>R</t>
  </si>
  <si>
    <t>Various educational languages like C--</t>
  </si>
  <si>
    <t>Other languages available with sufficient notice</t>
  </si>
  <si>
    <t>Common libraries I've worked with</t>
  </si>
  <si>
    <t>Boost (C</t>
  </si>
  <si>
    <t xml:space="preserve"> C++)</t>
  </si>
  <si>
    <t>OpenGL (C</t>
  </si>
  <si>
    <t xml:space="preserve"> Java)</t>
  </si>
  <si>
    <t>.NET</t>
  </si>
  <si>
    <t xml:space="preserve"> ASP.NET (C#)</t>
  </si>
  <si>
    <t>Swing</t>
  </si>
  <si>
    <t xml:space="preserve"> Javafx (Java)</t>
  </si>
  <si>
    <t xml:space="preserve"> Matplotlib</t>
  </si>
  <si>
    <t xml:space="preserve"> scikit-learn (Python)</t>
  </si>
  <si>
    <t>jQuery (Javascript)</t>
  </si>
  <si>
    <t xml:space="preserve">WebGL (Javascript) </t>
  </si>
  <si>
    <t>Some specialized topics I can help with:</t>
  </si>
  <si>
    <t>Machine learning</t>
  </si>
  <si>
    <t>Data mining</t>
  </si>
  <si>
    <t>Discrete mathematics</t>
  </si>
  <si>
    <t>Artificial intelligence</t>
  </si>
  <si>
    <t>Concurrent/Multithreading</t>
  </si>
  <si>
    <t>Shaders/GPU programming</t>
  </si>
  <si>
    <t>Distributed systems</t>
  </si>
  <si>
    <t>Linux kernel development</t>
  </si>
  <si>
    <t>My rate is $60/hr online or $75/hr in person</t>
  </si>
  <si>
    <t xml:space="preserve"> or email me for more information. I am available weekday afternoons and tentatively during the weekend.</t>
  </si>
  <si>
    <t>;[60, 75];2022-03-07;2
2022-03-06T13:37:59-0500;https://hartford.craigslist.org/lss/d/hartford-teach-math-reading-science-one/7454654058.html;19.0;Proven Results;no subregion found;hartford;Connecticut;</t>
  </si>
  <si>
    <t xml:space="preserve">Hi! </t>
  </si>
  <si>
    <t xml:space="preserve">I am a certified teacher with 7 years experience offering tutoring services. I have a proven track record </t>
  </si>
  <si>
    <t xml:space="preserve"> and I also work alongside a few other teachers! This is our passion! I help students who are falling behind and may have missing assignments or those who would like to be accelerated in learning to stay above their class! </t>
  </si>
  <si>
    <t xml:space="preserve">I have private </t>
  </si>
  <si>
    <t xml:space="preserve"> on one one lessons for only $19 per session! We can get started right away but my schedules fills quickly. </t>
  </si>
  <si>
    <t>Call or text me 404-905-5360</t>
  </si>
  <si>
    <t>I teach all subjects K-12</t>
  </si>
  <si>
    <t>;[19];2022-03-07;1
2022-03-06T21:09:46-0500;https://hartford.craigslist.org/lss/d/willington-md-tutor-for-biology/7454834379.html;;Eastern Ct/Uconn/Mcc;no subregion found;hartford;Connecticut;</t>
  </si>
  <si>
    <t>I am a retired physician</t>
  </si>
  <si>
    <t xml:space="preserve"> MD and BS in Chemistry and Mathematics with honors.  I have taught undergraduate and graduate students one-on-one for over 25 years.  I am a retired Assistant Professor of Family Medicine from UCONN and Yale</t>
  </si>
  <si>
    <t xml:space="preserve"> and I was awarded teacher-of-the-year at UCONN a few years back.</t>
  </si>
  <si>
    <t>I am under contract with a major college-level tutoring and textbook company to make instructional Biochem and Genetics videos and offer one-on-one tutoring online.  (You've probably heard of them.)</t>
  </si>
  <si>
    <t>High School:  Biology</t>
  </si>
  <si>
    <t xml:space="preserve"> SAT Math/Science</t>
  </si>
  <si>
    <t>Undergraduate: Anatomy and Physiology</t>
  </si>
  <si>
    <t>BSN and APRN: pre-clinical sciences.</t>
  </si>
  <si>
    <t>I recently took an SAT qualifying exam for an online tutoring company:  AP Biology perfect score</t>
  </si>
  <si>
    <t xml:space="preserve"> BC Calculus 99%</t>
  </si>
  <si>
    <t xml:space="preserve"> SAT Math 99%.  </t>
  </si>
  <si>
    <t>I work via Zoom videoconferencing - I can share a white board</t>
  </si>
  <si>
    <t xml:space="preserve"> collaborate on your homework assignments</t>
  </si>
  <si>
    <t xml:space="preserve"> offer PowerPoint presentations.  You can work at home</t>
  </si>
  <si>
    <t xml:space="preserve"> your dorm room</t>
  </si>
  <si>
    <t xml:space="preserve"> study area</t>
  </si>
  <si>
    <t xml:space="preserve"> anywhere you have internet.</t>
  </si>
  <si>
    <t>FIRST SESSION - bring your course materials</t>
  </si>
  <si>
    <t xml:space="preserve"> notes</t>
  </si>
  <si>
    <t xml:space="preserve"> see if we match.  Free introductory lesson (30min).</t>
  </si>
  <si>
    <t>I am available most evenings and weekends.  I am currently working with undergraduate and graduate students from Beijing</t>
  </si>
  <si>
    <t xml:space="preserve"> Perth</t>
  </si>
  <si>
    <t xml:space="preserve"> Australia</t>
  </si>
  <si>
    <t xml:space="preserve"> Texas</t>
  </si>
  <si>
    <t xml:space="preserve"> Simmons University</t>
  </si>
  <si>
    <t xml:space="preserve"> and Columbia University.</t>
  </si>
  <si>
    <t>;[];2022-03-07;0
2022-02-04T11:47:42-0500;https://hartford.craigslist.org/lss/d/manchester-20-hour-online-academic/7441651016.html;20.0;Worldwideweb;no subregion found;hartford;Connecticut;</t>
  </si>
  <si>
    <t xml:space="preserve"> you read right! I--Mr. C--am offering academic tutorials at only $20 (twenty dollars) an hour</t>
  </si>
  <si>
    <t xml:space="preserve"> per person!</t>
  </si>
  <si>
    <t>Let me help you catch up with your grades/study skills</t>
  </si>
  <si>
    <t xml:space="preserve"> assist you with assignments/homework</t>
  </si>
  <si>
    <t xml:space="preserve"> get you well prepared for tests/exams and put you ahead of your classmates!</t>
  </si>
  <si>
    <t>The tutorials will take place remotely--online--via Zoom or Google Meet web/virtual meetings. I will furnish you with an invitation link to automatically join the meetings.</t>
  </si>
  <si>
    <t>All you need is a camera-and-audio equipped computer/ipad/tablet/smart-phone</t>
  </si>
  <si>
    <t xml:space="preserve"> with reliable/stable internet connection.</t>
  </si>
  <si>
    <t>You choose how many hours (per week) you'd want to be tutored for</t>
  </si>
  <si>
    <t xml:space="preserve"> and we'll work out mutually appropriate times for daily sessions.</t>
  </si>
  <si>
    <t>I collect payments weekly and remotely</t>
  </si>
  <si>
    <t xml:space="preserve"> via Zelle/bank-to-bank transactions or through PayPal.</t>
  </si>
  <si>
    <t>I tutor kindergarten to 12th graders in: math</t>
  </si>
  <si>
    <t xml:space="preserve"> homework-help</t>
  </si>
  <si>
    <t xml:space="preserve"> assignments/projects</t>
  </si>
  <si>
    <t xml:space="preserve"> test-preparation</t>
  </si>
  <si>
    <t xml:space="preserve"> computer use / internet research</t>
  </si>
  <si>
    <t xml:space="preserve"> and general study skills.</t>
  </si>
  <si>
    <t>I also tutor college level reading</t>
  </si>
  <si>
    <t xml:space="preserve"> essay-writing</t>
  </si>
  <si>
    <t xml:space="preserve"> research process</t>
  </si>
  <si>
    <t xml:space="preserve"> proper in-text citations/referencing/bibliography</t>
  </si>
  <si>
    <t xml:space="preserve"> study-skills/time management</t>
  </si>
  <si>
    <t xml:space="preserve"> and remedial math (arithmetic to algebra).</t>
  </si>
  <si>
    <t>Plus</t>
  </si>
  <si>
    <t xml:space="preserve"> I can tutor adult continuing education</t>
  </si>
  <si>
    <t xml:space="preserve"> and ESL (English as a second language) learners.</t>
  </si>
  <si>
    <t>ALL AT ONLY $20 AN HOUR!</t>
  </si>
  <si>
    <t>I hold a Bachelor's degree with a GPA of 3.89 (credentials and references will be provided upon request) and hope to pursue a Master's soon. I have been an academic instructor/tutor since 2009.</t>
  </si>
  <si>
    <t>Just bring yourself and study materials online to Zoom/Google Meet and I'll take it from there.</t>
  </si>
  <si>
    <t xml:space="preserve"> have any questions</t>
  </si>
  <si>
    <t xml:space="preserve"> or require more details</t>
  </si>
  <si>
    <t xml:space="preserve"> please</t>
  </si>
  <si>
    <t xml:space="preserve"> reply to Mr. C through (this craigslist) email</t>
  </si>
  <si>
    <t>I guarantee</t>
  </si>
  <si>
    <t xml:space="preserve"> I won't let you fail!</t>
  </si>
  <si>
    <t>Please</t>
  </si>
  <si>
    <t xml:space="preserve"> get the vaccine shot(s)</t>
  </si>
  <si>
    <t xml:space="preserve"> continue to wear a mask</t>
  </si>
  <si>
    <t xml:space="preserve"> social distance and stay safe!</t>
  </si>
  <si>
    <t>;[20, 20];2022-03-07;2
2022-02-28T15:38:21-0500;https://newhaven.craigslist.org/lss/d/new-haven-expert-math-tutoring/7452080292.html;75.0;Woodbridge, Bethany, Orange, New Haven Area;no subregion found;newhaven;Connecticut;</t>
  </si>
  <si>
    <t>Experienced</t>
  </si>
  <si>
    <t xml:space="preserve"> retired math department chair and academic dean available to tutor pre-algebra through calculus and statistics. Fully vaccinated and boosted. $75/hour</t>
  </si>
  <si>
    <t>;[75];2022-03-07;1
2022-02-18T13:46:31-0500;https://delaware.craigslist.org/lss/d/newark-tutor-test-specialistmath/7447746374.html;80.0;Online;no subregion found;delaware;Delaware;</t>
  </si>
  <si>
    <t xml:space="preserve"> my name is Stephan and I'm a professional private educator with tens of thousands of hours of experience helping Long Island students. I have a full grasp of Common Core</t>
  </si>
  <si>
    <t xml:space="preserve"> and Catholic school standards. I am a summa cum laude</t>
  </si>
  <si>
    <t xml:space="preserve"> applied mathematics graduate of the State University of New York and also a graduate student of applied physics at Johns Hopkins University. </t>
  </si>
  <si>
    <t>I'll direct you my website</t>
  </si>
  <si>
    <t xml:space="preserve"> where you learn about my references as well as my personal</t>
  </si>
  <si>
    <t xml:space="preserve"> and academic background in great detail. It is also where all my (nearly 100) publicly posted 5-star reviews from students and parents are gathered:</t>
  </si>
  <si>
    <t xml:space="preserve">                 www.stephanacademics.com</t>
  </si>
  <si>
    <t>In addition to that</t>
  </si>
  <si>
    <t xml:space="preserve"> you may also want to check out my YouTube channel for free tutorial videos. There</t>
  </si>
  <si>
    <t xml:space="preserve"> you can learn something new or sample my teaching style:</t>
  </si>
  <si>
    <t xml:space="preserve">                https://www.youtube.com/c/stephanpichardo </t>
  </si>
  <si>
    <t xml:space="preserve">                https://www.tiktok.com/@stephan_academics?lang=en</t>
  </si>
  <si>
    <t>I have been helping students from early education to high school online since long before this pandemic began</t>
  </si>
  <si>
    <t xml:space="preserve"> and I continue to do so. For students in Suffolk or Nassau County NY</t>
  </si>
  <si>
    <t xml:space="preserve"> I am also meeting face to face albeit in compliance with mask-wearing guidelines. My rate is fixed at $80/hr. </t>
  </si>
  <si>
    <t>As a general academic support tutor and advisor</t>
  </si>
  <si>
    <t xml:space="preserve"> I help students (often the same ones year after academic year) get caught up and stay on top of their classes and tests with regularly scheduled sessions. This is the case for Algebra</t>
  </si>
  <si>
    <t xml:space="preserve"> and sometimes Social Studies and Language Arts as appropriate and desired. The levels I teach include middle school</t>
  </si>
  <si>
    <t xml:space="preserve"> and undergraduate. </t>
  </si>
  <si>
    <t>As a test prep specialist</t>
  </si>
  <si>
    <t xml:space="preserve"> I find the student where he or she is and set goals that are attainable for that individual. Strategies vary: for tests like the SAT some students would benefit from hearing me instruct them on tips and tricks for dodging difficult concepts which they might not have time to learn from the ground up. Others would benefit more from truly in-depth analysis and review of advanced math topics in order to attain the best score they can. I usually know after one or two sessions exactly what a student needs</t>
  </si>
  <si>
    <t xml:space="preserve"> but I welcome all clarification and questions from students and parents. </t>
  </si>
  <si>
    <t>Please be advised that I do not complete assignments for students without their participation</t>
  </si>
  <si>
    <t xml:space="preserve"> and I do not cheat or engage in any academically unethical activities for any amount of money.</t>
  </si>
  <si>
    <t>;[80];2022-03-07;1
2022-02-07T08:44:36-0500;https://delaware.craigslist.org/lss/d/wilmington-maths-tutor/7442802961.html;17.5;Wilmington;no subregion found;delaware;Delaware;</t>
  </si>
  <si>
    <t xml:space="preserve">Maths Tutor </t>
  </si>
  <si>
    <t xml:space="preserve"> Middle and high School</t>
  </si>
  <si>
    <t xml:space="preserve">Is your child sick of Mathematics? Are they frustrated and don't want to go to school? </t>
  </si>
  <si>
    <t>Now is the time to turn it around and excel. Send them to a tutor with 40 years of  tutoring experience in Algebra</t>
  </si>
  <si>
    <t xml:space="preserve"> Pre-calculus and Statistics. Expert coaching in SAT and ACT. Have a try for free</t>
  </si>
  <si>
    <t xml:space="preserve"> as your first session costs you $0.0</t>
  </si>
  <si>
    <t xml:space="preserve">Rate: $35/Hour. </t>
  </si>
  <si>
    <t>Discounted rates for SAT and ACT</t>
  </si>
  <si>
    <t>Online</t>
  </si>
  <si>
    <t xml:space="preserve"> At your home or at Public library. Schedule can be flexible to fit your needs.</t>
  </si>
  <si>
    <t>About Me</t>
  </si>
  <si>
    <t xml:space="preserve">I am a qualified civil engineer but tutoring as a hobby from the days when I was in High School. I had a strong desire to be a University level Professor but ended up as an Engineer. Continued with teaching/tutoring as a hobby and still continuing but now I am full time into tutoring as I have retired from Engineering side. </t>
  </si>
  <si>
    <t>My approach varies from student to student. I am quick to judge the IQ level of my students and approach accordingly. I focus more on basics rather than to rush to finish the coursework. My overall approach is to make my students understand the fundamentals and not to cram the problems. I tutor the person</t>
  </si>
  <si>
    <t xml:space="preserve"> not just the subject so</t>
  </si>
  <si>
    <t>they learn more in less time and save valuable time and money over the others. References available on request.</t>
  </si>
  <si>
    <t>;[0, 35];2022-03-07;2
2022-03-06T14:45:31-0500;https://washingtondc.craigslist.org/nva/lss/d/ashburn-online-tutor-statistics-and/7454687538.html;;Northern Va;Northern Virginia;washington,dc;District of Columbia;</t>
  </si>
  <si>
    <t>I'm a math tutor specializing in all math subjects. I've tutored numerous students in the Northern Virginia with great results. A number of students improved their grades from failing to getting straight ""A""s. I specialize in Statistics (all the way from High School Stats to Ph.D. Level)</t>
  </si>
  <si>
    <t xml:space="preserve"> and have helped many students in the Virginia area and other states (remotely).</t>
  </si>
  <si>
    <t>I will also help you with any of your online classes</t>
  </si>
  <si>
    <t xml:space="preserve"> including assignment and quiz/test help.</t>
  </si>
  <si>
    <t>Please don't hesitate to contact me with any questions.</t>
  </si>
  <si>
    <t>Call or text Vlad (703) 577-3615</t>
  </si>
  <si>
    <t>;[];2022-03-07;0
2022-03-01T22:57:34-0500;https://washingtondc.craigslist.org/nva/lss/d/centreville-certified-va-teacher-to/7452681533.html;;Northern Va.;Northern Virginia;washington,dc;District of Columbia;</t>
  </si>
  <si>
    <t>Tutor - Certified VA. Teacher to tutor your child With Reading</t>
  </si>
  <si>
    <t xml:space="preserve"> and Math</t>
  </si>
  <si>
    <t xml:space="preserve"> especially if they may need some individual attention after Covid. Love working with Elementary students.  Virtual tutoring on Zoom.  Reasonable Rates.</t>
  </si>
  <si>
    <t>;[];2022-03-07;0
2022-02-26T11:17:05-0500;https://washingtondc.craigslist.org/nva/lss/d/springfield-experienced-math-tutor/7451136609.html;50.0;Fairfax County;Northern Virginia;washington,dc;District of Columbia;</t>
  </si>
  <si>
    <t>*Online Available As Well*</t>
  </si>
  <si>
    <t>~~~~~~~~~~~~~~~~~~~~~~~~~~~~~~</t>
  </si>
  <si>
    <t>Experienced math tutor looking for new students. I have hundreds of hours experience helping students improve their grades in:</t>
  </si>
  <si>
    <t>Test Prep for SAT &amp; ACT</t>
  </si>
  <si>
    <t>I am also experienced in Physics</t>
  </si>
  <si>
    <t xml:space="preserve"> and Reading &amp; Writing.</t>
  </si>
  <si>
    <t>Tutoring centers will try to sell you a package of hours</t>
  </si>
  <si>
    <t xml:space="preserve"> costing thousands up front.</t>
  </si>
  <si>
    <t>My rate is $50/hour</t>
  </si>
  <si>
    <t xml:space="preserve"> references available.</t>
  </si>
  <si>
    <t>Jim</t>
  </si>
  <si>
    <t>;[50];2022-03-07;1
2022-02-23T11:25:50-0500;https://washingtondc.craigslist.org/nva/lss/d/new-york-ivy-grad-math-tutor-psat-sat/7449838480.html;100.0;Free 30-Min Trial Lesson,;Northern Virginia;washington,dc;District of Columbia;</t>
  </si>
  <si>
    <t xml:space="preserve">Call or Text Ash at (917) 359-9662 to schedule your free trial lesson. </t>
  </si>
  <si>
    <t>Get Accepted into Dream Schools using my 5 Vital Skills to Ace ALL Math Tests!</t>
  </si>
  <si>
    <t xml:space="preserve">‚úîÔ∏è 8 CORE SHORTCUTS:  These Core Shortcuts will Solve Most Problems In 20 Seconds Flat! </t>
  </si>
  <si>
    <t xml:space="preserve">‚úîÔ∏è HIGH-FREQUENCY QUESTIONS:  We'll Provide You with Frequently Asked Questions in Tests. Good News: There are only 7 Main Types </t>
  </si>
  <si>
    <t>‚úîÔ∏è  STUDY|REST|STUDY:  Prep Only with this Technique. You'll Develop Massive Mental Stamina for Long Tests</t>
  </si>
  <si>
    <t>‚úîÔ∏è MENTAL MATH:  Learn this Forgotten Art developed before the Age of Calculators. Reduce Errors. Save Time &amp; Energy</t>
  </si>
  <si>
    <t xml:space="preserve">‚úîÔ∏è GUESSING MASTERY:  Still Choosing Choice C as a Guess? Our Shockingly Easy Guessing Tactics Will Propel Your Score without Any Extra Studying! </t>
  </si>
  <si>
    <t>$100/hour</t>
  </si>
  <si>
    <t>I'm an energetic math coach who holds dual master‚Äôs degrees in Electrical and Financial engineering from Columbia University and has been guiding hundreds of students in Math and Reading since 2008 in New York City and online. I'm based in NYC. For further information</t>
  </si>
  <si>
    <t xml:space="preserve"> please check out my website</t>
  </si>
  <si>
    <t xml:space="preserve"> bluerocketacademy.com.</t>
  </si>
  <si>
    <t>TESTIMONIALS FROM SATISFIED CLIENTS</t>
  </si>
  <si>
    <t>(Check out our GOOGLE REVIEWS for even more testimonials)</t>
  </si>
  <si>
    <t xml:space="preserve">I am very impressed with the level of patience and methods Ash used to tutor my son. We thought John had no hope of raising his SAT scores above 1300. Ash is an excellent listener and was able to immediately help give tips and suggestions which showed quick results. Our son ended up with a score of 1440! I would highly recommend Ash.""  </t>
  </si>
  <si>
    <t xml:space="preserve"> Parent of SAT student </t>
  </si>
  <si>
    <t xml:space="preserve">Final SAT Score: 1440 </t>
  </si>
  <si>
    <t>‚ÄúAsh has tutored our child in high school Algebra and Geometry for the past two years. His calm and caring demeanor has made math less stressful. Ash is a fantastic tutor and person.‚Äù</t>
  </si>
  <si>
    <t>‚Äì Claudia &amp; Paul D.</t>
  </si>
  <si>
    <t>Once I contacted Ash late night about a difficulty I had before my SAT exam. He got right back to me with the solution. He has helped me time and again - I primarily struggled with the Reading and Writing sections and now I can tackle those questions so much better. My parents and I truly appreciate his support. Thank you</t>
  </si>
  <si>
    <t xml:space="preserve"> Ash!""  </t>
  </si>
  <si>
    <t>‚Äì Anuj V.</t>
  </si>
  <si>
    <t xml:space="preserve"> NJ</t>
  </si>
  <si>
    <t>‚ÄúWith Ash‚Äôs tutoring sessions</t>
  </si>
  <si>
    <t xml:space="preserve"> my child has grown in confidence and has a better understanding of AP Calculus concepts being taught in class.  Along with Ash‚Äôs excellent teaching skills</t>
  </si>
  <si>
    <t xml:space="preserve"> he is very organized and reliable. We highly recommend him.‚Äù </t>
  </si>
  <si>
    <t>‚Äì Cheryl &amp; Kevin M.</t>
  </si>
  <si>
    <t xml:space="preserve"> Brooklyn</t>
  </si>
  <si>
    <t>‚ÄìParents of AP Calculus student</t>
  </si>
  <si>
    <t xml:space="preserve">‚ÄúMost tutors I‚Äôve had in the past would just sit and watch me do work. Ash goes through questions and teaches me how to approach them and what techniques to use. He is very encouraging and knows how to make me succeed. Best tutor I‚Äôve ever had.‚Äù </t>
  </si>
  <si>
    <t>‚Äì Vineet R.</t>
  </si>
  <si>
    <t xml:space="preserve"> New York</t>
  </si>
  <si>
    <t>Call or Text Ash at (917) 359-9662 to schedule your free trial lesson.</t>
  </si>
  <si>
    <t>;[100];2022-03-07;1
2022-02-22T17:29:26-0500;https://washingtondc.craigslist.org/nva/lss/d/annandale-yale-med-tutor-mcat-math/7449588917.html;75.0;no city found;Northern Virginia;washington,dc;District of Columbia;</t>
  </si>
  <si>
    <t>I'm a tutor with nine years of experience teaching math</t>
  </si>
  <si>
    <t xml:space="preserve"> science and test preparation. I can help you with anything from basic math through advanced calculus</t>
  </si>
  <si>
    <t xml:space="preserve"> from prealgebra to business statistics</t>
  </si>
  <si>
    <t xml:space="preserve"> from high school chemistry all the way through preparing for the MCAT. </t>
  </si>
  <si>
    <t>My students have made great improvements in their grades</t>
  </si>
  <si>
    <t xml:space="preserve"> scores and most importantly</t>
  </si>
  <si>
    <t xml:space="preserve"> their confidence. I work with all abilities</t>
  </si>
  <si>
    <t xml:space="preserve"> and I'm proud of helping my students achieve their goals no matter where they are in their educational path. My students range from middle schoolers who need extra help to keep up in class to business professionals looking to further their careers. I am a medical student at Yale</t>
  </si>
  <si>
    <t xml:space="preserve"> but I still work as a tutor because I love doing it!</t>
  </si>
  <si>
    <t>I meet with students online. How does that work? Great question! I use a webcam and we can both connect to a virtual whiteboard which allows us to write and work together in real time. I have been doing this long before covid introduced online learning to the rest of the world.</t>
  </si>
  <si>
    <t>My starting rate is $75/hr. If that's not affordable for you</t>
  </si>
  <si>
    <t xml:space="preserve"> let me know--I am often able to provide reduced price or even free tutoring for students who need it.</t>
  </si>
  <si>
    <t>Send me a message! I'd be happy to speak to you about tutoring and how we can work together to help you succeed.</t>
  </si>
  <si>
    <t>A non-exhaustive list of subjects I can help you with:</t>
  </si>
  <si>
    <t>Epidemiology</t>
  </si>
  <si>
    <t>Biostatistics</t>
  </si>
  <si>
    <t>Prealgebra</t>
  </si>
  <si>
    <t>;[75];2022-03-07;1
2022-02-14T21:12:49-0500;https://washingtondc.craigslist.org/nva/lss/d/private-tutor-ivy-league-skype/7446153626.html;60.0;Fairfax County, Arlington County;Northern Virginia;washington,dc;District of Columbia;</t>
  </si>
  <si>
    <t>I am fully vaccinated but lessons can be provided virtually if you feel more comfortable.</t>
  </si>
  <si>
    <t>Ivy League tutor available for 7th to 12th grade students in a variety of subjects. I graduated from Cornell University Summa Cum Laude with a Masters in Biomedical Engineering and have a Bachelors in Biological Engineering from Cornell as well.</t>
  </si>
  <si>
    <t>I scored in the 99th Percentile on the SATs</t>
  </si>
  <si>
    <t xml:space="preserve"> ACTs</t>
  </si>
  <si>
    <t xml:space="preserve"> and SAT subject tests (Biology</t>
  </si>
  <si>
    <t xml:space="preserve"> and US History)</t>
  </si>
  <si>
    <t xml:space="preserve"> and AP exams (Biology</t>
  </si>
  <si>
    <t xml:space="preserve"> English Language</t>
  </si>
  <si>
    <t xml:space="preserve"> BC Calculus</t>
  </si>
  <si>
    <t xml:space="preserve"> Comparative Government</t>
  </si>
  <si>
    <t xml:space="preserve"> and US History). I also have over 15 years of tutoring experience at the high school and college level.</t>
  </si>
  <si>
    <t>Subjects Available For Tutoring:</t>
  </si>
  <si>
    <t>Math: Geometry</t>
  </si>
  <si>
    <t>Science: Biology</t>
  </si>
  <si>
    <t xml:space="preserve"> Data Science</t>
  </si>
  <si>
    <t xml:space="preserve"> and Programming: Python</t>
  </si>
  <si>
    <t>College Prep: SAT</t>
  </si>
  <si>
    <t xml:space="preserve"> Admissions Essay Review</t>
  </si>
  <si>
    <t xml:space="preserve"> Mock Interview</t>
  </si>
  <si>
    <t>I work 9-5 as a Healthcare Analytical Consultant so I tutor after working hours. Rates are $60/hour depending on travel and number of hours per week.</t>
  </si>
  <si>
    <t>2022-03-06T15:21:53-0500;https://washingtondc.craigslist.org/nva/lss/d/fairfax-cornell-math-grad-offering/7454705365.html;;Northern Virginia;Northern Virginia;washington</t>
  </si>
  <si>
    <t>dc;District of Columbia;"</t>
  </si>
  <si>
    <t>Hi everybody</t>
  </si>
  <si>
    <t>I graduated from Cornell in 2008 with a degree in math</t>
  </si>
  <si>
    <t xml:space="preserve"> and I have 800's in the math sections of the SAT 1</t>
  </si>
  <si>
    <t xml:space="preserve"> SAT 2</t>
  </si>
  <si>
    <t xml:space="preserve"> and the GRE. I also have a masters degree from the University of Pennsyvania in music. I have been teaching math since college</t>
  </si>
  <si>
    <t xml:space="preserve"> understanding teacher who loves what I do. Rather than focusing on memorizing formulas and ways to solve specific problems</t>
  </si>
  <si>
    <t xml:space="preserve"> I try to get my students to really understand the basic concepts behind what they are doing</t>
  </si>
  <si>
    <t xml:space="preserve"> so that they can see why the formulas are there. I have found this approach to be very effective in breaking down complex problems for students who are having trouble with math. I am also a strong believer in learning how to do mental arithmetic fast and effectively.</t>
  </si>
  <si>
    <t>I have worked for boutique tutoring companies and a classroom SAT teaching company in NYC and am currently accepting private students over Skype.</t>
  </si>
  <si>
    <t>I have extensive experience teaching the following topics</t>
  </si>
  <si>
    <t xml:space="preserve"> among others:</t>
  </si>
  <si>
    <t>-Calc 1 and Calc 2</t>
  </si>
  <si>
    <t>Here are some client testimonials of my past tutoring work:</t>
  </si>
  <si>
    <t>Murat has been working with our 9 year old son on advanced math. Everything about the experience has been terrific. From the outset</t>
  </si>
  <si>
    <t xml:space="preserve"> Murat has been responsive</t>
  </si>
  <si>
    <t xml:space="preserve"> responsible</t>
  </si>
  <si>
    <t xml:space="preserve"> and reliable. He is thoughtful about lesson plans</t>
  </si>
  <si>
    <t xml:space="preserve"> and patient and encouraging in his pedagogy. Our son loves him</t>
  </si>
  <si>
    <t xml:space="preserve"> and comes away from his sessions more and more excited about what he's learning. We feel fortunate to have found Murat!""</t>
  </si>
  <si>
    <t>Murat is an excellent tutor-- punctual</t>
  </si>
  <si>
    <t xml:space="preserve"> and intelligent. He helped my younger sister pass pre-calc last year in the midst of all the pressures of her senior year. I noticed that her confidence grew after working with him. She stopped complaining about exams and improved by a grade level.""</t>
  </si>
  <si>
    <t>Hope to hear from you!</t>
  </si>
  <si>
    <t>;[];2022-03-07;0
2022-03-06T09:11:26-0500;https://washingtondc.craigslist.org/doc/lss/d/reston-sat-and-act-tutor-professional/7454546444.html;55.0;no city found;District Of Columbia;washington,dc;District of Columbia;</t>
  </si>
  <si>
    <t>I hold a lifetime teaching certificate for Secondary Education English and Social Studies. I have taught at the high school level for five years and worked for one of the big test prep companies for another five years. I have a bachelor's degree in secondary education with an emphasis on English and social studies and a graduate degree in law. After a short career in law I discovered I most enjoy helping others learn and I now tutor privately.</t>
  </si>
  <si>
    <t>My Track Record:</t>
  </si>
  <si>
    <t>I have a proven track record of helping students increase their scores on standardized such as the ACT and SAT. My specializations are the reading</t>
  </si>
  <si>
    <t xml:space="preserve"> and writing sections</t>
  </si>
  <si>
    <t xml:space="preserve"> but I am also more than competent to assist with math. The amount of improvement varies according to the starting point of each student. Students with lower scores tend to have more room for improvement. In general</t>
  </si>
  <si>
    <t xml:space="preserve"> my students have seen their scores increase by approximately 20 percent on the ACT and SAT</t>
  </si>
  <si>
    <t xml:space="preserve"> but again that number varies greatly depending on the baseline score for the student and the amount of work the student is willing to put into improving their score. My students have gained acceptance to Yale</t>
  </si>
  <si>
    <t xml:space="preserve"> Washington University</t>
  </si>
  <si>
    <t xml:space="preserve"> and Stanford among many other institutions.</t>
  </si>
  <si>
    <t>Why My Services Over Others:</t>
  </si>
  <si>
    <t>I have significant experience helping students achieve top scores to get into top universities. My fee is not cheap but it is well worth admission to a top university for your son or daughter. I personalize my instruction to each student. If your student takes an ACT or SAT class they will spend the same amount of time learning math</t>
  </si>
  <si>
    <t xml:space="preserve"> and writing no matter what their base score in those areas. I customize my teaching to the particular strengths and weaknesses of each student. Finally</t>
  </si>
  <si>
    <t xml:space="preserve"> I can provide detailed grading of essays along with feedback to improve essay scores.</t>
  </si>
  <si>
    <t>What I Require:</t>
  </si>
  <si>
    <t>I require payment through check</t>
  </si>
  <si>
    <t xml:space="preserve"> cash</t>
  </si>
  <si>
    <t xml:space="preserve"> Venmo or Paypal at the end of session. My rate is $60 per hour if you purchase each session individually. For those willing to buy 10 hours in a bulk package ahead of time I charge $50 per hour. I am able to do a free hour long consultation as well.</t>
  </si>
  <si>
    <t>I look forward to working with you in the future.</t>
  </si>
  <si>
    <t>;[60, 50];2022-03-07;2
2022-03-05T12:05:49-0500;https://washingtondc.craigslist.org/nva/lss/d/alexandria-15-math-session-two-times/7454214741.html;;With A State Licensed Teacher;Northern Virginia;washington,dc;District of Columbia;</t>
  </si>
  <si>
    <t>Hi there! My name is Azsa</t>
  </si>
  <si>
    <t xml:space="preserve"> and founder of Access Granted Education. In addition to having a state teaching license and 7 years of teaching experience</t>
  </si>
  <si>
    <t xml:space="preserve"> I have an M.S. in Secondary Education from Old Dominion University and a B.S. in Chemistry from the College of William and Mary. I love using technology to integrate gaming</t>
  </si>
  <si>
    <t xml:space="preserve"> coding</t>
  </si>
  <si>
    <t xml:space="preserve"> and virtual experiments into my lessons to create learning experiences that are fun</t>
  </si>
  <si>
    <t xml:space="preserve"> and relatable to topics my students already love.</t>
  </si>
  <si>
    <t>My sessions are tailored to the level of my students and I include opportunities for them to meet challenges in order to keep engagement and create opportunities for growth. No matter the subject</t>
  </si>
  <si>
    <t xml:space="preserve"> my mission is to foster my student‚Äôs sense of self-determination and lifelong curiosity. </t>
  </si>
  <si>
    <t xml:space="preserve"> I have openings for </t>
  </si>
  <si>
    <t xml:space="preserve">6th-grade math </t>
  </si>
  <si>
    <t xml:space="preserve">7th-grade math </t>
  </si>
  <si>
    <t xml:space="preserve">8th-grade Math </t>
  </si>
  <si>
    <t xml:space="preserve">Pre-algebra </t>
  </si>
  <si>
    <t xml:space="preserve"> Algebra </t>
  </si>
  <si>
    <t xml:space="preserve"> My sessions are a great fit for students who need after-school help in math or for homeschool students looking for weekly math instruction with a licensed teacher. </t>
  </si>
  <si>
    <t>In addition to our online sessions my students receive the following tools:</t>
  </si>
  <si>
    <t>An IXL account that offers comprehensive and adaptive math problems for unlimited practice outside of your sessions</t>
  </si>
  <si>
    <t>Access to Google Classroom to keep track of activities</t>
  </si>
  <si>
    <t xml:space="preserve">Student progress log with detailed feedback updated weekly </t>
  </si>
  <si>
    <t xml:space="preserve">  Give me a call/text at (571) 314-0193 or email info@accessgranted.online to schedule a free consultation session. I look forward to meeting you soon!</t>
  </si>
  <si>
    <t>2022-03-02T14:06:55-0500;https://washingtondc.craigslist.org/nva/lss/d/falls-church-computer-science-and-math/7452924911.html;;Falls Church;Northern Virginia;washington</t>
  </si>
  <si>
    <t>Hello my name is Alex Norton and I am happy to help tutor or help with any Computer Science related or math projects this includes:</t>
  </si>
  <si>
    <t>You can schedule a session or call here: https://calendly.com/ajteaching/15min</t>
  </si>
  <si>
    <t>These are some Reviews left by students:</t>
  </si>
  <si>
    <t>I was able to ask all of my questions and receive answers without feeling belittled. He was patient and supportive throughout the entire lesson. I also would like to mention that I reached out to him this morning seeking help. He gave me the time I needed to finish my assignment. Definitely recommend.</t>
  </si>
  <si>
    <t>Genius!!</t>
  </si>
  <si>
    <t>I needed help with my Ruby project. Will definitely book him again! I learned so much in one session! Thanks again!! Looking forward to continue learning from you.</t>
  </si>
  <si>
    <t>I think I've had both good tutors and bad in the past</t>
  </si>
  <si>
    <t xml:space="preserve"> do my session with Alex was one of the most informative and productive sessions I've had in quite some time. He took his time to make sure I understood everything</t>
  </si>
  <si>
    <t xml:space="preserve"> and by the end of the session I was far more confident in the course material than I was before hand. I would definitely recommend him to anyone</t>
  </si>
  <si>
    <t xml:space="preserve"> and will certainly be scheduling again.</t>
  </si>
  <si>
    <t>;[];2022-03-07;0
2022-02-24T10:47:29-0500;https://washingtondc.craigslist.org/doc/lss/d/washington-mathematics-tutor/7450257863.html;57.5;D.C.;District Of Columbia;washington,dc;District of Columbia;</t>
  </si>
  <si>
    <t>I'm a trained mathematician with about 20 years experience tutoring all levels of math. I have experience preparing students for GRE/GMAT</t>
  </si>
  <si>
    <t xml:space="preserve"> and other college admission tests. I provide remote services.</t>
  </si>
  <si>
    <t>My hourly rates are below:</t>
  </si>
  <si>
    <t>Remote: $40 (1 hour)</t>
  </si>
  <si>
    <t xml:space="preserve"> $75 (2 hours)</t>
  </si>
  <si>
    <t xml:space="preserve"> 75];2022-03-07;2</t>
  </si>
  <si>
    <t>2022-02-05T18:01:45-0500;https://washingtondc.craigslist.org/nva/lss/d/fairfax-math-tutor-available-arithmetic/7442278430.html;;Northern Virginia;Northern Virginia;washington</t>
  </si>
  <si>
    <t>If you are having trouble with math</t>
  </si>
  <si>
    <t xml:space="preserve"> then look no further.  I have never received less than an A in any math course I have ever taken</t>
  </si>
  <si>
    <t xml:space="preserve"> I received a maximum score of 5 on the AP Calculus BC exam</t>
  </si>
  <si>
    <t xml:space="preserve"> and I graduated from the McIntire School of Commerce at the University of Virginia with a double major in finance and marketing</t>
  </si>
  <si>
    <t xml:space="preserve"> as well as the International MBA program at the University of South Carolina with concentrations in marketing and business analytics.  I have plenty of tutoring experience</t>
  </si>
  <si>
    <t xml:space="preserve"> and my students often praise me for breaking down complex subject matter by using concise explanations</t>
  </si>
  <si>
    <t xml:space="preserve"> and humor so that they can understand and enjoy the material.</t>
  </si>
  <si>
    <t>I would be delighted to tutor you in your math course.  Please reply to this ad and let me know what math course(s) you are taking</t>
  </si>
  <si>
    <t xml:space="preserve"> and then we can discuss a meeting point</t>
  </si>
  <si>
    <t xml:space="preserve"> meeting time</t>
  </si>
  <si>
    <t xml:space="preserve"> and rate.</t>
  </si>
  <si>
    <t>;[];2022-03-07;0
2022-02-04T19:38:28-0500;https://washingtondc.craigslist.org/mld/lss/d/potomac-private-sat-math-and-physics/7441888102.html;;no city found;Maryland;washington,dc;District of Columbia;</t>
  </si>
  <si>
    <t>Offering private online tutoring! Don't let covid make you fall behind!</t>
  </si>
  <si>
    <t>I am a Stanford student and exam veteran. As a highly self-motivated student</t>
  </si>
  <si>
    <t xml:space="preserve"> my drive and joy comes from ""lightbulb"" moments when concepts make intuitive sense. It's this deep understanding that I especially develop in my teaching.</t>
  </si>
  <si>
    <t>The ""secret"" to the SAT and most standardized tests is that they have to test common concepts in a way that differentiates students. To do this</t>
  </si>
  <si>
    <t xml:space="preserve"> questions test common concepts in uncommon ways. Through learning the twists and turns of the SAT</t>
  </si>
  <si>
    <t xml:space="preserve"> I raised my 1420 PSAT score to a 1570 SAT score. My tutoring builds intuitive understanding of class material and then provides training and techniques to apply it to the exam.</t>
  </si>
  <si>
    <t>Tutoring sessions take place online with a digital whiteboard and screen sharing. Please text me at 650-382-2436 and I'd love to discuss any questions and tailor a plan to your needs.</t>
  </si>
  <si>
    <t>Subjects I tutor:</t>
  </si>
  <si>
    <t>SAT (Reading</t>
  </si>
  <si>
    <t xml:space="preserve"> Math)</t>
  </si>
  <si>
    <t>AP Physics C: Electricity and Magnetism</t>
  </si>
  <si>
    <t>AP Physics C: Mechanics</t>
  </si>
  <si>
    <t>AP Macroeconomics</t>
  </si>
  <si>
    <t>AP Microeconomics</t>
  </si>
  <si>
    <t>AP Computer Science Principles</t>
  </si>
  <si>
    <t>AP Computer Science A</t>
  </si>
  <si>
    <t>Software I tutor:</t>
  </si>
  <si>
    <t>Computer Programming (Python</t>
  </si>
  <si>
    <t xml:space="preserve"> React</t>
  </si>
  <si>
    <t xml:space="preserve"> SQL)</t>
  </si>
  <si>
    <t>Autodesk Fusion 360</t>
  </si>
  <si>
    <t>Cura</t>
  </si>
  <si>
    <t>Gimp</t>
  </si>
  <si>
    <t>Inkscape</t>
  </si>
  <si>
    <t>iMovie</t>
  </si>
  <si>
    <t>Microsoft Office (Word</t>
  </si>
  <si>
    <t xml:space="preserve"> Powerpoint)</t>
  </si>
  <si>
    <t>My test scores:</t>
  </si>
  <si>
    <t>SAT: 1570 (800 Math</t>
  </si>
  <si>
    <t xml:space="preserve"> 770 Reading and Writing)</t>
  </si>
  <si>
    <t>SAT Subject Test - Math 2: 800</t>
  </si>
  <si>
    <t>SAT Subject Test - Physics: 800</t>
  </si>
  <si>
    <t>AP Calculus AB: 5</t>
  </si>
  <si>
    <t>AP Statistics: 5</t>
  </si>
  <si>
    <t>AP Physics 1: 5</t>
  </si>
  <si>
    <t>AP Physics C: Electricity and Magnetism: 5</t>
  </si>
  <si>
    <t>AP Physics C: Mechanics: 5</t>
  </si>
  <si>
    <t>AP Chemistry: 5</t>
  </si>
  <si>
    <t>AP Computer Science Principles: 5</t>
  </si>
  <si>
    <t>AP Computer Science A: 5</t>
  </si>
  <si>
    <t>AP Macroeconomics: 5</t>
  </si>
  <si>
    <t>AP Microeconomics: 5</t>
  </si>
  <si>
    <t>AP English Language and Composition: 4</t>
  </si>
  <si>
    <t>AP Environmental Science: 5</t>
  </si>
  <si>
    <t>AP US Government and Politics: 4</t>
  </si>
  <si>
    <t>AP World History: 5</t>
  </si>
  <si>
    <t>2022-02-19T00:50:12-0500;https://washingtondc.craigslist.org/doc/lss/d/washington-math-statistics-accounting/7447986531.html;;Washington D.C;District Of Columbia;washington</t>
  </si>
  <si>
    <t>Need help with your online class?</t>
  </si>
  <si>
    <t xml:space="preserve">üìêüìà </t>
  </si>
  <si>
    <t>‚úèÔ∏èReliable Tutor</t>
  </si>
  <si>
    <t xml:space="preserve">üìöStatistics üìà </t>
  </si>
  <si>
    <t xml:space="preserve">‚úèÔ∏èSPSSüìà </t>
  </si>
  <si>
    <t xml:space="preserve">‚úèÔ∏èData Analysisüìà </t>
  </si>
  <si>
    <t xml:space="preserve">‚úèÔ∏èMath Tutorüìà </t>
  </si>
  <si>
    <t xml:space="preserve">üìöGeometryüìà </t>
  </si>
  <si>
    <t xml:space="preserve">üìà Trigonometryüìà </t>
  </si>
  <si>
    <t xml:space="preserve">üìà Calculusüìà </t>
  </si>
  <si>
    <t xml:space="preserve">üìà Algebraüìà </t>
  </si>
  <si>
    <t>üìà Businessüìö</t>
  </si>
  <si>
    <t>üìà Law üìö</t>
  </si>
  <si>
    <t xml:space="preserve">üìöWritingüìà </t>
  </si>
  <si>
    <t>üìöHistory</t>
  </si>
  <si>
    <t>üìöArts</t>
  </si>
  <si>
    <t>Psychologyüìö</t>
  </si>
  <si>
    <t>Computer programming languages üñ•Ô∏è:</t>
  </si>
  <si>
    <t>C#üñ•Ô∏è</t>
  </si>
  <si>
    <t>C+</t>
  </si>
  <si>
    <t>üìöC++</t>
  </si>
  <si>
    <t>Rustüìö</t>
  </si>
  <si>
    <t>R‚úèÔ∏è</t>
  </si>
  <si>
    <t>Javaüìö</t>
  </si>
  <si>
    <t>Pythonüñ•Ô∏è</t>
  </si>
  <si>
    <t>Visual basicüìö</t>
  </si>
  <si>
    <t>SQLüìö</t>
  </si>
  <si>
    <t>Swiftüìö</t>
  </si>
  <si>
    <t>PHPüìö</t>
  </si>
  <si>
    <t>Spanish Tutor üìà</t>
  </si>
  <si>
    <t>Science ‚úèÔ∏è</t>
  </si>
  <si>
    <t>Biology üñ•Ô∏èüìö</t>
  </si>
  <si>
    <t>physicsüìö</t>
  </si>
  <si>
    <t>chemistryüìö</t>
  </si>
  <si>
    <t>Online platformsüñ•Ô∏è</t>
  </si>
  <si>
    <t>MATLAB‚úèÔ∏è</t>
  </si>
  <si>
    <t>CONNECT ‚úèÔ∏è</t>
  </si>
  <si>
    <t>ALEKS‚úèÔ∏è</t>
  </si>
  <si>
    <t>Microsoft office:</t>
  </si>
  <si>
    <t>üñ•Ô∏èExcelüìö</t>
  </si>
  <si>
    <t>üñ•Ô∏èWordüìö</t>
  </si>
  <si>
    <t>üñ•Ô∏èPowerpointüìö</t>
  </si>
  <si>
    <t>üñ•Ô∏èAccessüìö</t>
  </si>
  <si>
    <t>I have assisted students in various universities:üìö</t>
  </si>
  <si>
    <t>Howard University</t>
  </si>
  <si>
    <t>University of Maryland</t>
  </si>
  <si>
    <t>PGC College</t>
  </si>
  <si>
    <t>University of Georgetown</t>
  </si>
  <si>
    <t>Community college</t>
  </si>
  <si>
    <t>George Washington University</t>
  </si>
  <si>
    <t>Bowie</t>
  </si>
  <si>
    <t>William and Mary</t>
  </si>
  <si>
    <t>2022-02-18T23:31:03-0500;https://washingtondc.craigslist.org/mld/lss/d/fort-washington-andres-math-tutoring/7447974739.html;;Washington Dc Metropolitan Area;Maryland;washington</t>
  </si>
  <si>
    <t>BSEE - Bachelor of Science in Electrical Engineering Degree - Howard University</t>
  </si>
  <si>
    <t>Math Minor (Geometry</t>
  </si>
  <si>
    <t xml:space="preserve"> Trig I</t>
  </si>
  <si>
    <t xml:space="preserve"> Calc I</t>
  </si>
  <si>
    <t xml:space="preserve"> Advanced Math (Differential Equations)</t>
  </si>
  <si>
    <t>Tutored at Howard University (Washington</t>
  </si>
  <si>
    <t xml:space="preserve"> D.C.)</t>
  </si>
  <si>
    <t>Tutored at Largo High School (Largo</t>
  </si>
  <si>
    <t xml:space="preserve"> MD)</t>
  </si>
  <si>
    <t>Member of NSBE (National Society of Black Engineers)</t>
  </si>
  <si>
    <t>Member of IEEE (Institute of Electrical and Electronics Engineers)</t>
  </si>
  <si>
    <t>Will tutor grades: 7th - 12th &amp; College</t>
  </si>
  <si>
    <t xml:space="preserve"> in Math</t>
  </si>
  <si>
    <t>Available - (M-F</t>
  </si>
  <si>
    <t xml:space="preserve"> 5pm-10pm)</t>
  </si>
  <si>
    <t>Contact-</t>
  </si>
  <si>
    <t>phone: (240) 441-5876</t>
  </si>
  <si>
    <t>email: aah1409@hotmail.com</t>
  </si>
  <si>
    <t xml:space="preserve">PROFESSIONAL DISCLAIMER  </t>
  </si>
  <si>
    <t>Andre's MATH tutoring does not guarantee perfect grades or the same results for every individual. The form of academic information is provided for general informational and educational purposes use ONLY and is not a substitute for professional advice. Accordingly</t>
  </si>
  <si>
    <t xml:space="preserve"> before taking any actions based upon such information</t>
  </si>
  <si>
    <t xml:space="preserve"> we encourage you to consult with the appropriate professionals. THE USE OR RELIANCE OF ANY INFORMATION CONTAINED ON THIS SITE IS SOLELY AT YOUR OWN RISK.</t>
  </si>
  <si>
    <t>;[];2022-03-07;0
2022-02-15T08:40:43-0500;https://washingtondc.craigslist.org/nva/lss/d/falls-church-qualified-experienced/7446242193.html;;no city found;Northern Virginia;washington,dc;District of Columbia;</t>
  </si>
  <si>
    <t>GENERAL BACKGROUND:</t>
  </si>
  <si>
    <t>I have periodically tutored privately since 2011 as a part-time endeavor when I have had the time and energy. I am offering my services once again while I contribute to a couple of early startups in the healthcare/biotech sphere. I have spent the last few years juggling full-time work</t>
  </si>
  <si>
    <t xml:space="preserve"> career planning</t>
  </si>
  <si>
    <t xml:space="preserve"> and being primary caretaker for my ailing father until he passed last year. Despite it being my cultural/familial duty to do that last item</t>
  </si>
  <si>
    <t xml:space="preserve"> I was mainly impelled to do so by my love for a great man who proved the American Dream still exists and who raised me to value truth and knowledge for their sublime qualities‚Äînot necessarily for their immediate utility‚Äîand to pass these gifts to others when I could. Indeed</t>
  </si>
  <si>
    <t xml:space="preserve"> utility disappears</t>
  </si>
  <si>
    <t xml:space="preserve"> but we carry our love for the sublime forever. </t>
  </si>
  <si>
    <t>It has been a difficult several months learning life</t>
  </si>
  <si>
    <t xml:space="preserve"> and having ended a significant chapter in my life</t>
  </si>
  <si>
    <t xml:space="preserve"> I feel ready to support my community</t>
  </si>
  <si>
    <t xml:space="preserve"> though it can scarcely be considered a burden when I derive such immense fulfillment from the task. I especially enjoy meeting promising individuals who may be struggling (or looking for enrichment) and unlocking their full academic potential. I similarly enjoy stimulating interactions with youth who never cease to surprise and to teach me with their not-yet-dogmatized creativity and mental vigor for life (it truly keeps me young)</t>
  </si>
  <si>
    <t xml:space="preserve"> or those with fellow adults</t>
  </si>
  <si>
    <t xml:space="preserve"> from whom there is always something to learn. </t>
  </si>
  <si>
    <t>Lastly</t>
  </si>
  <si>
    <t xml:space="preserve"> I will note that I do not consider this just a commitment to be an academic tutor. I understand the significant impact interactions such as these have for youth (and adults). I consider myself not a tutor but a role model and mentor for my students as they prepare to embark (or continue) on their life journey. I may not yet have the wisest eyes in society</t>
  </si>
  <si>
    <t xml:space="preserve"> but I impart life knowledge/preparation within my capacity whenever possible‚Äînot just [X] curriculum to ensure an A+ in [Y] course. I want my students to become responsible citizens who hold true to their virtues‚Äîa scarce resource in today‚Äôs world!</t>
  </si>
  <si>
    <t>MY RECENT EXPERIENCE:</t>
  </si>
  <si>
    <t xml:space="preserve">I most recently worked as a research fellow at the National Institutes of Mental Health in the prestigious Intramural Research Training Award program (2018-2021). My group focused on optimizing and developing functional imaging methods to acquire cleaner neuroimaging data (3D timeseries of brain data). I developed expertise in Python and BASH scripting in the Linux kernel/OS. My projects included </t>
  </si>
  <si>
    <t>‚Äîbuilding Python data science pipelines to process and analyze neuroimaging data (applying MRI physics</t>
  </si>
  <si>
    <t xml:space="preserve"> signal processing/interpolation algorithms</t>
  </si>
  <si>
    <t xml:space="preserve"> complex regression</t>
  </si>
  <si>
    <t xml:space="preserve"> and more) and to assess new methods for doing so</t>
  </si>
  <si>
    <t>‚Äîpredicting clinically-relevant individual behavior using MRI data obtained from subjects in-scanner</t>
  </si>
  <si>
    <t>‚Äîoptimizing pulse sequences used to obtain high-resolution functional MRI data in 7 Tesla scanners</t>
  </si>
  <si>
    <t>I also conducted schizophrenia research with a different group at NIH (2015-2018). This experience went hand-in-hand with my career path</t>
  </si>
  <si>
    <t xml:space="preserve"> and I find the work fascinating and fulfilling. It also satisfied my moral conviction to help those in need: schizophrenia is a mysterious disease with a lifetime diagnosis. I viewed being involved in the research that allows schizophrenia patients to once again function in society as a necessary and noble cause. </t>
  </si>
  <si>
    <t>By the end of my tenure</t>
  </si>
  <si>
    <t xml:space="preserve"> however</t>
  </si>
  <si>
    <t xml:space="preserve"> I realized I preferred a lab more focused on techinical methods than clinical psychology</t>
  </si>
  <si>
    <t xml:space="preserve"> hence my current position. I am developing my computer science skillsets as part of the acquisition</t>
  </si>
  <si>
    <t xml:space="preserve"> reconstruction</t>
  </si>
  <si>
    <t xml:space="preserve"> and complete analysis of raw neuroimaging data. My projects include: </t>
  </si>
  <si>
    <t>Aside from this research</t>
  </si>
  <si>
    <t xml:space="preserve"> I am grateful to have had the opportunity to utilize the many resources offered by the NIH -- both on-the-job training and extracurricular learning experiences -- to further appreciate the mysteries and beautiful complexities of the human body and reality</t>
  </si>
  <si>
    <t xml:space="preserve"> in general.</t>
  </si>
  <si>
    <t xml:space="preserve">EDUCATION: </t>
  </si>
  <si>
    <t>George Mason University</t>
  </si>
  <si>
    <t xml:space="preserve"> B.S. (cum laude)</t>
  </si>
  <si>
    <t>--Minor in Computational and Data Sciences GPA 4.0</t>
  </si>
  <si>
    <t>Thomas Jefferson High School for Science and Technology - Class of 2012</t>
  </si>
  <si>
    <t>ACCOMPLISHMENTS IN BRIEF:</t>
  </si>
  <si>
    <t>--Postbaccalaureate IRTA Fellow at National Institutes of Mental Health (May 2018-August 2021</t>
  </si>
  <si>
    <t xml:space="preserve"> projects summarized above)</t>
  </si>
  <si>
    <t>--Special Student Volunteer at the National Institutes of Mental Health (2015-2018)</t>
  </si>
  <si>
    <t>connectivity toolbox (Summer 2017)</t>
  </si>
  <si>
    <t xml:space="preserve">--Searching for drug effect (tolcapone) in schizophrenia patients within context of the Catechol-O- </t>
  </si>
  <si>
    <t>methyltransferase (COMT) gene single nucleotide polymorphism (Summer 2016)</t>
  </si>
  <si>
    <t>--Employed part-time by Silver Knights Chess Company (2014)</t>
  </si>
  <si>
    <t>--Employed and endorsed by Fairfax Academy Elite (2013)</t>
  </si>
  <si>
    <t>--Conducted Microbiology/Immunology research at the George Washington University (2011-2013) with published work in Infection and Immunity (scientific periodical):</t>
  </si>
  <si>
    <t>Nitric Oxide Levels Regulate the Immune Response of Drosophila melanogaster Reference Laboratory Strains to Bacterial Infections"" --I can send you the full text link if you like</t>
  </si>
  <si>
    <t xml:space="preserve"> but Craigslist does not allow it to be posted here</t>
  </si>
  <si>
    <t>--Private tutor (2010-): very experienced working with students K-12 and beyond</t>
  </si>
  <si>
    <t>SUBJECTS/SKILLS OFFERED:</t>
  </si>
  <si>
    <t>- SAT (Math</t>
  </si>
  <si>
    <t xml:space="preserve"> English Reading/Writing/Essay)</t>
  </si>
  <si>
    <t>- Math (Algebra I&amp;II</t>
  </si>
  <si>
    <t xml:space="preserve"> Calculus (all levels)</t>
  </si>
  <si>
    <t xml:space="preserve"> College-level math</t>
  </si>
  <si>
    <t>- Science courses (AP Biology</t>
  </si>
  <si>
    <t xml:space="preserve"> most college biology and chemistry courses)</t>
  </si>
  <si>
    <t>- English (High school/college English language and literature</t>
  </si>
  <si>
    <t xml:space="preserve"> English as a foreign language)</t>
  </si>
  <si>
    <t>- Writing (Grammar</t>
  </si>
  <si>
    <t xml:space="preserve"> syntax</t>
  </si>
  <si>
    <t xml:space="preserve"> prose etc.)</t>
  </si>
  <si>
    <t xml:space="preserve"> conversationally and practically fluent in Farsi/Persian and Azerbaijani Turkic</t>
  </si>
  <si>
    <t>I have an excellent success rate: I prepare comprehensive</t>
  </si>
  <si>
    <t xml:space="preserve"> in-depth lessons and work hard with students to ensure their success. My main goal is to give students a better conceptual understanding of a subject so they can succeed at a higher level by themselves. I teach students to THINK</t>
  </si>
  <si>
    <t xml:space="preserve"> not just to memorize information. I use several textbooks and preparatory books in each subject to provide my students with a wealth of course-related content and practice problems. I have always been an A student</t>
  </si>
  <si>
    <t xml:space="preserve"> and I apply the little tricks that allowed me to excel throughout my academic career to help my students do the same.</t>
  </si>
  <si>
    <t>I will reiterate that I teach because I derive a sense of purpose from it--this is why students are keen to come to my lessons</t>
  </si>
  <si>
    <t xml:space="preserve"> I help students fall in love with subjects they once hated and I inspire them to continue studying these subjects long after my lessons are over. I invariably develop a close relationship of mutual trust</t>
  </si>
  <si>
    <t xml:space="preserve"> respect and genuine affection with the families I service. Indeed</t>
  </si>
  <si>
    <t xml:space="preserve"> parents view me as a role model for their child(ren)</t>
  </si>
  <si>
    <t xml:space="preserve"> in addition to a tutor.</t>
  </si>
  <si>
    <t>2022-02-07T22:37:53-0500;https://washingtondc.craigslist.org/doc/lss/d/gaithersburg-tutor-educational/7443186426.html;;Dc/Md/Va;District Of Columbia;washington</t>
  </si>
  <si>
    <t>As a result of COVID</t>
  </si>
  <si>
    <t xml:space="preserve"> many children have fallen behind and need to master the basic skills that they may have missed over the last year.  This is especially important for children in elementary school because learning will be a struggle across all academic areas this year</t>
  </si>
  <si>
    <t xml:space="preserve"> as well as in the years to come</t>
  </si>
  <si>
    <t xml:space="preserve"> if they have gaps in their learning and don't have a good grasp of the basics in reading</t>
  </si>
  <si>
    <t xml:space="preserve"> grammar and math. </t>
  </si>
  <si>
    <t>I have a masters degree in special education/language disabilities and for over 30 years have been working with students</t>
  </si>
  <si>
    <t xml:space="preserve"> from preschool age through college age who have language-based learning disabilities or just need extra help learning material presented in school.  I work with students according to where they are developmentally</t>
  </si>
  <si>
    <t xml:space="preserve"> remediate weaknesses</t>
  </si>
  <si>
    <t xml:space="preserve"> and fill in the gaps that exist in skill areas so students will have a strong foundation in basic skill areas and will be better able to master new skills along the learning continuum.   </t>
  </si>
  <si>
    <t xml:space="preserve"> I teach to the whole child which means I help students overcome weaknesses in visual and auditory perception/memory/discrimination that make learning difficult.  I work with children to help them improve skills in reading</t>
  </si>
  <si>
    <t xml:space="preserve"> visual-motor/visual-motor-memory</t>
  </si>
  <si>
    <t xml:space="preserve"> logical reasoning</t>
  </si>
  <si>
    <t xml:space="preserve"> verbal and written expression</t>
  </si>
  <si>
    <t xml:space="preserve"> reading/listening comprehension</t>
  </si>
  <si>
    <t xml:space="preserve"> logical reasoning/problem solving</t>
  </si>
  <si>
    <t xml:space="preserve"> vocabulary and study skills.  </t>
  </si>
  <si>
    <t>I also work with individuals</t>
  </si>
  <si>
    <t xml:space="preserve"> including college students</t>
  </si>
  <si>
    <t xml:space="preserve"> who need to improve their editing and writing skills. </t>
  </si>
  <si>
    <t>Please contact me if you would like to arrange a phone appointment to speak with me about your child.</t>
  </si>
  <si>
    <t>;[];2022-03-07;0
2022-02-07T16:13:11-0500;https://washingtondc.craigslist.org/mld/lss/d/bethesda-sat-act-gre-gmat-math-tutoring/7443045116.html;;Montgomery County, Anywhere;Maryland;washington,dc;District of Columbia;</t>
  </si>
  <si>
    <t>I help students prepare for Math sections in the SAT</t>
  </si>
  <si>
    <t xml:space="preserve"> ACT and other standardized tests.  I worked for 4 years at a tutoring facility.  When I applied for the job</t>
  </si>
  <si>
    <t xml:space="preserve"> I was required to take an SAT Math test. I got the job because I was the only applicant ever to have gotten 100% on the test.  I prepared answer keys for the SAT and helped many students prepare for the test.  I now have my own students who I tutor in their homes (as long as an adult is home) or in a library local to the student.</t>
  </si>
  <si>
    <t>It is important to realize that in the SAT and ACT exams there are often two ways to solve a given standardized Math test problem.  The first way is straightforward</t>
  </si>
  <si>
    <t xml:space="preserve"> but time-consuming.  The second employs a mathematical insight that makes it faster and easier to solve. I teach these insights to my students.</t>
  </si>
  <si>
    <t>I also tutor the subject tests in Physics</t>
  </si>
  <si>
    <t xml:space="preserve"> and Math.</t>
  </si>
  <si>
    <t xml:space="preserve">I work with other tutors that can help with the English section and other subject tests. </t>
  </si>
  <si>
    <t>I work well with students deemed to have learning problems.</t>
  </si>
  <si>
    <t>During Covid</t>
  </si>
  <si>
    <t xml:space="preserve"> I have been tutoring remotely via Zoom.  It works well as I use a graphics tablet to write directly on my student's shared screen.  I am fully vaccinated and can tutor at a student's home (as long as an adult is home) or at a public place.</t>
  </si>
  <si>
    <t>Because it is hard for a student to know when and for how long s/he will need tutoring</t>
  </si>
  <si>
    <t xml:space="preserve"> I don't require a regular schedule for tutoring.  When tutoring remotely</t>
  </si>
  <si>
    <t xml:space="preserve"> if a student only needs</t>
  </si>
  <si>
    <t xml:space="preserve"> ten minutes worth of help</t>
  </si>
  <si>
    <t xml:space="preserve"> that is all that I bill for.  Likewise</t>
  </si>
  <si>
    <t xml:space="preserve"> the student can go over an hour a little without adding a whole hour as I prorate to the minute.</t>
  </si>
  <si>
    <t>;[];2022-03-07;0
2022-02-07T02:12:31-0500;https://washingtondc.craigslist.org/nva/lss/d/german-french-math-latin-teachers/7442759124.html;;Vienna;Northern Virginia;washington,dc;District of Columbia;</t>
  </si>
  <si>
    <t>GERMAN:</t>
  </si>
  <si>
    <t>Former teacher of German offers tutoring at $45 to $50 an hour from the deck of her home. Social distance practiced.</t>
  </si>
  <si>
    <t>Practice conversation or get help with grammar/homework. Military families and members of the State Department welcome.</t>
  </si>
  <si>
    <t>For children I do games</t>
  </si>
  <si>
    <t xml:space="preserve"> crafts</t>
  </si>
  <si>
    <t xml:space="preserve"> and German songs.</t>
  </si>
  <si>
    <t xml:space="preserve">Intensive course available for beginners. Learning German grammar is time-consuming. Focus on just the grammar you need to speak correctly and easily. </t>
  </si>
  <si>
    <t xml:space="preserve">I use a method of selective learning and spaced repetition which moves the words from your short-term memory into long-term memory and maximizes the number of words you can learn effectively in a limited period of time. I am familiar with the methods of the Defense Language Institute and Middlebury College as well as research from the University of Maryland Center for Advanced Study of Language. </t>
  </si>
  <si>
    <t>I will work to get you speaking German as quickly as possible.</t>
  </si>
  <si>
    <t>Learn the most amount of German in the shortest amount of time!</t>
  </si>
  <si>
    <t>FRENCH:</t>
  </si>
  <si>
    <t xml:space="preserve"> NATIVE SPEAKER</t>
  </si>
  <si>
    <t xml:space="preserve">  I am a bilingual French teacher</t>
  </si>
  <si>
    <t xml:space="preserve"> up-to-date with the latest in French culture and politics.  I've been working with Fairfax County students for the last 15 years</t>
  </si>
  <si>
    <t xml:space="preserve"> and have all the Fairfax County French text books. </t>
  </si>
  <si>
    <t>I can help students understand tricky grammar points and gain confidence speaking French for PALS.   For AP and IB students</t>
  </si>
  <si>
    <t xml:space="preserve"> I have packets with my own grammar examples</t>
  </si>
  <si>
    <t xml:space="preserve"> themed vocab sets for essays</t>
  </si>
  <si>
    <t xml:space="preserve"> and comprehension strategies that work. We are a French-speaking family and have lots of French magazines</t>
  </si>
  <si>
    <t xml:space="preserve"> newspapers</t>
  </si>
  <si>
    <t xml:space="preserve"> and videos that students can borrow.</t>
  </si>
  <si>
    <t>I currently tutor students from Madison High</t>
  </si>
  <si>
    <t xml:space="preserve"> Oakton</t>
  </si>
  <si>
    <t xml:space="preserve"> Marshall</t>
  </si>
  <si>
    <t xml:space="preserve"> McLean</t>
  </si>
  <si>
    <t xml:space="preserve"> and TJ.  I have a lively personality and a sense of humor. Your child will not be bored!</t>
  </si>
  <si>
    <t>Will travel to you for a negotiable fee. Otherwise my rate is $45 to $50/hr. Retired adults also welcome. I'm happy to teach French to anyone.</t>
  </si>
  <si>
    <t>Math teacher(female) offers help with pre-algebra</t>
  </si>
  <si>
    <t xml:space="preserve"> TJ prep</t>
  </si>
  <si>
    <t xml:space="preserve"> and SAT prep. </t>
  </si>
  <si>
    <t>I work well with teens and find ways to motivate them. I also show them easier ways to solve problems than is explained in their text books</t>
  </si>
  <si>
    <t xml:space="preserve"> and I give them step-by-step example packets for each unit. Also</t>
  </si>
  <si>
    <t xml:space="preserve"> I am available for homework help by email in between tutorings.</t>
  </si>
  <si>
    <t>My rates are $45 to 50/hr from my home/Vienna library or $50 + travel fee to your home.</t>
  </si>
  <si>
    <t>Currently working with students from Madison and Oakton High</t>
  </si>
  <si>
    <t xml:space="preserve"> Kilmer</t>
  </si>
  <si>
    <t xml:space="preserve"> Thoreau</t>
  </si>
  <si>
    <t xml:space="preserve"> and Marshall Road Elementary School.  </t>
  </si>
  <si>
    <t>SAT/ACT/TJ PREP:</t>
  </si>
  <si>
    <t xml:space="preserve">I am a former high-school teacher of writing and math with ten years experience helping students raise their SAT/ACT scores. I work with each student's individual learning style and explain step-by step strategies and techniques that make the problem-solving process fast and accurate. </t>
  </si>
  <si>
    <t>Rates: $75 for one hour</t>
  </si>
  <si>
    <t xml:space="preserve"> or $100 for a two-hour session.</t>
  </si>
  <si>
    <t>Location: my home. From my patio. Social distance practiced.</t>
  </si>
  <si>
    <t>All inquiries</t>
  </si>
  <si>
    <t xml:space="preserve"> please use your own own email address.</t>
  </si>
  <si>
    <t>LATIN:</t>
  </si>
  <si>
    <t>All levels. National Latin Exam prep. $50 per hour</t>
  </si>
  <si>
    <t>I provide clear explanations of Latin grammar and have a system of charts and tables my students find very helpful.</t>
  </si>
  <si>
    <t>Since I own most of the texts used in Fairfax County</t>
  </si>
  <si>
    <t xml:space="preserve"> I can offer homework help over the phone or by e-mail.</t>
  </si>
  <si>
    <t>If your school does not teach Latin</t>
  </si>
  <si>
    <t xml:space="preserve"> I can arrange for my students to earn credit for up to four years of Latin. </t>
  </si>
  <si>
    <t>I do not provide references. Getting a reference involves a certain amount of hassle both for me and the parent stuck with writing that reference.  The other thing you have to consider is that not all references are genuine. As a parent</t>
  </si>
  <si>
    <t xml:space="preserve"> hiring math tutors over the years for my kids</t>
  </si>
  <si>
    <t xml:space="preserve"> I've always observed the first one or two sessions before making up my mind. I found no correlation whatsoever between good references and good tutors. A lot of it boils down to whether kids like/feel comfortable with the particular person.</t>
  </si>
  <si>
    <t>READING TUTOR FOR THE RELUCTANT READER:</t>
  </si>
  <si>
    <t>Experienced teacher with sense of humor enjoys working with children of all abilities and ages</t>
  </si>
  <si>
    <t xml:space="preserve"> including those with Down's Syndrome. Social distance practiced. </t>
  </si>
  <si>
    <t>Excellent results through phonics</t>
  </si>
  <si>
    <t xml:space="preserve"> adapted board games</t>
  </si>
  <si>
    <t xml:space="preserve"> card games</t>
  </si>
  <si>
    <t xml:space="preserve"> music</t>
  </si>
  <si>
    <t xml:space="preserve"> and action-based reading activities for children who don't enjoy reading books and couldn't care less about what happens on the next page. </t>
  </si>
  <si>
    <t>Rate: $50 per hour in my home.</t>
  </si>
  <si>
    <t>Will travel to your home for a negotiable travel fee.</t>
  </si>
  <si>
    <t>;[45, 50, 45, 50, 45, 50, 75, 100, 50, 50];2022-03-07;10
2022-02-05T18:10:44-0500;https://washingtondc.craigslist.org/nva/lss/d/oakton-science-tutor-biology-chemistry/7442282101.html;;no city found;Northern Virginia;washington,dc;District of Columbia;</t>
  </si>
  <si>
    <t>Are the complexities of biology</t>
  </si>
  <si>
    <t xml:space="preserve"> and physics getting you down? No worries</t>
  </si>
  <si>
    <t xml:space="preserve"> I‚Äôll help you make sense of it all!</t>
  </si>
  <si>
    <t>I graduated at the top of my class from an accelerated math and science academy in high school and have over a decade‚Äôs worth of tutoring experience.</t>
  </si>
  <si>
    <t>I am very well-versed in the AP curriculum for biology</t>
  </si>
  <si>
    <t xml:space="preserve"> and physics. Not only will I break down the complex concepts for you</t>
  </si>
  <si>
    <t xml:space="preserve"> but I will help you to see the connections between all of the facts. For math-based word problems</t>
  </si>
  <si>
    <t xml:space="preserve"> I will break things down step by step and then motivate you to apply what you have learned with confidence and passion. After all</t>
  </si>
  <si>
    <t xml:space="preserve"> learning should also be fun and engaging and even relatable to the real world.</t>
  </si>
  <si>
    <t>Please feel free to reply to this ad with a description of your coursework</t>
  </si>
  <si>
    <t xml:space="preserve"> and let‚Äôs try to figure out a schedule together. Thank you and looking forward!</t>
  </si>
  <si>
    <t>;[];2022-03-07;0
2022-02-04T21:34:50-0500;https://washingtondc.craigslist.org/mld/lss/d/silver-spring-tutoring-chemistry-math/7441922190.html;;Washington Metropolitan Area;Maryland;washington,dc;District of Columbia;</t>
  </si>
  <si>
    <t>Hi! My name is Rabih and I am an experienced tutor and teacher. I have a PhD in Chemistry and many years of experience teaching and tutoring in schools and colleges.</t>
  </si>
  <si>
    <t>My goal here is to help you or your child reach your/their best potential. My tutoring subjects include Chemistry (college/school</t>
  </si>
  <si>
    <t xml:space="preserve"> all grades)</t>
  </si>
  <si>
    <t xml:space="preserve"> Biology and Arabic (school</t>
  </si>
  <si>
    <t xml:space="preserve"> all grades).</t>
  </si>
  <si>
    <t>I can do in-person</t>
  </si>
  <si>
    <t xml:space="preserve"> as well as Zoom</t>
  </si>
  <si>
    <t xml:space="preserve"> Facetime</t>
  </si>
  <si>
    <t xml:space="preserve"> Skype or other forms of online communication.</t>
  </si>
  <si>
    <t>I keep my prices low</t>
  </si>
  <si>
    <t xml:space="preserve"> however they do vary on subject(s) and grades.</t>
  </si>
  <si>
    <t>If you have any question or you want to schedule the first lesson</t>
  </si>
  <si>
    <t xml:space="preserve"> email me and I‚Äôll get back to you ASAP!</t>
  </si>
  <si>
    <t>2022-02-09T08:41:25-0500;https://washingtondc.craigslist.org/mld/lss/d/bowie-tutoring-homework-help-first/7443705037.html;;Bowie</t>
  </si>
  <si>
    <t xml:space="preserve"> Hyattsville</t>
  </si>
  <si>
    <t xml:space="preserve"> Largo</t>
  </si>
  <si>
    <t xml:space="preserve"> Glenarden</t>
  </si>
  <si>
    <t xml:space="preserve"> Upper Marlboro</t>
  </si>
  <si>
    <t xml:space="preserve"> Etc.;Maryland;washington</t>
  </si>
  <si>
    <t>I am offering private tutoring ONLINE using Zoom or meeting in person at a public place near me.</t>
  </si>
  <si>
    <t>$35/hour</t>
  </si>
  <si>
    <t>I have worked for myself as a private tutor since 2011.  I work with kids from 1st grade through</t>
  </si>
  <si>
    <t>ninth.  I mainly tutor math</t>
  </si>
  <si>
    <t xml:space="preserve"> but I can help with most subjects. I do homework help too.</t>
  </si>
  <si>
    <t>Read more about me below:</t>
  </si>
  <si>
    <t>*****************************************************************************</t>
  </si>
  <si>
    <t>RATE: $35/HOUR</t>
  </si>
  <si>
    <t>SUBJECTS TAUGHT:	grades 1 to 9 MATH - including pre-algebra</t>
  </si>
  <si>
    <t xml:space="preserve"> geometry- and </t>
  </si>
  <si>
    <t>can help with homework in other subjects.</t>
  </si>
  <si>
    <t>LOCATION: work online with Zoom or meet at a Panera Bread near me.</t>
  </si>
  <si>
    <t xml:space="preserve">MY EXPERIENCE:	11 years+ as a professional tutor </t>
  </si>
  <si>
    <t>MY EDUCATION:</t>
  </si>
  <si>
    <t>Bachelor's degree in BUSINESS from The University of Connecticut</t>
  </si>
  <si>
    <t>Bachelor's degree in ENGINEERING from Rutgers University.</t>
  </si>
  <si>
    <t xml:space="preserve">***************************************************************************** </t>
  </si>
  <si>
    <t xml:space="preserve">I AM NOT YOUR AVERAGE TUTOR.  </t>
  </si>
  <si>
    <t>There are a lot of tutors out there</t>
  </si>
  <si>
    <t xml:space="preserve"> but I have a very educated background</t>
  </si>
  <si>
    <t xml:space="preserve"> having had a career in engineering for ten years.  I worked as a Packaging Engineer in the medical device and pharmaceutical industries.  I have also worked for NASA for five years. I bring a lot to the table with this education and experience.  </t>
  </si>
  <si>
    <t>I have transitioned to being a professional private tutor because it is my PASSION and  CALLING.  I feel this work is sacred work</t>
  </si>
  <si>
    <t xml:space="preserve"> and I am meant to help all kids and adults learn and become more confident in their abilities.  My work is VERY important to me.  I am here to be a positive influence and to make learning new things easier to understand. </t>
  </si>
  <si>
    <t xml:space="preserve">I am proud to say that I do get VERY GOOD RESULTS with kids and adults who are willing to do the work.  </t>
  </si>
  <si>
    <t>If you'd like more input on my abilities</t>
  </si>
  <si>
    <t xml:space="preserve"> references are available upon request.</t>
  </si>
  <si>
    <t>I also have worked with all types of students including those with mental illnesses</t>
  </si>
  <si>
    <t xml:space="preserve"> ADD/ADHD</t>
  </si>
  <si>
    <t xml:space="preserve"> mild intellectual disabilities</t>
  </si>
  <si>
    <t xml:space="preserve"> and those who are transgender.  I welcome all types of backgrounds. </t>
  </si>
  <si>
    <t xml:space="preserve"> *****************************************************************************</t>
  </si>
  <si>
    <t>References:	Available upon request</t>
  </si>
  <si>
    <t>Rate                       $35/hour</t>
  </si>
  <si>
    <t>;[35, 35, 35];2022-03-07;3
2022-02-08T13:05:57-0500;https://washingtondc.craigslist.org/mld/lss/d/chevy-chase-sat-and-act-test-prep/7443393428.html;;no city found;Maryland;washington,dc;District of Columbia;</t>
  </si>
  <si>
    <t>What if a tutoring company didn't try to make your student sit in classroom for 40 hours?</t>
  </si>
  <si>
    <t>What if a tutoring company focused ONLY on the items students needed in a 5-8 hour program and gave you the rest of the 12-16 hours of content FOR FREE in easily viewable (Anytime!) videos for students to complete on their own IF they needed or wanted.</t>
  </si>
  <si>
    <t>RK Test Prep can help you!</t>
  </si>
  <si>
    <t>Personalized SAT/ACT Prep from perfect scorer and experienced tutor - all SAT programs include additional 12 hours of video lessons covering UNIQUE content taught by Rick and FREE 122-page workbook of content</t>
  </si>
  <si>
    <t>CRAIGSLIST SPECIALS...</t>
  </si>
  <si>
    <t>http://www.rktestprep.com/satact (8 hrs 1-on-1 program - SAVE $400 off regular pricing)+ 12 hrs free video lessons</t>
  </si>
  <si>
    <t>http://www.rktestprep.com/sat-online/ (5 hrs 1-on-1 program DISCOUNTED $400 OFF REGULAR PRICING)+ 12 hrs free video lessons</t>
  </si>
  <si>
    <t>1-1 prep ORR. 2 students can take 1-1 prep at same time</t>
  </si>
  <si>
    <t xml:space="preserve"> split cost evenly</t>
  </si>
  <si>
    <t>-Standard program is to meet once per week for 6-8 weeks</t>
  </si>
  <si>
    <t xml:space="preserve"> with 3-5 hours of homework in between sessions - all is customizable</t>
  </si>
  <si>
    <t>--------------------------------------------------------------------------------------------------------------------</t>
  </si>
  <si>
    <t>-Over 100 Google-verified 5-Star Ratings and Stellar Reviews:</t>
  </si>
  <si>
    <t>https://www.google.com/search?q=RK%20Test%20Prep&amp;ludocid=4600070901908814929#lrd=0x0:0x3fd6bc1cf1e2bc51</t>
  </si>
  <si>
    <t>-11 years experience working with over 1</t>
  </si>
  <si>
    <t>000 students</t>
  </si>
  <si>
    <t>-Perfect 1600/1600 on May 2016 (new) SAT test</t>
  </si>
  <si>
    <t>-Perfect 36/36 on April 2016 ACT test</t>
  </si>
  <si>
    <t>----------------------------------------------------------------------------------------------------------------------------------------------</t>
  </si>
  <si>
    <t>Recent testimonials:</t>
  </si>
  <si>
    <t>--------------------------------------------------------------------------------------</t>
  </si>
  <si>
    <t>My son took the SAT for the first time</t>
  </si>
  <si>
    <t xml:space="preserve"> with minimal prep</t>
  </si>
  <si>
    <t xml:space="preserve"> scored a 1500. Which in my opinion was awesome and figured</t>
  </si>
  <si>
    <t xml:space="preserve"> one and done</t>
  </si>
  <si>
    <t xml:space="preserve"> great. But he insisted that he could have done better on math because he had Algebra so long ago</t>
  </si>
  <si>
    <t xml:space="preserve"> like 6th grade</t>
  </si>
  <si>
    <t xml:space="preserve"> and he just needed help with that. So i start calling all of the usual SAT prep suspects and none of them would just focus on what he claimed he needed to get a better score. RK test prep was the only one that would focus on where we asked them to focus</t>
  </si>
  <si>
    <t xml:space="preserve"> not stray from that and did so affordably. My son took the SAT again and got a 1570 combined</t>
  </si>
  <si>
    <t xml:space="preserve"> bettered his score in math by 70 points. In my opinion there is no other place I would recommend in the area. Thanks for the help</t>
  </si>
  <si>
    <t xml:space="preserve"> he is thrilled with his end score.</t>
  </si>
  <si>
    <t>Sarah just got her scores back. 660 Reading. 650 Math</t>
  </si>
  <si>
    <t xml:space="preserve"> which is 210 points higher than her SATs. We are of course ecstatic and can't thank you enough. Her fantastic GPA and impressive extracurriculars combined with these SATs scores opens some doors she might not have had before. Thanks again!</t>
  </si>
  <si>
    <t>Thank you! For only a few sessions you really helped her get on the right path. I wish I hadn‚Äôt wasted my money on other programs and she had just worked with you for a longer time.</t>
  </si>
  <si>
    <t>Appreciate all of your help.</t>
  </si>
  <si>
    <t>David is good</t>
  </si>
  <si>
    <t xml:space="preserve"> thanks for asking-he is going to Johns Hopkins in the fall. His 35 superscore you helped him get worked out well.</t>
  </si>
  <si>
    <t>Working with Rick was the best decision my wife and I have made during the college admission process. We don't live close to Rick's work center so our daughter did all tutoring sessions with Rick via Skype - I have to admit I was a little nervous about how effective this would be - but it was absolutely terrific - the prep was comprehensive and at the exact right level and work load for her. She improved her SAT score almost 200 points and working with Rick was a huge part of it. 5 Stars for sure. Don't look anywhere else - work with Rick.</t>
  </si>
  <si>
    <t xml:space="preserve"> daughter increased close to 200 points May SAT</t>
  </si>
  <si>
    <t>I'm really happy with my score! Thank you so much! I feel that your test prep was extremely helpful in allowing me to achieve the score I did. Furthermore</t>
  </si>
  <si>
    <t xml:space="preserve"> your tips and tricks on how to tackle the essay portion not only helped me during the test</t>
  </si>
  <si>
    <t xml:space="preserve"> but also</t>
  </si>
  <si>
    <t xml:space="preserve"> I feel</t>
  </si>
  <si>
    <t xml:space="preserve"> were useful to keep in mind for essays and timed writings in school as well! I owe my A in English class to you</t>
  </si>
  <si>
    <t xml:space="preserve"> good sir! Thanks again!</t>
  </si>
  <si>
    <t xml:space="preserve"> Spring Break Boot Camp student</t>
  </si>
  <si>
    <t xml:space="preserve"> scored a PERFECT 1600 on June 2019 SAT</t>
  </si>
  <si>
    <t>---------------------------------------------------------------------------------------------------------------------</t>
  </si>
  <si>
    <t>Using Rick for ACT tutoring was the best decision we could of made for our daughter and her score. She went up 7 points on the ACT test with 6 sessions and homework. That is an amazing jump in score! His knowledge and understanding of the ACT is incredible and his passion for teaching is contagious with his students. I highly recommend investing with Rick!</t>
  </si>
  <si>
    <t>After preparing for several sessions with Rick</t>
  </si>
  <si>
    <t xml:space="preserve"> my daughter's SAT scores improve dramatically</t>
  </si>
  <si>
    <t xml:space="preserve"> and ultimately received an almost perfect score on the multiple choice and a 22 on the essay. Rick was able to efficiently help my daughter to raise her scores</t>
  </si>
  <si>
    <t xml:space="preserve"> ensuring that my daughter did not have to give up much of her extracurricular activities while prepping for the SAT. In addition</t>
  </si>
  <si>
    <t xml:space="preserve"> Rick is extremely knowledgeable about the test and knows exactly how to help you prep your weakest areas. Especially</t>
  </si>
  <si>
    <t xml:space="preserve"> his essay feedback extremely helpful</t>
  </si>
  <si>
    <t xml:space="preserve"> and my daughter ended up with a higher score than many of my peers who attended summer-long SAT camps. I would highly recommend Rick to anyone looking to raise their test scores!</t>
  </si>
  <si>
    <t>Rick is fantastic. He's very experienced with the tests so he's basically reverse engineered all the patterns and algorithms that go into making them. His feedback on essays is very thorough and constructive. His tutoring gave me a lot of confidence going into the test and I ended up getting a total of 3 questions wrong on the entire SAT. He really helps you understand why you got certain questions wrong and how to recognize the same types of questions in the future and how to answer them correctly. I highly recommend Rick for everyone.</t>
  </si>
  <si>
    <t>I would just like to say we were extremely pleased with the improvement Andrew realized under your instruction. My other two children did Kaplan and saw little (almost negligible) improvement in their SAT scores. When we enrolled Andrew with you</t>
  </si>
  <si>
    <t xml:space="preserve"> while we knew he had underperformed his potential in his first attempt on the SATs</t>
  </si>
  <si>
    <t xml:space="preserve"> given the experience we had with Kaplan</t>
  </si>
  <si>
    <t xml:space="preserve"> we would have been basically happy with a 50-70 points or so improvement. Needless to say</t>
  </si>
  <si>
    <t xml:space="preserve"> I was very happy with his 170 point improvement</t>
  </si>
  <si>
    <t>SAT Math</t>
  </si>
  <si>
    <t xml:space="preserve"> SAT Reading</t>
  </si>
  <si>
    <t xml:space="preserve"> SAT Writing</t>
  </si>
  <si>
    <t xml:space="preserve"> SAT Essay</t>
  </si>
  <si>
    <t xml:space="preserve"> ACT Reading</t>
  </si>
  <si>
    <t xml:space="preserve"> ACT English</t>
  </si>
  <si>
    <t xml:space="preserve"> ACT Science</t>
  </si>
  <si>
    <t>Rockville</t>
  </si>
  <si>
    <t xml:space="preserve"> Gaithersburg</t>
  </si>
  <si>
    <t xml:space="preserve"> Potomac</t>
  </si>
  <si>
    <t xml:space="preserve"> Bethesda</t>
  </si>
  <si>
    <t xml:space="preserve"> Derwood</t>
  </si>
  <si>
    <t xml:space="preserve"> Silver Spring</t>
  </si>
  <si>
    <t xml:space="preserve"> Germantown</t>
  </si>
  <si>
    <t xml:space="preserve"> Montgomery Village</t>
  </si>
  <si>
    <t xml:space="preserve"> Maryland</t>
  </si>
  <si>
    <t xml:space="preserve"> MD</t>
  </si>
  <si>
    <t xml:space="preserve"> Washington</t>
  </si>
  <si>
    <t xml:space="preserve"> D.C.</t>
  </si>
  <si>
    <t xml:space="preserve"> DC</t>
  </si>
  <si>
    <t xml:space="preserve"> District of Columbia</t>
  </si>
  <si>
    <t xml:space="preserve"> Alexandria</t>
  </si>
  <si>
    <t xml:space="preserve"> Annandale</t>
  </si>
  <si>
    <t xml:space="preserve"> Arlington</t>
  </si>
  <si>
    <t xml:space="preserve"> Ashburn</t>
  </si>
  <si>
    <t xml:space="preserve"> Falls Church</t>
  </si>
  <si>
    <t xml:space="preserve"> Herndon</t>
  </si>
  <si>
    <t xml:space="preserve"> Leesburg</t>
  </si>
  <si>
    <t xml:space="preserve"> Sterling</t>
  </si>
  <si>
    <t xml:space="preserve"> Rockville</t>
  </si>
  <si>
    <t xml:space="preserve"> Riverdale</t>
  </si>
  <si>
    <t xml:space="preserve"> College Park</t>
  </si>
  <si>
    <t xml:space="preserve"> Adelphi</t>
  </si>
  <si>
    <t xml:space="preserve"> Calverton</t>
  </si>
  <si>
    <t xml:space="preserve"> Beltsville</t>
  </si>
  <si>
    <t xml:space="preserve"> Laurel</t>
  </si>
  <si>
    <t xml:space="preserve"> Greenbelt</t>
  </si>
  <si>
    <t xml:space="preserve"> New Carrollton</t>
  </si>
  <si>
    <t xml:space="preserve"> Glenn Dale</t>
  </si>
  <si>
    <t xml:space="preserve"> Bowie and surrounding cities...Maret</t>
  </si>
  <si>
    <t xml:space="preserve"> Sidwell</t>
  </si>
  <si>
    <t xml:space="preserve"> Saint Albans</t>
  </si>
  <si>
    <t xml:space="preserve"> National Cathedral</t>
  </si>
  <si>
    <t>2022-03-03T09:53:32-0500;https://miami.craigslist.org/mdc/lss/d/miami-sat-gmat-lsat-act-gre-tutor-test/7453233390.html;;Online;Miami / Dade;southflorida;Florida;"</t>
  </si>
  <si>
    <t>Contact through text then call at 786 -503- 3633. Miami and beyond - SAT</t>
  </si>
  <si>
    <t xml:space="preserve"> and GRE test prep 1-on-1 online or in person.</t>
  </si>
  <si>
    <t>Vocabulary</t>
  </si>
  <si>
    <t>Usage</t>
  </si>
  <si>
    <t>SAT Reading Test</t>
  </si>
  <si>
    <t>SAT Writing Test</t>
  </si>
  <si>
    <t>SAT Math 1 Test</t>
  </si>
  <si>
    <t>SAT Math 2 Test</t>
  </si>
  <si>
    <t>ACT English Test</t>
  </si>
  <si>
    <t>ACT Reading Test</t>
  </si>
  <si>
    <t>ACT Math Test</t>
  </si>
  <si>
    <t>ACT Science Test</t>
  </si>
  <si>
    <t>LSAC LSAT Reading Comprehension</t>
  </si>
  <si>
    <t>LSAC LSAT Logic Games</t>
  </si>
  <si>
    <t>LSAC LSAT Logical Reasoning</t>
  </si>
  <si>
    <t>LSAC LSAT Writing</t>
  </si>
  <si>
    <t>GMAC GMAT Verbal</t>
  </si>
  <si>
    <t>GMAC GMAT Analytical Writing AWA</t>
  </si>
  <si>
    <t>GMAC GMAT Integrated Reasoning</t>
  </si>
  <si>
    <t>GMAC GMAT Quantitative</t>
  </si>
  <si>
    <t>ETS Praxis Core Reading</t>
  </si>
  <si>
    <t>ETS Praxis Core Writing</t>
  </si>
  <si>
    <t>ETS Praxis Core Essay</t>
  </si>
  <si>
    <t>ETS Praxis Core Math</t>
  </si>
  <si>
    <t>ETS GRE Verbal</t>
  </si>
  <si>
    <t>ETS GRE Vocabulary</t>
  </si>
  <si>
    <t>ETS GRE Argument &amp; Issue Essay</t>
  </si>
  <si>
    <t>ETS GRE Quantitative</t>
  </si>
  <si>
    <t>Specialize with standardized tests and subject tests. Text</t>
  </si>
  <si>
    <t xml:space="preserve"> then call to see if it makes sense to work together.</t>
  </si>
  <si>
    <t>Izy</t>
  </si>
  <si>
    <t>Test Prep Instructor</t>
  </si>
  <si>
    <t>2022-02-28T21:15:27-0500;https://miami.craigslist.org/mdc/lss/d/miami-effective-math-tutor/7452214864.html;;Kendall</t>
  </si>
  <si>
    <t xml:space="preserve"> El Doral</t>
  </si>
  <si>
    <t xml:space="preserve"> Tamarac;Miami / Dade;southflorida;Florida;"</t>
  </si>
  <si>
    <t>Tutor with many years of experience offers curses of all levels: Elementary</t>
  </si>
  <si>
    <t xml:space="preserve"> Middle</t>
  </si>
  <si>
    <t xml:space="preserve"> High School</t>
  </si>
  <si>
    <t xml:space="preserve"> College and University.</t>
  </si>
  <si>
    <t>I am very patient and I like mathematics a lot</t>
  </si>
  <si>
    <t xml:space="preserve"> and I like to teach them too.</t>
  </si>
  <si>
    <t>I believe that I have the ability to find the exact reason why math is difficult for the student. And I can remedy that.</t>
  </si>
  <si>
    <t>I teach:</t>
  </si>
  <si>
    <t>Basic Algebra (MAT0057)</t>
  </si>
  <si>
    <t>Intermediate Algebra (MAT1033)</t>
  </si>
  <si>
    <t>College Algebra (MAC1105)</t>
  </si>
  <si>
    <t>Trigonometry (MAC1114)</t>
  </si>
  <si>
    <t>Pre-Calculus (MAC1140)</t>
  </si>
  <si>
    <t>Calculus I (MAC2311)</t>
  </si>
  <si>
    <t>Business Calculus (MAC2233).</t>
  </si>
  <si>
    <t>I also teach Physics (High School and College (PHY2053)).</t>
  </si>
  <si>
    <t>Call me at 786 239 8227.</t>
  </si>
  <si>
    <t>;[];2022-03-07;0
2022-02-28T11:17:03-0500;https://miami.craigslist.org/mdc/lss/d/fort-lauderdale-college-professor-math/7451933108.html;;Broward County;Miami / Dade;southflorida;Florida;</t>
  </si>
  <si>
    <t>College professor with years of experience offers help in Algebra</t>
  </si>
  <si>
    <t>We can meet in person or through zoom meeting.</t>
  </si>
  <si>
    <t>dlourivaldo@yahoo.com</t>
  </si>
  <si>
    <t>(561) 317 - 6189</t>
  </si>
  <si>
    <t>Da Silva</t>
  </si>
  <si>
    <t>;[];2022-03-07;0
2022-02-27T10:23:02-0500;https://miami.craigslist.org/mdc/lss/d/miami-tutor-math-accounting-statistics/7451510937.html;;Miami;Miami / Dade;southflorida;Florida;</t>
  </si>
  <si>
    <t>I CAN HELP IN MANY CLASSES  üìö</t>
  </si>
  <si>
    <t>MATHEMATICS üìö</t>
  </si>
  <si>
    <t>Statisticsüìö</t>
  </si>
  <si>
    <t>Statlabüìö</t>
  </si>
  <si>
    <t>Minitabüìö</t>
  </si>
  <si>
    <t>Matlabüìö</t>
  </si>
  <si>
    <t>ALEKSüìö</t>
  </si>
  <si>
    <t>Algebra üìö</t>
  </si>
  <si>
    <t>Calculusüìö</t>
  </si>
  <si>
    <t xml:space="preserve"> MATLABüìö</t>
  </si>
  <si>
    <t>Economicsüìö</t>
  </si>
  <si>
    <t>Philosophyüìö</t>
  </si>
  <si>
    <t xml:space="preserve"> üìö</t>
  </si>
  <si>
    <t>Physicsüìö</t>
  </si>
  <si>
    <t>BIOLOGYüìö</t>
  </si>
  <si>
    <t>Programming tutor üìö</t>
  </si>
  <si>
    <t xml:space="preserve">  C++  üìö</t>
  </si>
  <si>
    <t>Goüìö</t>
  </si>
  <si>
    <t>Python üìö</t>
  </si>
  <si>
    <t>Computer tutorüìö</t>
  </si>
  <si>
    <t>English Writing</t>
  </si>
  <si>
    <t>Spanish tutorüìö</t>
  </si>
  <si>
    <t xml:space="preserve">I have helped students in many colleges like: </t>
  </si>
  <si>
    <t>University of Miamiüìö</t>
  </si>
  <si>
    <t>Florida stateüìö</t>
  </si>
  <si>
    <t>Orlando üìö</t>
  </si>
  <si>
    <t>Collegeüìö</t>
  </si>
  <si>
    <t>Tampa bay</t>
  </si>
  <si>
    <t>üìö</t>
  </si>
  <si>
    <t>Devry</t>
  </si>
  <si>
    <t>üìöStrayer</t>
  </si>
  <si>
    <t>2022-02-27T10:03:21-0500;https://miami.craigslist.org/mdc/lss/d/miami-private-math-science-tutor-for/7451503485.html;;no city found;Miami / Dade;southflorida;Florida;"</t>
  </si>
  <si>
    <t xml:space="preserve"> my name is Ariel and I have been a private math tutor for over 15 years. I have completed several college courses including trigonometry</t>
  </si>
  <si>
    <t xml:space="preserve"> che mistry I</t>
  </si>
  <si>
    <t xml:space="preserve"> calculus I</t>
  </si>
  <si>
    <t xml:space="preserve"> calculus II</t>
  </si>
  <si>
    <t xml:space="preserve"> multivariable calculus</t>
  </si>
  <si>
    <t xml:space="preserve"> physics I</t>
  </si>
  <si>
    <t xml:space="preserve"> physics II</t>
  </si>
  <si>
    <t xml:space="preserve"> statics and dynamics. Beginning in middle school I was always two years ahead of the average student in my math classes. From then on I received an A in every math class I took until the time that I graduated. The subjects which I tutor include ACT math</t>
  </si>
  <si>
    <t xml:space="preserve"> algebra at all levels</t>
  </si>
  <si>
    <t xml:space="preserve"> analysis of functions</t>
  </si>
  <si>
    <t xml:space="preserve"> calculus I and II</t>
  </si>
  <si>
    <t xml:space="preserve"> statics and dynamics. I have been told on many occasions that I have a great ability to help people understand the area(s) of the subject(s) they are having trouble with. Therefore</t>
  </si>
  <si>
    <t xml:space="preserve"> I am confident that I can help anyone understand any part of math they are having trouble with. I can also help with online classes.  Contact me via call or text if you want to book a private session. I am willing to travel. Skype or zoom sessions also available.</t>
  </si>
  <si>
    <t>;[];2022-03-07;0
2022-02-22T15:21:47-0500;https://miami.craigslist.org/brw/lss/d/hollywood-affordable-math-tutor-in/7449525994.html;;Pembroke Pines Dade/Broward;Broward County;southflorida;Florida;</t>
  </si>
  <si>
    <t>I have helped high school students in passing state exams like EOC</t>
  </si>
  <si>
    <t xml:space="preserve"> FSA. As well as preparing International student in their acceptance exams. </t>
  </si>
  <si>
    <t xml:space="preserve">Regular tutoring is also provide for quizzes and homeworks. </t>
  </si>
  <si>
    <t>Major Topics: Algebra I</t>
  </si>
  <si>
    <t xml:space="preserve"> PERT Exam</t>
  </si>
  <si>
    <t xml:space="preserve"> Algebra FSA</t>
  </si>
  <si>
    <t xml:space="preserve"> Math Test Prep </t>
  </si>
  <si>
    <t>‚Ä¢ Zoom seccions available</t>
  </si>
  <si>
    <t xml:space="preserve">‚Ä¢ Personal tutoring following covid-19 guidelines </t>
  </si>
  <si>
    <t>‚Ä¢ Afternoon hours 6pm-10pm</t>
  </si>
  <si>
    <t>‚Ä¢ Weekend hours 10am - 3pm ($10+)</t>
  </si>
  <si>
    <t>‚Ä¢ 30 min Personal session $45 *price may change on location</t>
  </si>
  <si>
    <t>‚Ä¢ 60 min Personal session $60 *price may change on location</t>
  </si>
  <si>
    <t>***Tambien hablo espa√±ol***</t>
  </si>
  <si>
    <t xml:space="preserve"> (786)663-8419</t>
  </si>
  <si>
    <t>;[10, 45, 60];2022-03-07;3
2022-02-15T00:49:21-0500;https://miami.craigslist.org/brw/lss/d/fort-lauderdale-your-math-tutor-45-hr/7446191869.html;;Plantation;Broward County;southflorida;Florida;</t>
  </si>
  <si>
    <t>I graduated from the University of Miami with a bachelor's degree in Mathematics. I have 15+ years                         of tutoring experience in various areas of math</t>
  </si>
  <si>
    <t xml:space="preserve"> such as but not limited to Discrete/Finite Math</t>
  </si>
  <si>
    <t xml:space="preserve">      </t>
  </si>
  <si>
    <t>Intermediate/Pre-algebra</t>
  </si>
  <si>
    <t xml:space="preserve"> and/or Calculus I</t>
  </si>
  <si>
    <t xml:space="preserve">III. I have tutored               students from first-grade level math up till college level. I can conduct both one-on-one and small group        </t>
  </si>
  <si>
    <t>sessions either online via skype/google hangout or in person. I use a more concept-based method that helps students learn and understand the material in a way that allows them to remember and recall it when needed.</t>
  </si>
  <si>
    <t>;[];2022-03-07;0
2022-03-04T07:49:16-0500;https://miami.craigslist.org/mdc/lss/d/miami-sat-act-gmat-lsat-gre-tutor-one/7453640946.html;;Area - Virtual;Miami / Dade;southflorida;Florida;</t>
  </si>
  <si>
    <t>Text for a call at 786 -689- 7202. Miami or virtual for SAT</t>
  </si>
  <si>
    <t xml:space="preserve"> and GRE Test Prep.</t>
  </si>
  <si>
    <t xml:space="preserve"> Verbal</t>
  </si>
  <si>
    <t xml:space="preserve"> Punctuation</t>
  </si>
  <si>
    <t xml:space="preserve"> Data Analysis</t>
  </si>
  <si>
    <t>Test Format</t>
  </si>
  <si>
    <t xml:space="preserve"> Test Content</t>
  </si>
  <si>
    <t>Test Taking Strategies</t>
  </si>
  <si>
    <t>ACT English</t>
  </si>
  <si>
    <t>ACT Math</t>
  </si>
  <si>
    <t>SAT Reading Evidence Based</t>
  </si>
  <si>
    <t>SAT Writing and Language</t>
  </si>
  <si>
    <t>SAT Math I</t>
  </si>
  <si>
    <t xml:space="preserve"> SAT Math II</t>
  </si>
  <si>
    <t>GRE Quantitative Math Reasoning</t>
  </si>
  <si>
    <t>GRE Verbal English Reasoning</t>
  </si>
  <si>
    <t>GRE Analytical Writing Assessment</t>
  </si>
  <si>
    <t>GMAT Quantitative Math Reasoning</t>
  </si>
  <si>
    <t>GMAT Verbal English Reasoning</t>
  </si>
  <si>
    <t>GMAT Analytical Writing Assessment</t>
  </si>
  <si>
    <t>LSAT Logical Reasoning Arguments</t>
  </si>
  <si>
    <t>LSAT Logic Games Analytical Reasoning</t>
  </si>
  <si>
    <t>LSAT Reading Comprehension Passages</t>
  </si>
  <si>
    <t xml:space="preserve">Targeted to comprehensive Test Prep. Connect to talk about what you're working on. </t>
  </si>
  <si>
    <t>Emery</t>
  </si>
  <si>
    <t>Exam</t>
  </si>
  <si>
    <t xml:space="preserve"> Test Prep Instructor</t>
  </si>
  <si>
    <t>2022-02-24T05:58:18-0500;https://miami.craigslist.org/pbc/lss/d/boca-raton-chemistry-algebra-private/7450181664.html;;Wellington / Lake Worth / Pbg/ Wpb / Royal Palm Beach/ Jupit;Palm Beach Co;southflorida;Florida;"</t>
  </si>
  <si>
    <t>I have a Master's degree in Mathematics Education. I have been tutoring students in all subjects of middle</t>
  </si>
  <si>
    <t xml:space="preserve"> high school and college mathematics and science for 12 years</t>
  </si>
  <si>
    <t xml:space="preserve"> and have seen many students greatly improve their understanding</t>
  </si>
  <si>
    <t xml:space="preserve"> and grades in math as a result of my individual work with them. I was also a Supplemental Instructor of Chemistry at Palm Beach State College.</t>
  </si>
  <si>
    <t>I believe that students who understand the ""why"" underlying  mathematics and chemistry come to appreciate its value and are therefore more successful. I work closely with each student to identify the keys to his or her comprehension</t>
  </si>
  <si>
    <t xml:space="preserve"> and then concentrate on helping his or her mind make the connections necessary for understanding and mastering the subject.</t>
  </si>
  <si>
    <t>This is in addition to providing the usual support with review of class material</t>
  </si>
  <si>
    <t xml:space="preserve"> and reading comprehension and discussion of text</t>
  </si>
  <si>
    <t xml:space="preserve"> worksheet</t>
  </si>
  <si>
    <t xml:space="preserve"> or project assignments. I customize the sessions to meet the student objectives</t>
  </si>
  <si>
    <t xml:space="preserve"> which can range from targeted assistance in preparation for exams to lesson-by-lesson coverage of an entire course.</t>
  </si>
  <si>
    <t>My subject expertise includes statistics</t>
  </si>
  <si>
    <t xml:space="preserve"> chemistry &amp; algebra. I can also support your preparation for the SAT or ACT (both verbal and math sections)</t>
  </si>
  <si>
    <t xml:space="preserve"> Florida Teachers Certification Exam</t>
  </si>
  <si>
    <t xml:space="preserve"> HESI. Please feel free to contact me to help you be successful.</t>
  </si>
  <si>
    <t>561-two-88-zero-eight-93</t>
  </si>
  <si>
    <t>Any of these topics and more...</t>
  </si>
  <si>
    <t>Fractions</t>
  </si>
  <si>
    <t>Polynomials</t>
  </si>
  <si>
    <t>Factoring</t>
  </si>
  <si>
    <t>Graphing functions</t>
  </si>
  <si>
    <t>Inorganic chemistry</t>
  </si>
  <si>
    <t>Anatomy &amp; physiology</t>
  </si>
  <si>
    <t>Molecular Biology</t>
  </si>
  <si>
    <t>Pharmacology</t>
  </si>
  <si>
    <t>NCLEX</t>
  </si>
  <si>
    <t>FTCE</t>
  </si>
  <si>
    <t>TEAS</t>
  </si>
  <si>
    <t>HESI</t>
  </si>
  <si>
    <t>;[];2022-03-07;0
2022-02-18T08:58:15-0500;https://miami.craigslist.org/brw/lss/d/hollywood-tutor-all-subjects-12-in/7447588683.html;;5 ‚≠êÔ∏èReviews;Broward County;southflorida;Florida;</t>
  </si>
  <si>
    <t>I have 10+ years as an educator. Teaching is my number one passion as it brings such a joy to be able to help our youth reach heights they once deemed impossible. I not only work on building up the students academic confidence to get the student on grade level</t>
  </si>
  <si>
    <t xml:space="preserve"> I also work on accelerating them above their grade level. I work with a team of other certified teachers and tutors that specialize in all grades K-12</t>
  </si>
  <si>
    <t xml:space="preserve"> college courses</t>
  </si>
  <si>
    <t xml:space="preserve"> test prep &amp; foreign languages. Our job doesn‚Äôt stop until you teach you academic goals. We are here to help with missing assignments and can keep track of progress the entire time. Don‚Äôt wait until it is too late to seek help for your child</t>
  </si>
  <si>
    <t xml:space="preserve"> as their education will pave their future life‚Äôs path. If you are having trouble in Math</t>
  </si>
  <si>
    <t xml:space="preserve"> or social studies</t>
  </si>
  <si>
    <t xml:space="preserve"> give us a call now while slots are still available 404-596-4840</t>
  </si>
  <si>
    <t>;[];2022-03-07;0
2022-02-15T23:21:22-0500;https://miami.craigslist.org/pbc/lss/d/delray-beach-tutor-for-elementary/7446630388.html;75.0;Delray/Boca/Boynton;Palm Beach Co;southflorida;Florida;</t>
  </si>
  <si>
    <t>Experienced Tutor available to help your elementary or middle school student with reading</t>
  </si>
  <si>
    <t xml:space="preserve"> geography or math.. I will help your child excel.. and get ahead..</t>
  </si>
  <si>
    <t>I am available Weekday mornings</t>
  </si>
  <si>
    <t xml:space="preserve"> Monday or Wednesday evenings and on weekends.. </t>
  </si>
  <si>
    <t>$75 for 2 hour sessions weekly.</t>
  </si>
  <si>
    <t>Call 561 866-0766 for more information.</t>
  </si>
  <si>
    <t xml:space="preserve">    ";[75];2022-03-07;1</t>
  </si>
  <si>
    <t>2022-02-27T19:43:46-0500;https://miami.craigslist.org/mdc/lss/d/miami-certified-teacher-stanford/7451743371.html;;no city found;Miami / Dade;southflorida;Florida;"</t>
  </si>
  <si>
    <t>(305) 481-9572</t>
  </si>
  <si>
    <t>Miami</t>
  </si>
  <si>
    <t xml:space="preserve"> Kendall</t>
  </si>
  <si>
    <t xml:space="preserve"> South Miami</t>
  </si>
  <si>
    <t xml:space="preserve"> Miami Springs</t>
  </si>
  <si>
    <t xml:space="preserve"> Wilton Manors</t>
  </si>
  <si>
    <t xml:space="preserve"> Sweetwater</t>
  </si>
  <si>
    <t xml:space="preserve"> West Park</t>
  </si>
  <si>
    <t xml:space="preserve"> Opa-locka</t>
  </si>
  <si>
    <t xml:space="preserve"> Sunny Isles Beach</t>
  </si>
  <si>
    <t xml:space="preserve"> Pinecrest</t>
  </si>
  <si>
    <t xml:space="preserve"> Hialeah Gardens</t>
  </si>
  <si>
    <t xml:space="preserve"> Miami Lakes</t>
  </si>
  <si>
    <t xml:space="preserve"> Palmetto Bay</t>
  </si>
  <si>
    <t xml:space="preserve"> Doral</t>
  </si>
  <si>
    <t xml:space="preserve"> Dania Beach</t>
  </si>
  <si>
    <t xml:space="preserve"> Cutler Bay</t>
  </si>
  <si>
    <t xml:space="preserve"> Aventura</t>
  </si>
  <si>
    <t xml:space="preserve"> Cooper City</t>
  </si>
  <si>
    <t xml:space="preserve"> Lauderdale Lakes</t>
  </si>
  <si>
    <t xml:space="preserve"> North Miami Beach</t>
  </si>
  <si>
    <t xml:space="preserve"> Hallandale Beach</t>
  </si>
  <si>
    <t xml:space="preserve"> North Lauderdale</t>
  </si>
  <si>
    <t xml:space="preserve"> Oakland Park</t>
  </si>
  <si>
    <t xml:space="preserve"> Coral Gables</t>
  </si>
  <si>
    <t xml:space="preserve"> Margate</t>
  </si>
  <si>
    <t xml:space="preserve"> North Miami</t>
  </si>
  <si>
    <t xml:space="preserve"> Homestead</t>
  </si>
  <si>
    <t xml:space="preserve"> Tamarac</t>
  </si>
  <si>
    <t xml:space="preserve"> Weston</t>
  </si>
  <si>
    <t xml:space="preserve"> Lauderhill</t>
  </si>
  <si>
    <t xml:space="preserve"> Plantation</t>
  </si>
  <si>
    <t xml:space="preserve"> Miami Beach</t>
  </si>
  <si>
    <t xml:space="preserve"> Sunrise</t>
  </si>
  <si>
    <t xml:space="preserve"> Davie</t>
  </si>
  <si>
    <t xml:space="preserve"> Miami Gardens</t>
  </si>
  <si>
    <t xml:space="preserve"> Hollywood</t>
  </si>
  <si>
    <t xml:space="preserve"> Pembroke Pines</t>
  </si>
  <si>
    <t xml:space="preserve"> Fort Lauderdale</t>
  </si>
  <si>
    <t xml:space="preserve"> Hialeah</t>
  </si>
  <si>
    <t xml:space="preserve"> South Beach</t>
  </si>
  <si>
    <t xml:space="preserve"> FL</t>
  </si>
  <si>
    <t>;[];2022-03-07;0
2022-02-24T05:53:51-0500;https://miami.craigslist.org/pbc/lss/d/west-palm-beach-sat-act-certified/7450181294.html;;Lake Worth, Jupiter, Pbg, Wpb, Riviera Beach, Wellington;Palm Beach Co;southflorida;Florida;</t>
  </si>
  <si>
    <t>I'm a full-time SAT/ACT instructor with a 99th% SAT score (1580)</t>
  </si>
  <si>
    <t xml:space="preserve"> an extensive background in teaching</t>
  </si>
  <si>
    <t xml:space="preserve"> and a track-record of success. I specialize in all things SAT/ACT</t>
  </si>
  <si>
    <t xml:space="preserve"> and have made it my mission to help students navigate this logical</t>
  </si>
  <si>
    <t xml:space="preserve"> quirky test. </t>
  </si>
  <si>
    <t>As an accomplished and dedicated educator with 11 years of experience</t>
  </si>
  <si>
    <t xml:space="preserve"> I take immense satisfaction in helping my students excel! There is no experience more rewarding than coaching a student from a place of anxiety and frustration to confidence and mastery. Watching my students go on to conquer the SAT/ACT and gain admission to their dream schools is the reason I do what I do. </t>
  </si>
  <si>
    <t>My experience includes writing SAT/ACT math questions</t>
  </si>
  <si>
    <t xml:space="preserve"> designing curriculum and teaching SAT/ACT prep classes</t>
  </si>
  <si>
    <t xml:space="preserve"> and finally</t>
  </si>
  <si>
    <t xml:space="preserve"> coaching hundreds of students on all sections of the SAT/ACT one-on-one. Here are some scores my past students have achieved on the SAT: </t>
  </si>
  <si>
    <t xml:space="preserve"> 1420 1500</t>
  </si>
  <si>
    <t xml:space="preserve"> 1560 1450. </t>
  </si>
  <si>
    <t>My students have also been admitted to top schools such as Harvard University</t>
  </si>
  <si>
    <t xml:space="preserve"> Cornell University</t>
  </si>
  <si>
    <t xml:space="preserve"> Princeton University</t>
  </si>
  <si>
    <t xml:space="preserve"> and The University of Pennsylvania. </t>
  </si>
  <si>
    <t xml:space="preserve">(See the very bottom of this ad ""ABOUT ME"" to learn more about my background) </t>
  </si>
  <si>
    <t>Please reach me at 561-288-0893 to get in contact with me.</t>
  </si>
  <si>
    <t>________________________________________</t>
  </si>
  <si>
    <t>MY TUTORING APPROACH:</t>
  </si>
  <si>
    <t>My tutoring approach is systematic</t>
  </si>
  <si>
    <t xml:space="preserve"> and thorough. Whether you're starting at a 1050</t>
  </si>
  <si>
    <t xml:space="preserve"> or a 1300</t>
  </si>
  <si>
    <t xml:space="preserve"> I can help you devise a step-by-step plan to reach your target. </t>
  </si>
  <si>
    <t xml:space="preserve">I offer: </t>
  </si>
  <si>
    <t xml:space="preserve"> and tailor and adapt it to fit your needs each step of the way </t>
  </si>
  <si>
    <t xml:space="preserve">  Note: If you've already been studying for a while and don't need a full curriculum</t>
  </si>
  <si>
    <t xml:space="preserve"> I can provide you with resources to tune-up your skills in particular areas of weakness</t>
  </si>
  <si>
    <t xml:space="preserve"> strategy</t>
  </si>
  <si>
    <t xml:space="preserve"> reasoning</t>
  </si>
  <si>
    <t xml:space="preserve"> and timing</t>
  </si>
  <si>
    <t>- Practice Test Analysis: I will do a deep-dive into your practice tests to help you understand why you're scoring as you are</t>
  </si>
  <si>
    <t>_________________________________</t>
  </si>
  <si>
    <t xml:space="preserve">STUDENT ENDORSEMENTS </t>
  </si>
  <si>
    <t>Jay did an excellent job working with me to refine my math strategy on the SAT/ACT and her efforts</t>
  </si>
  <si>
    <t xml:space="preserve"> advice and suggestions yielded tangible improvements to my score</t>
  </si>
  <si>
    <t xml:space="preserve"> which improved from 1190 to 1380 from just over 6-8 weeks of prep. That's nearly 200% increase. I enjoyed the learning process and would highly recommend making the investment and going with her. Totally worth it as she's fantastic.</t>
  </si>
  <si>
    <t>~Sid</t>
  </si>
  <si>
    <t>Jay is one of the best ACT tutors I have come across. I was struggling with my preparation for ACT before I met her. Jay is an amazing teacher: she is not only extremely personable but also great at keeping the content fun and interesting. She does a great job at teaching the tricks of the trade</t>
  </si>
  <si>
    <t xml:space="preserve"> a lot of which there isn't time for in the online course. If you're looking to beat the ACT</t>
  </si>
  <si>
    <t xml:space="preserve"> look no further than her!</t>
  </si>
  <si>
    <t>~Elizabeth</t>
  </si>
  <si>
    <t>The results are in! I scored in the 99th percentile.  I got a 35 in English</t>
  </si>
  <si>
    <t xml:space="preserve"> 34 in Math</t>
  </si>
  <si>
    <t xml:space="preserve"> 34 in Reading and 28 in Science. My composite score was 33!!!!!!!!!!!!!!!!!!!!!!!! So freaking glad that I made it this high. You're the best tutor ever! Thank you so much for the help and recommendations and everything!</t>
  </si>
  <si>
    <t>~Liam</t>
  </si>
  <si>
    <t>I got a 1410! Thanks for all your help!</t>
  </si>
  <si>
    <t>~Harvin</t>
  </si>
  <si>
    <t>After only ~5 weeks of work with Jay</t>
  </si>
  <si>
    <t xml:space="preserve"> I was able to make the 100 point increase in my official score</t>
  </si>
  <si>
    <t xml:space="preserve"> with even greater increases in my practice test scores. Jay's greatest strength is her ability to understand the student's work process and point out flaws with it</t>
  </si>
  <si>
    <t xml:space="preserve"> rather than relying on a canned problem explanation. This is a huge differentiating factor between her and other tutors I've worked with - she was able to help me see where I was going wrong with a particular problem which helped me to modify my thinking across problem types</t>
  </si>
  <si>
    <t xml:space="preserve"> rather than relying on memorized formulas or explanations. I was only able to work with her for a few weeks before I had to take my exam</t>
  </si>
  <si>
    <t xml:space="preserve"> but with more time working with Jay I would be able to increase my score even more. I've already recommended her to a few friends who are preparing for the SAT and will continue to recommend her to anyone who starts prep. During the short time I worked with her</t>
  </si>
  <si>
    <t xml:space="preserve"> she not only helped to tutor me</t>
  </si>
  <si>
    <t xml:space="preserve"> but also helped to mentor me through the admission process. Although I only hired her as a tutor</t>
  </si>
  <si>
    <t xml:space="preserve"> she was able to hone in on my anxiety over the math section problems and gave me the confidence in my own skills that I needed to succeed on the test. I think this is a very rare quality to find in a tutor</t>
  </si>
  <si>
    <t xml:space="preserve"> and her help was invaluable in increasing my score.</t>
  </si>
  <si>
    <t>~C.T</t>
  </si>
  <si>
    <t>Within ~5 weeks I went from 26 to 32 on the ACT with J's help. I had been searching for a tutor prior to finding Jay. I had several sessions with another tutor</t>
  </si>
  <si>
    <t xml:space="preserve"> and their method wasn't anywhere near as clear or helpful as Jay's. Jay has been an incredibly helpful teacher. I highly recommend her.</t>
  </si>
  <si>
    <t>~L.N</t>
  </si>
  <si>
    <t>Jay is the perfect example of the benefits of one-on-one tutoring. She identified my personal strengths and weaknesses with diagnostic tests and came up with a targeted improvement strategy right away. We set benchmarks and reachable goals</t>
  </si>
  <si>
    <t xml:space="preserve"> and she pushed me to correct old poor test taking habits and develop strong new ones. 1170 to 1420 SAT in ~5 months.</t>
  </si>
  <si>
    <t xml:space="preserve">~Neil </t>
  </si>
  <si>
    <t>I've been practicing today</t>
  </si>
  <si>
    <t xml:space="preserve"> and I just wanted to let you know</t>
  </si>
  <si>
    <t xml:space="preserve"> after going over the math strategies in our last session</t>
  </si>
  <si>
    <t xml:space="preserve"> suddenly I'm actually able to tackle these questions!! Very pleased.</t>
  </si>
  <si>
    <t>~Jessica</t>
  </si>
  <si>
    <t>I came to Jay for Verbal tutoring. I was at 580 originally and Jay helped me get 710 on the actual exam (my overall score went from 1080 to 1340!). Jay was extremely helpful and attentive and made sure our tutoring sessions were interactive. I felt well-prepared with the homework assignments and feedback following the practice questions. Jay helped me identify my weaknesses in Critical Reasoning</t>
  </si>
  <si>
    <t xml:space="preserve"> and helped me improve through practice with real exam questions. The process was a massive help for me! If you're looking for a tutor who will provide you with all the materials and guidance for preparing for the SAT verbal</t>
  </si>
  <si>
    <t xml:space="preserve"> I recommend Jay.</t>
  </si>
  <si>
    <t>~Rukhaam</t>
  </si>
  <si>
    <t>Hi Jay - just wanted to let you know I scored a 31 on the ACT the other day. Wouldn't have been able to do it without your help so really appreciate the time and the effort!</t>
  </si>
  <si>
    <t>~Ben</t>
  </si>
  <si>
    <t>__________________________________</t>
  </si>
  <si>
    <t>I have a Master's degree in Mathematics and a B.S. degree in Biological sciences.</t>
  </si>
  <si>
    <t>I discovered my passion for teaching and tutoring in college. Since then</t>
  </si>
  <si>
    <t xml:space="preserve"> I've taught GRE/SAT/ACT prep courses</t>
  </si>
  <si>
    <t xml:space="preserve"> college chemistry</t>
  </si>
  <si>
    <t xml:space="preserve"> and high school biology and math in a classroom setting. I've tutored test-prep</t>
  </si>
  <si>
    <t xml:space="preserve"> math and pharmacology through the graduate-level.</t>
  </si>
  <si>
    <t>In 2015</t>
  </si>
  <si>
    <t xml:space="preserve"> I transitioned into SAT/ACT instruction full-time</t>
  </si>
  <si>
    <t xml:space="preserve"> and taught intensive (20-hr per week) SAT/ACT classes at an international school to students of all levels from around the globe. Currently</t>
  </si>
  <si>
    <t xml:space="preserve"> I tutor SAT/ACT full-time in addition to FTCE</t>
  </si>
  <si>
    <t xml:space="preserve"> PSAT/NMSQT</t>
  </si>
  <si>
    <t xml:space="preserve"> PRAXIS 1</t>
  </si>
  <si>
    <t xml:space="preserve"> HPST</t>
  </si>
  <si>
    <t xml:space="preserve"> and TEAS.</t>
  </si>
  <si>
    <t>Anatomy &amp; Physiology</t>
  </si>
  <si>
    <t>;[];2022-03-07;0
2022-02-12T09:31:10-0500;https://miami.craigslist.org/brw/lss/d/miami-financial-managerial-accounting/7445057818.html;;Miami Dade &amp; Broward;Broward County;southflorida;Florida;</t>
  </si>
  <si>
    <t>Tutoring Services for any Accounting</t>
  </si>
  <si>
    <t xml:space="preserve"> QuickBooks course </t>
  </si>
  <si>
    <t>Online via zoom &amp; In Person</t>
  </si>
  <si>
    <t xml:space="preserve">We can assist you with the following courses: </t>
  </si>
  <si>
    <t>Financial &amp; Managerial Accounting</t>
  </si>
  <si>
    <t xml:space="preserve"> Cost Accounting</t>
  </si>
  <si>
    <t xml:space="preserve"> Accounting for Managers.</t>
  </si>
  <si>
    <t>Macroeconomics &amp; Microeconomics</t>
  </si>
  <si>
    <t>We assist students from College Level to Graduate Level Degree.</t>
  </si>
  <si>
    <t>We also provide assistance with online homework (Blackboard</t>
  </si>
  <si>
    <t xml:space="preserve"> Cengage</t>
  </si>
  <si>
    <t xml:space="preserve"> MindTap</t>
  </si>
  <si>
    <t xml:space="preserve"> CNOW</t>
  </si>
  <si>
    <t xml:space="preserve"> Pearson)</t>
  </si>
  <si>
    <t>Please Contact us for more information</t>
  </si>
  <si>
    <t>Help you prepare for exams. Finals....</t>
  </si>
  <si>
    <t>Text us and we will contact you as soon as possible.</t>
  </si>
  <si>
    <t>Our Contact number is (786)348-9818 / (786)309-6804</t>
  </si>
  <si>
    <t>businesstutoringservices@gmailcom</t>
  </si>
  <si>
    <t>Follow us on facebook</t>
  </si>
  <si>
    <t>www.facebookcom/businesstutoringservices</t>
  </si>
  <si>
    <t>Helping Students for a Better Future</t>
  </si>
  <si>
    <t xml:space="preserve"> A Better World!</t>
  </si>
  <si>
    <t>Our mission is to assist students in accounting</t>
  </si>
  <si>
    <t xml:space="preserve"> Economics &amp; math (virtually or in person)</t>
  </si>
  <si>
    <t>Private Tutoring for MDC</t>
  </si>
  <si>
    <t xml:space="preserve"> FIU</t>
  </si>
  <si>
    <t xml:space="preserve"> UM</t>
  </si>
  <si>
    <t xml:space="preserve"> FMU</t>
  </si>
  <si>
    <t xml:space="preserve"> FAU</t>
  </si>
  <si>
    <t xml:space="preserve"> Barry University</t>
  </si>
  <si>
    <t xml:space="preserve"> BCC</t>
  </si>
  <si>
    <t xml:space="preserve"> St-Thomas University</t>
  </si>
  <si>
    <t xml:space="preserve"> JWU NOVA Students.</t>
  </si>
  <si>
    <t>;[];2022-03-07;0
2022-02-20T06:46:16-0500;https://fortmyers.craigslist.org/col/lss/d/naples-tutoring-kindergarten-2nd-grade/7448439983.html;;Naples Or Bonita Springs;Collier Co;fortmyers;Florida;</t>
  </si>
  <si>
    <t>I am a certified Elementary teacher available to tutor any subject</t>
  </si>
  <si>
    <t xml:space="preserve"> or writing. Can meet in person or via Zoom. </t>
  </si>
  <si>
    <t>You can reach me here or (941)451-7920.</t>
  </si>
  <si>
    <t>;[];2022-03-07;0
2022-02-05T14:03:51-0500;https://fortmyers.craigslist.org/lee/lss/d/fort-myers-math-statistics-tutoring-all/7442164968.html;;Fort Myers;Lee County;fortmyers;Florida;</t>
  </si>
  <si>
    <t>Are you looking for an AMAZING tutor ? - Someone who is confident in all aspects of mathematics and can teach you everything you need to know?</t>
  </si>
  <si>
    <t xml:space="preserve">Hello </t>
  </si>
  <si>
    <t xml:space="preserve"> My name is Nilesh Sharma. I am the person for you! I earned my master's degree in Statistics from University of Connecticut and my ultimate goal to change the way you feel about math! . My students love my way of teaching and feel a change in their perspective on the subject at the end.</t>
  </si>
  <si>
    <t xml:space="preserve">I live in Fort Myers and would be happy to teach the student in person </t>
  </si>
  <si>
    <t xml:space="preserve"> if preferred.</t>
  </si>
  <si>
    <t>Offering tutoring in:</t>
  </si>
  <si>
    <t xml:space="preserve">Basic Mathematics </t>
  </si>
  <si>
    <t xml:space="preserve"> College Algebra </t>
  </si>
  <si>
    <t xml:space="preserve"> Precalculus </t>
  </si>
  <si>
    <t xml:space="preserve">Statistics : Probability </t>
  </si>
  <si>
    <t xml:space="preserve"> Random Variable </t>
  </si>
  <si>
    <t xml:space="preserve"> Hypothesis testing </t>
  </si>
  <si>
    <t xml:space="preserve"> Confidence Interval Estimation </t>
  </si>
  <si>
    <t xml:space="preserve"> Correlation </t>
  </si>
  <si>
    <t xml:space="preserve"> Regression </t>
  </si>
  <si>
    <t xml:space="preserve"> Non-parametric Statistics </t>
  </si>
  <si>
    <t xml:space="preserve"> Normal Distribution</t>
  </si>
  <si>
    <t xml:space="preserve"> Estimating Population proportion</t>
  </si>
  <si>
    <t xml:space="preserve">Preparation for tests : SAT/ACT Prep (Math portion)  </t>
  </si>
  <si>
    <t xml:space="preserve"> GED (Math portion) </t>
  </si>
  <si>
    <t xml:space="preserve"> ASVAB Prep (Math portion)</t>
  </si>
  <si>
    <t>For all levels ‚Äì Beginners to Advanced</t>
  </si>
  <si>
    <t>School student to college graduates</t>
  </si>
  <si>
    <t>More details : https://my-tutoring-center.com/</t>
  </si>
  <si>
    <t>;[];2022-03-07;0
2022-02-27T11:08:52-0500;https://gainesville.craigslist.org/lss/d/gainesville-tutoring-services-writing/7451529763.html;25.0;Gainesville;no subregion found;gainesville;Florida;</t>
  </si>
  <si>
    <t>Need a tutor or help with writing?</t>
  </si>
  <si>
    <t>Experienced and certified teacher offers tutoring for reading</t>
  </si>
  <si>
    <t xml:space="preserve"> writing and math skills. </t>
  </si>
  <si>
    <t>Specialty Areas:</t>
  </si>
  <si>
    <t>K-12 reading</t>
  </si>
  <si>
    <t>K-9 math</t>
  </si>
  <si>
    <t xml:space="preserve"> including Algebra I and Geometry</t>
  </si>
  <si>
    <t>College and graduate school level writing instruction</t>
  </si>
  <si>
    <t>GED instruction</t>
  </si>
  <si>
    <t xml:space="preserve"> contact Aly Anderson </t>
  </si>
  <si>
    <t>at 352-514-9948</t>
  </si>
  <si>
    <t xml:space="preserve">    ";[25];2022-03-07;1</t>
  </si>
  <si>
    <t>2022-02-16T18:49:37-0500;https://jacksonville.craigslist.org/lss/d/jacksonville-experienced-tutor/7447003250.html;22.0;no city found;no subregion found;jacksonville</t>
  </si>
  <si>
    <t>fl;Florida;"</t>
  </si>
  <si>
    <t>Are you looking for someone serious about your child‚Äôs education? Someone who is flexible and reliable?</t>
  </si>
  <si>
    <t>Then you have found her!</t>
  </si>
  <si>
    <t>Subjects: Math (up to Algebra 1)</t>
  </si>
  <si>
    <t xml:space="preserve"> Reading (Language Arts/Comprehension)</t>
  </si>
  <si>
    <t xml:space="preserve"> ESL(TEFL</t>
  </si>
  <si>
    <t xml:space="preserve"> and IELTS certified)</t>
  </si>
  <si>
    <t xml:space="preserve"> and GED</t>
  </si>
  <si>
    <t>Grades: K-8 and Adults</t>
  </si>
  <si>
    <t>School Hours: Monday-Friday 11 am to 4 pm and 5:45 pm to 9 pm</t>
  </si>
  <si>
    <t xml:space="preserve">  Saturday 11 am to 4 pm</t>
  </si>
  <si>
    <t xml:space="preserve"> and Sunday 11 am to 2 pm</t>
  </si>
  <si>
    <t>Summer Hours Monday-Friday 10 am to 5 pm and 7 pm to 9 pm and Saturday and Sunday 11 am to 4 pm</t>
  </si>
  <si>
    <t>Fees- Online $ 15-20 per hour</t>
  </si>
  <si>
    <t xml:space="preserve"> In-person $22-30 per hour</t>
  </si>
  <si>
    <t xml:space="preserve"> the price will depend upon grade level and subject(s)</t>
  </si>
  <si>
    <t>MUST do at least 2 sessions per week in person and online you can pick your own schedule.</t>
  </si>
  <si>
    <t xml:space="preserve">We must meet before your in-person session! This is important because of COVID and I would like to meet who I will be tutoring as well as the parents. </t>
  </si>
  <si>
    <t>Online sessions can be done with Zoom</t>
  </si>
  <si>
    <t xml:space="preserve"> or Skype. The login information will be given to you once you have signed up.</t>
  </si>
  <si>
    <t>Session fees must be paid immediately after your session.</t>
  </si>
  <si>
    <t>Fees can be paid through the cash app ($Sheena1284)</t>
  </si>
  <si>
    <t xml:space="preserve"> Venmo (@Sheena-Demps)</t>
  </si>
  <si>
    <t xml:space="preserve"> or by cash. </t>
  </si>
  <si>
    <t>You can reach me at 904-426-7061 please text only or by email at sheenastutoringsvc@gmail.com</t>
  </si>
  <si>
    <t>My sessions are on a first-come</t>
  </si>
  <si>
    <t xml:space="preserve"> first-serve basis</t>
  </si>
  <si>
    <t xml:space="preserve"> so HURRY slots are filling up fast.</t>
  </si>
  <si>
    <t xml:space="preserve"> Thanks and I look forward to hearing from you and helping with your tutoring needs.</t>
  </si>
  <si>
    <t>ONLY SERIOUS INQUIRIES!!!</t>
  </si>
  <si>
    <t>Background: I am a Life and Business Coach and Navy veteran. I use to work for a well-known tutoring company in Jacksonville called A Quantum Leap Educational Services</t>
  </si>
  <si>
    <t xml:space="preserve"> Inc. for 2 years as a District Coordinator and Tutor and I am a Member of the National Tutoring Association.</t>
  </si>
  <si>
    <t>;[22];2022-03-07;1
2022-02-17T18:30:54-0500;https://jacksonville.craigslist.org/lss/d/jacksonville-beach-certified-teacher/7447436801.html;;no city found;no subregion found;jacksonville,fl;Florida;</t>
  </si>
  <si>
    <t>(904) 299-5509</t>
  </si>
  <si>
    <t>Ortega</t>
  </si>
  <si>
    <t xml:space="preserve"> Riverside/Avondale</t>
  </si>
  <si>
    <t xml:space="preserve"> Saint Nicholas</t>
  </si>
  <si>
    <t xml:space="preserve"> South Riverside</t>
  </si>
  <si>
    <t xml:space="preserve"> Spring Park</t>
  </si>
  <si>
    <t xml:space="preserve"> Ortega</t>
  </si>
  <si>
    <t xml:space="preserve"> Murray Hill</t>
  </si>
  <si>
    <t xml:space="preserve"> PonteVedra</t>
  </si>
  <si>
    <t xml:space="preserve"> Neptune Beach</t>
  </si>
  <si>
    <t xml:space="preserve"> Yulee</t>
  </si>
  <si>
    <t xml:space="preserve"> St. Johns</t>
  </si>
  <si>
    <t xml:space="preserve"> Jacksonville Beach</t>
  </si>
  <si>
    <t xml:space="preserve"> Duval County</t>
  </si>
  <si>
    <t xml:space="preserve"> Orange Park</t>
  </si>
  <si>
    <t xml:space="preserve"> Atlantic Beach</t>
  </si>
  <si>
    <t xml:space="preserve"> Fernandina Beach</t>
  </si>
  <si>
    <t xml:space="preserve"> San Marco</t>
  </si>
  <si>
    <t>;[];2022-03-07;0
2022-02-17T18:27:09-0500;https://lakeland.craigslist.org/lss/d/lakeland-certified-teacher-stanford/7447435412.html;;no city found;no subregion found;lakeland;Florida;</t>
  </si>
  <si>
    <t>(863) 440-7091</t>
  </si>
  <si>
    <t>Winston</t>
  </si>
  <si>
    <t xml:space="preserve"> Lakeland Highlands</t>
  </si>
  <si>
    <t xml:space="preserve"> Auburndale</t>
  </si>
  <si>
    <t xml:space="preserve"> Plant City</t>
  </si>
  <si>
    <t xml:space="preserve"> Bartow</t>
  </si>
  <si>
    <t xml:space="preserve"> Winter Haven</t>
  </si>
  <si>
    <t xml:space="preserve"> Cypress Gardens</t>
  </si>
  <si>
    <t xml:space="preserve"> Zephyrhills</t>
  </si>
  <si>
    <t xml:space="preserve"> Bloomingdale</t>
  </si>
  <si>
    <t xml:space="preserve"> Haines City</t>
  </si>
  <si>
    <t xml:space="preserve"> Brandon</t>
  </si>
  <si>
    <t xml:space="preserve"> Mango</t>
  </si>
  <si>
    <t xml:space="preserve"> Lake Wales</t>
  </si>
  <si>
    <t>Temple Terrace</t>
  </si>
  <si>
    <t xml:space="preserve"> Tampa</t>
  </si>
  <si>
    <t xml:space="preserve"> Hernando</t>
  </si>
  <si>
    <t xml:space="preserve"> Highland City</t>
  </si>
  <si>
    <t xml:space="preserve"> Hobe Sound</t>
  </si>
  <si>
    <t xml:space="preserve"> Holiday</t>
  </si>
  <si>
    <t xml:space="preserve"> Holly Hill</t>
  </si>
  <si>
    <t xml:space="preserve"> Homosassa Springs and Jensen Beach</t>
  </si>
  <si>
    <t xml:space="preserve"> Horizon West</t>
  </si>
  <si>
    <t xml:space="preserve"> Hudson</t>
  </si>
  <si>
    <t xml:space="preserve"> Hunters Creek</t>
  </si>
  <si>
    <t xml:space="preserve"> Immokalee</t>
  </si>
  <si>
    <t xml:space="preserve"> Indian Harbour Beach</t>
  </si>
  <si>
    <t xml:space="preserve"> Iona</t>
  </si>
  <si>
    <t xml:space="preserve"> Ives Estates</t>
  </si>
  <si>
    <t xml:space="preserve"> Jacksonville</t>
  </si>
  <si>
    <t xml:space="preserve"> Jasmine Estates</t>
  </si>
  <si>
    <t xml:space="preserve"> Jupiter</t>
  </si>
  <si>
    <t xml:space="preserve"> Jupiter Farms</t>
  </si>
  <si>
    <t xml:space="preserve"> Kendale Lakes</t>
  </si>
  <si>
    <t xml:space="preserve"> Kendall West</t>
  </si>
  <si>
    <t xml:space="preserve"> Key Largo</t>
  </si>
  <si>
    <t xml:space="preserve"> Key West</t>
  </si>
  <si>
    <t xml:space="preserve"> Keystone</t>
  </si>
  <si>
    <t xml:space="preserve"> Kissimmee</t>
  </si>
  <si>
    <t xml:space="preserve"> Lady Lake</t>
  </si>
  <si>
    <t xml:space="preserve"> Lake Butler CDP</t>
  </si>
  <si>
    <t xml:space="preserve"> Lake City</t>
  </si>
  <si>
    <t xml:space="preserve"> Lake Magdalene</t>
  </si>
  <si>
    <t xml:space="preserve"> Lake Mary</t>
  </si>
  <si>
    <t xml:space="preserve"> Lake Park</t>
  </si>
  <si>
    <t xml:space="preserve"> Lake Worth</t>
  </si>
  <si>
    <t xml:space="preserve"> Lakeland</t>
  </si>
  <si>
    <t xml:space="preserve"> Lakeside</t>
  </si>
  <si>
    <t xml:space="preserve"> Lakewood Park</t>
  </si>
  <si>
    <t xml:space="preserve"> Land O' Lakes</t>
  </si>
  <si>
    <t xml:space="preserve"> Lantana</t>
  </si>
  <si>
    <t xml:space="preserve"> Lealman</t>
  </si>
  <si>
    <t xml:space="preserve"> Lehigh Acres</t>
  </si>
  <si>
    <t xml:space="preserve"> Leisure City</t>
  </si>
  <si>
    <t xml:space="preserve"> Lighthouse Point</t>
  </si>
  <si>
    <t xml:space="preserve"> Lockhart</t>
  </si>
  <si>
    <t xml:space="preserve"> Longwood</t>
  </si>
  <si>
    <t xml:space="preserve"> Lutz</t>
  </si>
  <si>
    <t xml:space="preserve"> Lynn Haven</t>
  </si>
  <si>
    <t xml:space="preserve"> Maitland</t>
  </si>
  <si>
    <t xml:space="preserve"> Marathon</t>
  </si>
  <si>
    <t xml:space="preserve"> Marco Island</t>
  </si>
  <si>
    <t xml:space="preserve"> McGregor</t>
  </si>
  <si>
    <t xml:space="preserve"> Meadow Woods</t>
  </si>
  <si>
    <t xml:space="preserve"> Medulla and Gifford</t>
  </si>
  <si>
    <t xml:space="preserve"> Melbourne</t>
  </si>
  <si>
    <t xml:space="preserve"> Memphis</t>
  </si>
  <si>
    <t xml:space="preserve"> Merritt Island</t>
  </si>
  <si>
    <t xml:space="preserve"> Miami</t>
  </si>
  <si>
    <t xml:space="preserve"> Miami Shores</t>
  </si>
  <si>
    <t xml:space="preserve"> Micco</t>
  </si>
  <si>
    <t xml:space="preserve"> Middleburg</t>
  </si>
  <si>
    <t xml:space="preserve"> Midway CDP</t>
  </si>
  <si>
    <t xml:space="preserve"> Milton</t>
  </si>
  <si>
    <t xml:space="preserve"> Minneola</t>
  </si>
  <si>
    <t xml:space="preserve"> Miramar Beach</t>
  </si>
  <si>
    <t xml:space="preserve"> Mount Dora</t>
  </si>
  <si>
    <t xml:space="preserve"> Myrtle Grove</t>
  </si>
  <si>
    <t xml:space="preserve"> Naples</t>
  </si>
  <si>
    <t xml:space="preserve"> Naranja</t>
  </si>
  <si>
    <t xml:space="preserve"> Navarre</t>
  </si>
  <si>
    <t xml:space="preserve"> New Port Richey</t>
  </si>
  <si>
    <t xml:space="preserve"> New Port Richey East</t>
  </si>
  <si>
    <t xml:space="preserve"> New Smyrna Beach</t>
  </si>
  <si>
    <t xml:space="preserve"> Niceville</t>
  </si>
  <si>
    <t xml:space="preserve"> Nocatee</t>
  </si>
  <si>
    <t xml:space="preserve"> North Bay Village</t>
  </si>
  <si>
    <t xml:space="preserve"> North Fort Myers</t>
  </si>
  <si>
    <t xml:space="preserve"> North Palm Beach</t>
  </si>
  <si>
    <t xml:space="preserve"> North Port</t>
  </si>
  <si>
    <t xml:space="preserve"> North Sarasota</t>
  </si>
  <si>
    <t xml:space="preserve"> Northdale</t>
  </si>
  <si>
    <t xml:space="preserve"> Oak Ridge</t>
  </si>
  <si>
    <t xml:space="preserve"> Oakleaf Plantation</t>
  </si>
  <si>
    <t xml:space="preserve"> Ocala</t>
  </si>
  <si>
    <t xml:space="preserve"> Ocoee</t>
  </si>
  <si>
    <t xml:space="preserve"> Odessa</t>
  </si>
  <si>
    <t xml:space="preserve"> Ojus</t>
  </si>
  <si>
    <t xml:space="preserve"> Oldsmar</t>
  </si>
  <si>
    <t xml:space="preserve"> Olympia Heights</t>
  </si>
  <si>
    <t xml:space="preserve"> Orange City</t>
  </si>
  <si>
    <t xml:space="preserve"> Orlando</t>
  </si>
  <si>
    <t xml:space="preserve"> Ormond Beach</t>
  </si>
  <si>
    <t xml:space="preserve"> Oviedo</t>
  </si>
  <si>
    <t xml:space="preserve"> Pace</t>
  </si>
  <si>
    <t xml:space="preserve"> Palatka</t>
  </si>
  <si>
    <t xml:space="preserve"> Palm Bay</t>
  </si>
  <si>
    <t xml:space="preserve"> Palm Beach</t>
  </si>
  <si>
    <t xml:space="preserve"> Palm Beach Gardens</t>
  </si>
  <si>
    <t xml:space="preserve"> Palm Coast</t>
  </si>
  <si>
    <t xml:space="preserve"> Palm Harbor</t>
  </si>
  <si>
    <t xml:space="preserve"> Palm River-Clair Mel</t>
  </si>
  <si>
    <t xml:space="preserve"> Palm Valley</t>
  </si>
  <si>
    <t xml:space="preserve"> Palmetto</t>
  </si>
  <si>
    <t xml:space="preserve"> Palmetto Estates</t>
  </si>
  <si>
    <t xml:space="preserve"> Panama City</t>
  </si>
  <si>
    <t xml:space="preserve"> Panama City Beach</t>
  </si>
  <si>
    <t xml:space="preserve"> Parkland</t>
  </si>
  <si>
    <t xml:space="preserve"> Pasadena Hills</t>
  </si>
  <si>
    <t xml:space="preserve"> Pebble Creek</t>
  </si>
  <si>
    <t xml:space="preserve"> Pensacola</t>
  </si>
  <si>
    <t xml:space="preserve"> Pine Castle</t>
  </si>
  <si>
    <t xml:space="preserve"> Pine Hills</t>
  </si>
  <si>
    <t xml:space="preserve"> Pine Ridge CDP</t>
  </si>
  <si>
    <t xml:space="preserve"> Pinellas Park</t>
  </si>
  <si>
    <t xml:space="preserve"> Pinewood</t>
  </si>
  <si>
    <t xml:space="preserve"> Plantation city</t>
  </si>
  <si>
    <t xml:space="preserve"> Poinciana</t>
  </si>
  <si>
    <t xml:space="preserve"> Pompano Beach</t>
  </si>
  <si>
    <t xml:space="preserve"> Port Charlotte</t>
  </si>
  <si>
    <t xml:space="preserve"> Port Orange</t>
  </si>
  <si>
    <t xml:space="preserve"> Port Salerno</t>
  </si>
  <si>
    <t xml:space="preserve"> Port St. John</t>
  </si>
  <si>
    <t xml:space="preserve"> Port St. Lucie</t>
  </si>
  <si>
    <t xml:space="preserve"> Progress Village</t>
  </si>
  <si>
    <t xml:space="preserve"> Punta Gorda</t>
  </si>
  <si>
    <t xml:space="preserve"> Richmond Heights</t>
  </si>
  <si>
    <t xml:space="preserve"> Richmond West</t>
  </si>
  <si>
    <t xml:space="preserve"> Riverview</t>
  </si>
  <si>
    <t xml:space="preserve"> Riviera Beach</t>
  </si>
  <si>
    <t xml:space="preserve"> Rockledge</t>
  </si>
  <si>
    <t xml:space="preserve"> Rotonda</t>
  </si>
  <si>
    <t xml:space="preserve"> Royal Palm Beach</t>
  </si>
  <si>
    <t xml:space="preserve"> Ruskin</t>
  </si>
  <si>
    <t xml:space="preserve"> Safety Harbor</t>
  </si>
  <si>
    <t xml:space="preserve"> San Carlos Park</t>
  </si>
  <si>
    <t xml:space="preserve"> Sanford</t>
  </si>
  <si>
    <t xml:space="preserve"> Sarasota</t>
  </si>
  <si>
    <t xml:space="preserve"> Sarasota Springs</t>
  </si>
  <si>
    <t xml:space="preserve"> Satellite Beach</t>
  </si>
  <si>
    <t xml:space="preserve"> Sebastian</t>
  </si>
  <si>
    <t xml:space="preserve"> Sebring</t>
  </si>
  <si>
    <t xml:space="preserve"> Seffner</t>
  </si>
  <si>
    <t xml:space="preserve"> Seminole</t>
  </si>
  <si>
    <t xml:space="preserve"> Shady Hills</t>
  </si>
  <si>
    <t xml:space="preserve"> Silver Springs Shores</t>
  </si>
  <si>
    <t xml:space="preserve"> South Bradenton</t>
  </si>
  <si>
    <t xml:space="preserve"> South Daytona</t>
  </si>
  <si>
    <t xml:space="preserve"> South Miami Heights</t>
  </si>
  <si>
    <t xml:space="preserve"> South Venice</t>
  </si>
  <si>
    <t xml:space="preserve"> Southchase</t>
  </si>
  <si>
    <t xml:space="preserve"> Spring Hill</t>
  </si>
  <si>
    <t xml:space="preserve"> Springfield</t>
  </si>
  <si>
    <t xml:space="preserve"> St. Augustine</t>
  </si>
  <si>
    <t xml:space="preserve"> St. Augustine Shores</t>
  </si>
  <si>
    <t xml:space="preserve"> St. Cloud</t>
  </si>
  <si>
    <t xml:space="preserve"> St. Pete Beach</t>
  </si>
  <si>
    <t xml:space="preserve"> St. Petersburg</t>
  </si>
  <si>
    <t xml:space="preserve"> Stuart</t>
  </si>
  <si>
    <t xml:space="preserve"> Sugarmill Woods</t>
  </si>
  <si>
    <t xml:space="preserve"> Sun City Center</t>
  </si>
  <si>
    <t xml:space="preserve"> Sunset</t>
  </si>
  <si>
    <t xml:space="preserve"> Tallahassee</t>
  </si>
  <si>
    <t xml:space="preserve"> Tamiami</t>
  </si>
  <si>
    <t xml:space="preserve"> Tarpon Springs</t>
  </si>
  <si>
    <t xml:space="preserve"> Tavares</t>
  </si>
  <si>
    <t xml:space="preserve"> Temple Terrace</t>
  </si>
  <si>
    <t xml:space="preserve"> The Acreage</t>
  </si>
  <si>
    <t xml:space="preserve"> The Crossings</t>
  </si>
  <si>
    <t xml:space="preserve"> The Hammocks</t>
  </si>
  <si>
    <t xml:space="preserve"> The Villages</t>
  </si>
  <si>
    <t xml:space="preserve"> Thonotosassa</t>
  </si>
  <si>
    <t xml:space="preserve"> Three Lakes</t>
  </si>
  <si>
    <t xml:space="preserve"> Titusville</t>
  </si>
  <si>
    <t xml:space="preserve"> Town 'n' Country</t>
  </si>
  <si>
    <t xml:space="preserve"> Trinity</t>
  </si>
  <si>
    <t xml:space="preserve"> Union Park</t>
  </si>
  <si>
    <t xml:space="preserve"> University CDP</t>
  </si>
  <si>
    <t xml:space="preserve"> University Park</t>
  </si>
  <si>
    <t xml:space="preserve"> Upper Grand Lagoon</t>
  </si>
  <si>
    <t xml:space="preserve"> Valrico</t>
  </si>
  <si>
    <t xml:space="preserve"> Venice</t>
  </si>
  <si>
    <t xml:space="preserve"> Venice Gardens</t>
  </si>
  <si>
    <t xml:space="preserve"> Vero Beach</t>
  </si>
  <si>
    <t xml:space="preserve"> Vero Beach South</t>
  </si>
  <si>
    <t xml:space="preserve"> Viera East</t>
  </si>
  <si>
    <t xml:space="preserve"> Viera West</t>
  </si>
  <si>
    <t xml:space="preserve"> Villas</t>
  </si>
  <si>
    <t xml:space="preserve"> Warrington</t>
  </si>
  <si>
    <t xml:space="preserve"> Wekiwa Springs</t>
  </si>
  <si>
    <t xml:space="preserve"> Wellington</t>
  </si>
  <si>
    <t xml:space="preserve"> Wesley Chapel</t>
  </si>
  <si>
    <t xml:space="preserve"> West Lealman</t>
  </si>
  <si>
    <t xml:space="preserve"> West Little River</t>
  </si>
  <si>
    <t xml:space="preserve"> West Melbourne</t>
  </si>
  <si>
    <t xml:space="preserve"> West Palm Beach</t>
  </si>
  <si>
    <t xml:space="preserve"> West Pensacola</t>
  </si>
  <si>
    <t xml:space="preserve"> West Perrine</t>
  </si>
  <si>
    <t xml:space="preserve"> West Vero Corridor</t>
  </si>
  <si>
    <t xml:space="preserve"> Westchase</t>
  </si>
  <si>
    <t xml:space="preserve"> Westchester</t>
  </si>
  <si>
    <t xml:space="preserve"> Westgate</t>
  </si>
  <si>
    <t xml:space="preserve"> Westview</t>
  </si>
  <si>
    <t xml:space="preserve"> Westwood Lakes</t>
  </si>
  <si>
    <t xml:space="preserve"> Williamsburg</t>
  </si>
  <si>
    <t xml:space="preserve"> Winter Garden</t>
  </si>
  <si>
    <t xml:space="preserve"> Winter Park</t>
  </si>
  <si>
    <t xml:space="preserve"> Winter Springs</t>
  </si>
  <si>
    <t xml:space="preserve"> World Golf Village</t>
  </si>
  <si>
    <t xml:space="preserve"> Wright</t>
  </si>
  <si>
    <t xml:space="preserve"> Florida</t>
  </si>
  <si>
    <t xml:space="preserve"> Alachua</t>
  </si>
  <si>
    <t xml:space="preserve"> Alafaya</t>
  </si>
  <si>
    <t xml:space="preserve"> Altamonte Springs</t>
  </si>
  <si>
    <t xml:space="preserve"> Apollo Beach</t>
  </si>
  <si>
    <t xml:space="preserve"> Apopka</t>
  </si>
  <si>
    <t xml:space="preserve"> Asbury Lake</t>
  </si>
  <si>
    <t xml:space="preserve"> Avon Park</t>
  </si>
  <si>
    <t xml:space="preserve"> Azalea Park</t>
  </si>
  <si>
    <t xml:space="preserve"> Bardmoor</t>
  </si>
  <si>
    <t xml:space="preserve"> Bayonet Point</t>
  </si>
  <si>
    <t xml:space="preserve"> Bayshore Gardens</t>
  </si>
  <si>
    <t xml:space="preserve"> Bee Ridge</t>
  </si>
  <si>
    <t xml:space="preserve"> Bellair-Meadowbrook Terrace</t>
  </si>
  <si>
    <t xml:space="preserve"> Belle Glade</t>
  </si>
  <si>
    <t xml:space="preserve"> Bellview</t>
  </si>
  <si>
    <t xml:space="preserve"> Bithlo</t>
  </si>
  <si>
    <t xml:space="preserve"> Boca Raton</t>
  </si>
  <si>
    <t xml:space="preserve"> Bonita Springs</t>
  </si>
  <si>
    <t xml:space="preserve"> Boynton Beach</t>
  </si>
  <si>
    <t xml:space="preserve"> Bradenton</t>
  </si>
  <si>
    <t xml:space="preserve"> Brent</t>
  </si>
  <si>
    <t xml:space="preserve"> Broadview Park</t>
  </si>
  <si>
    <t xml:space="preserve"> Brooksville</t>
  </si>
  <si>
    <t xml:space="preserve"> Brownsville</t>
  </si>
  <si>
    <t xml:space="preserve"> Buenaventura Lakes</t>
  </si>
  <si>
    <t xml:space="preserve"> Callaway</t>
  </si>
  <si>
    <t xml:space="preserve"> Cape Canaveral</t>
  </si>
  <si>
    <t xml:space="preserve"> Cape Coral</t>
  </si>
  <si>
    <t xml:space="preserve"> Carrollwood</t>
  </si>
  <si>
    <t xml:space="preserve"> Casselberry</t>
  </si>
  <si>
    <t xml:space="preserve"> Celebration</t>
  </si>
  <si>
    <t xml:space="preserve"> Cheval</t>
  </si>
  <si>
    <t xml:space="preserve"> Citrus Park</t>
  </si>
  <si>
    <t xml:space="preserve"> Citrus Springs</t>
  </si>
  <si>
    <t xml:space="preserve"> Clearwater</t>
  </si>
  <si>
    <t xml:space="preserve"> Clermont</t>
  </si>
  <si>
    <t xml:space="preserve"> Cocoa</t>
  </si>
  <si>
    <t xml:space="preserve"> Cocoa Beach</t>
  </si>
  <si>
    <t xml:space="preserve"> Coconut Creek</t>
  </si>
  <si>
    <t xml:space="preserve"> Conway</t>
  </si>
  <si>
    <t xml:space="preserve"> Coral Springs</t>
  </si>
  <si>
    <t xml:space="preserve"> Coral Terrace</t>
  </si>
  <si>
    <t xml:space="preserve"> Country Club</t>
  </si>
  <si>
    <t xml:space="preserve"> Country Walk</t>
  </si>
  <si>
    <t xml:space="preserve"> Crestview</t>
  </si>
  <si>
    <t xml:space="preserve"> Cypress Lake</t>
  </si>
  <si>
    <t xml:space="preserve"> Daytona Beach</t>
  </si>
  <si>
    <t xml:space="preserve"> DeBary</t>
  </si>
  <si>
    <t xml:space="preserve"> Deerfield Beach</t>
  </si>
  <si>
    <t xml:space="preserve"> DeLand</t>
  </si>
  <si>
    <t xml:space="preserve"> Delray Beach</t>
  </si>
  <si>
    <t xml:space="preserve"> Deltona</t>
  </si>
  <si>
    <t xml:space="preserve"> Destin</t>
  </si>
  <si>
    <t xml:space="preserve"> Doctor Phillips</t>
  </si>
  <si>
    <t xml:space="preserve"> Dunedin</t>
  </si>
  <si>
    <t xml:space="preserve"> East Lake</t>
  </si>
  <si>
    <t xml:space="preserve"> East Lake-Orient Park</t>
  </si>
  <si>
    <t xml:space="preserve"> East Milton and Key Biscayne</t>
  </si>
  <si>
    <t xml:space="preserve"> Edgewater</t>
  </si>
  <si>
    <t xml:space="preserve"> Egypt Lake-Leto</t>
  </si>
  <si>
    <t xml:space="preserve"> Elfers</t>
  </si>
  <si>
    <t xml:space="preserve"> Ensley</t>
  </si>
  <si>
    <t xml:space="preserve"> Estero</t>
  </si>
  <si>
    <t xml:space="preserve"> Eustis</t>
  </si>
  <si>
    <t xml:space="preserve"> Fairview Shores</t>
  </si>
  <si>
    <t xml:space="preserve"> Fern Park</t>
  </si>
  <si>
    <t xml:space="preserve"> Ferry Pass</t>
  </si>
  <si>
    <t xml:space="preserve"> Fish Hawk</t>
  </si>
  <si>
    <t xml:space="preserve"> Fleming Island</t>
  </si>
  <si>
    <t xml:space="preserve"> Florida City</t>
  </si>
  <si>
    <t xml:space="preserve"> Florida Ridge</t>
  </si>
  <si>
    <t xml:space="preserve"> Forest City</t>
  </si>
  <si>
    <t xml:space="preserve"> Fort Myers</t>
  </si>
  <si>
    <t xml:space="preserve"> Fort Pierce</t>
  </si>
  <si>
    <t xml:space="preserve"> Fort Walton Beach</t>
  </si>
  <si>
    <t xml:space="preserve"> Fountainebleau</t>
  </si>
  <si>
    <t xml:space="preserve"> Four Corners</t>
  </si>
  <si>
    <t xml:space="preserve"> Fruit Cove</t>
  </si>
  <si>
    <t xml:space="preserve"> Fruitville</t>
  </si>
  <si>
    <t xml:space="preserve"> Fuller Heights</t>
  </si>
  <si>
    <t xml:space="preserve"> Gainesville</t>
  </si>
  <si>
    <t xml:space="preserve"> Gibsonton</t>
  </si>
  <si>
    <t xml:space="preserve"> Gladeview</t>
  </si>
  <si>
    <t xml:space="preserve"> Glenvar Heights</t>
  </si>
  <si>
    <t xml:space="preserve"> Golden Gate</t>
  </si>
  <si>
    <t xml:space="preserve"> Golden Glades</t>
  </si>
  <si>
    <t xml:space="preserve"> Goldenrod</t>
  </si>
  <si>
    <t xml:space="preserve"> Gonzalez</t>
  </si>
  <si>
    <t xml:space="preserve"> Goulds</t>
  </si>
  <si>
    <t xml:space="preserve"> Greenacres</t>
  </si>
  <si>
    <t xml:space="preserve"> Groveland</t>
  </si>
  <si>
    <t xml:space="preserve"> Gulf Gate Estates</t>
  </si>
  <si>
    <t xml:space="preserve"> Gulfport</t>
  </si>
  <si>
    <t xml:space="preserve"> Beacon Hill</t>
  </si>
  <si>
    <t xml:space="preserve"> Camphor</t>
  </si>
  <si>
    <t xml:space="preserve"> South Lake Morton</t>
  </si>
  <si>
    <t xml:space="preserve"> Raintree</t>
  </si>
  <si>
    <t xml:space="preserve"> Cleveland Heights</t>
  </si>
  <si>
    <t xml:space="preserve"> Florida Southern College</t>
  </si>
  <si>
    <t xml:space="preserve"> Lake Watkins</t>
  </si>
  <si>
    <t xml:space="preserve"> Lake Hollingsworth</t>
  </si>
  <si>
    <t>;[];2022-03-07;0
2022-02-23T16:27:52-0500;https://orlando.craigslist.org/lss/d/orlando-experienced-reading-advanced/7450007159.html;;Orlando;no subregion found;orlando;Florida;</t>
  </si>
  <si>
    <t>Need help with reading or advanced math skills? Learning English as a second language?</t>
  </si>
  <si>
    <t xml:space="preserve">Contact A Helpful Tutor to schedule lessons at your convenience. </t>
  </si>
  <si>
    <t>I have 6 years of experience (4 years online) working with students from the Kindergarten to adult level.</t>
  </si>
  <si>
    <t>Get answers to most questions on my website and avoid waiting for a response by email. Search ""A Helpful Tutor"" to find me on the web</t>
  </si>
  <si>
    <t xml:space="preserve"> or Google. </t>
  </si>
  <si>
    <t>Let‚Äôs get started today!</t>
  </si>
  <si>
    <t>;[];2022-03-07;0
2022-03-06T10:31:48-0500;https://orlando.craigslist.org/lss/d/orlando-sat-gmat-lsat-mcat-act-gre/7454572811.html;;In Person - Virtual;no subregion found;orlando;Florida;</t>
  </si>
  <si>
    <t>Reach by text before having a call at 689 -710- 5029. Orlando in-person or online for SAT</t>
  </si>
  <si>
    <t xml:space="preserve"> and GRE test prep.</t>
  </si>
  <si>
    <t>English subjects and tests</t>
  </si>
  <si>
    <t xml:space="preserve">Math subjects and tests </t>
  </si>
  <si>
    <t>ACT Test Prep</t>
  </si>
  <si>
    <t>ACT English and Reading</t>
  </si>
  <si>
    <t>ACT Science</t>
  </si>
  <si>
    <t>SAT Test Prep</t>
  </si>
  <si>
    <t>SAT Reading</t>
  </si>
  <si>
    <t>SAT writing and Language</t>
  </si>
  <si>
    <t>SAT Math 1 and Math 2</t>
  </si>
  <si>
    <t>Praxis Core Test Prep</t>
  </si>
  <si>
    <t>Praxis Core English Verbal</t>
  </si>
  <si>
    <t>Praxis Core Math Quantitative</t>
  </si>
  <si>
    <t>GMAT Test Prep</t>
  </si>
  <si>
    <t>GMAT English Verbal</t>
  </si>
  <si>
    <t>GMAT Math Quantitative</t>
  </si>
  <si>
    <t>LSAT Test Prep</t>
  </si>
  <si>
    <t>LSAT Analytical Reasoning Verbal</t>
  </si>
  <si>
    <t>LSAT Logical Reasoning Verbal</t>
  </si>
  <si>
    <t>LSAT Reading Comprehension Verbal</t>
  </si>
  <si>
    <t>MCAT Test Prep</t>
  </si>
  <si>
    <t>MCAT Critical Analysis Verbal</t>
  </si>
  <si>
    <t>MCAT Reasoning Verbal</t>
  </si>
  <si>
    <t>GRE Test Prep</t>
  </si>
  <si>
    <t>GRE Math Quantitative</t>
  </si>
  <si>
    <t>GRE English Verbal</t>
  </si>
  <si>
    <t>Aptitude Tests</t>
  </si>
  <si>
    <t>Placement Tests</t>
  </si>
  <si>
    <t>Entrance Exams</t>
  </si>
  <si>
    <t>Work with test takers locally and internationally. Subject prep or test prep is individually or as a group. Send a message to have a call to talk about your needs.</t>
  </si>
  <si>
    <t>Isme</t>
  </si>
  <si>
    <t>Subject / Test Prep Instructor</t>
  </si>
  <si>
    <t>;[];2022-03-07;0
2022-02-28T04:24:51-0500;https://orlando.craigslist.org/lss/d/orlando-aawiz-math-phys-chem-stat/7451824515.html;;Hight-Level Scholar Academics- 15 Min Free;no subregion found;orlando;Florida;</t>
  </si>
  <si>
    <t>AAWIZ (www.aaw.link):</t>
  </si>
  <si>
    <t>K 5-12 GRADES (High School) NON-COLLEGE STUDENTS:</t>
  </si>
  <si>
    <t xml:space="preserve"> English (ELA)</t>
  </si>
  <si>
    <t xml:space="preserve"> reading/writing</t>
  </si>
  <si>
    <t xml:space="preserve"> computer courses</t>
  </si>
  <si>
    <t xml:space="preserve"> AP-calculus</t>
  </si>
  <si>
    <t xml:space="preserve"> probabilities</t>
  </si>
  <si>
    <t xml:space="preserve"> and etc.</t>
  </si>
  <si>
    <t>I especially like tutoring Physics and Chemistry as favorite sciences</t>
  </si>
  <si>
    <t xml:space="preserve"> and have natural aptitude for mathematics. I can do statistics very well.</t>
  </si>
  <si>
    <t>COLLEGE COURSES:</t>
  </si>
  <si>
    <t xml:space="preserve"> Applied Probability</t>
  </si>
  <si>
    <t xml:space="preserve"> Mathematical Modeling</t>
  </si>
  <si>
    <t xml:space="preserve"> Complex Variables</t>
  </si>
  <si>
    <t xml:space="preserve"> Matrix Methods</t>
  </si>
  <si>
    <t xml:space="preserve"> Series and Boundary Values</t>
  </si>
  <si>
    <t xml:space="preserve"> Mechanical Physics</t>
  </si>
  <si>
    <t xml:space="preserve"> and Biology.</t>
  </si>
  <si>
    <t>STANDARDIZED TESTS: SAT</t>
  </si>
  <si>
    <t xml:space="preserve"> College Placement Tests</t>
  </si>
  <si>
    <t xml:space="preserve"> Adult Career Placement Tests</t>
  </si>
  <si>
    <t>ADULT COMPUTER TRAINING: Basic End-user Training</t>
  </si>
  <si>
    <t xml:space="preserve"> Essential Maintenance Knowledge</t>
  </si>
  <si>
    <t xml:space="preserve"> Fundamental Computer Security</t>
  </si>
  <si>
    <t xml:space="preserve"> (optional) Advancement in Programming/Software Engineering and adult student‚Äôs Selected Custom Topics/Issues. Beginners welcome. Learn how to take care of your computer. Cryptocurrency education available now based on demands.</t>
  </si>
  <si>
    <t>COLLEGE COMPUTER SCIENCE COURSES:</t>
  </si>
  <si>
    <t>Programming (in various languages)</t>
  </si>
  <si>
    <t xml:space="preserve"> Artificial Intelligence</t>
  </si>
  <si>
    <t xml:space="preserve"> System Theory</t>
  </si>
  <si>
    <t xml:space="preserve"> Information Theory</t>
  </si>
  <si>
    <t xml:space="preserve"> Information Storage Access</t>
  </si>
  <si>
    <t xml:space="preserve"> Cryptography</t>
  </si>
  <si>
    <t xml:space="preserve"> Computer Graphics</t>
  </si>
  <si>
    <t xml:space="preserve"> Database Management</t>
  </si>
  <si>
    <t xml:space="preserve"> Data Structures</t>
  </si>
  <si>
    <t xml:space="preserve"> Computer Organization</t>
  </si>
  <si>
    <t xml:space="preserve"> Functional Programming</t>
  </si>
  <si>
    <t xml:space="preserve"> Formal Programming Methods.</t>
  </si>
  <si>
    <t>SUNY Polytechnic Institute</t>
  </si>
  <si>
    <t xml:space="preserve"> Utica</t>
  </si>
  <si>
    <t>Master of Science</t>
  </si>
  <si>
    <t xml:space="preserve"> May 2004</t>
  </si>
  <si>
    <t>GPA. 3.1</t>
  </si>
  <si>
    <t xml:space="preserve"> Dean's List</t>
  </si>
  <si>
    <t>Bachelor of Science</t>
  </si>
  <si>
    <t xml:space="preserve"> May 2002</t>
  </si>
  <si>
    <t>GPA. 3.50</t>
  </si>
  <si>
    <t xml:space="preserve"> President's List and Dean's List</t>
  </si>
  <si>
    <t>URLs below has info for detail service descriptions</t>
  </si>
  <si>
    <t xml:space="preserve"> recommendations</t>
  </si>
  <si>
    <t xml:space="preserve"> and career profile:</t>
  </si>
  <si>
    <t>Detail Academic Services: https://aaw.link/tutor-math-science-all-highschool-college.html</t>
  </si>
  <si>
    <t>About me: https://aaw.link</t>
  </si>
  <si>
    <t>Facebook: http://facebook.com/aawisdom</t>
  </si>
  <si>
    <t>15 minutes free trial/demo session online.</t>
  </si>
  <si>
    <t>PRICES:</t>
  </si>
  <si>
    <t>20/hr--$30/hr depending subject ($40--$60 for minimum 2 hrs).</t>
  </si>
  <si>
    <t>Minimal Requirements: Reliable Windows Computer</t>
  </si>
  <si>
    <t xml:space="preserve"> fast Internet connection</t>
  </si>
  <si>
    <t xml:space="preserve"> comfortable with tuition</t>
  </si>
  <si>
    <t xml:space="preserve"> email address</t>
  </si>
  <si>
    <t xml:space="preserve"> and some basic computer skills.</t>
  </si>
  <si>
    <t>Software Requirements: Skype</t>
  </si>
  <si>
    <t xml:space="preserve"> and AnyDesk. </t>
  </si>
  <si>
    <t>Please email Christopher McGrath with your first name</t>
  </si>
  <si>
    <t xml:space="preserve"> last name</t>
  </si>
  <si>
    <t xml:space="preserve"> phone number included and best time to call you. Emails are answered every 10 minute or less!</t>
  </si>
  <si>
    <t>Preferred Office ph (call only) : 716 240 7786</t>
  </si>
  <si>
    <t xml:space="preserve"> Best time to call: 11am--10pm.</t>
  </si>
  <si>
    <t>text (cell): 716 903 1814</t>
  </si>
  <si>
    <t>Email: mcgrath_ch@hotmail.com.</t>
  </si>
  <si>
    <t>;[30, 40, 60];2022-03-07;3
2022-02-16T19:18:09-0500;https://orlando.craigslist.org/lss/d/orlando-online-12-tutors/7447013994.html;;no city found;no subregion found;orlando;Florida;</t>
  </si>
  <si>
    <t>CMN Tutoring has been helping Elementary</t>
  </si>
  <si>
    <t xml:space="preserve"> and High School students in Math and Reading. We help build math skills and reading fluency. </t>
  </si>
  <si>
    <t xml:space="preserve">CMN Tutoring Reviews </t>
  </si>
  <si>
    <t>Shanelle D.</t>
  </si>
  <si>
    <t>My husband and I can‚Äôt express with words just how much we appreciate the tutoring CMN Tutoring  has provided to our son. With their individualized instruction and ability to draw out their student‚Äôs strengths</t>
  </si>
  <si>
    <t xml:space="preserve"> they have helped my son build within himself the confidence he needs for success. Thanks so much CMN Tutoring for all you have done and continue to do!</t>
  </si>
  <si>
    <t>Janet R.</t>
  </si>
  <si>
    <t>I am forever grateful for CMN tutoring services</t>
  </si>
  <si>
    <t xml:space="preserve"> has really helped my daughter improve in both math and biology. Have noticed tremendous changes with her grades since she started with them</t>
  </si>
  <si>
    <t>I would really recommend this services to any struggling kids. Parents you will not regret try them.</t>
  </si>
  <si>
    <t>Josephine O.</t>
  </si>
  <si>
    <t>These math classes have helped my son improve at math so much.I have noticed him struggling less at school and with homework.</t>
  </si>
  <si>
    <t>Ellen S.</t>
  </si>
  <si>
    <t>Two hours a week with CMN has done more for my son than years of help at school!</t>
  </si>
  <si>
    <t>Finding CMN has been such a blessing for my family! My 9 year old son has both ADD &amp; dyslexia</t>
  </si>
  <si>
    <t xml:space="preserve"> while he excels in math he is extremely behind in reading comprehension</t>
  </si>
  <si>
    <t xml:space="preserve"> due to that he has never liked to sit down and attempt to read</t>
  </si>
  <si>
    <t xml:space="preserve"> it has always been a real struggle. After I sent in an email</t>
  </si>
  <si>
    <t xml:space="preserve"> CMN gave me a call &amp; we discussed my son‚Äôs situation</t>
  </si>
  <si>
    <t xml:space="preserve"> from that phone call I felt she really cared &amp; wanted to make a difference. Fast forward we are on now like week 5/6 of tutoring and there is a world of difference with my son! He now WANTS to read</t>
  </si>
  <si>
    <t xml:space="preserve"> he can sound out new words</t>
  </si>
  <si>
    <t xml:space="preserve"> and just feels more confident. I am beyond thrilled with his progress and excited to see more from him in the coming weeks. Thank you CMN</t>
  </si>
  <si>
    <t xml:space="preserve"> they truly have a knack for tutoring!!</t>
  </si>
  <si>
    <t>Questions about scheduling and rates reply to this ad.</t>
  </si>
  <si>
    <t>;[];2022-03-07;0
2022-02-15T14:16:45-0600;https://pensacola.craigslist.org/lss/d/pensacola-private-math-tutor-university/7446451171.html;;Pensacola;no subregion found;pensacola;Florida;</t>
  </si>
  <si>
    <t xml:space="preserve"> my name is Sam and I am a senior student majoring in mathematics at the University of West Florida</t>
  </si>
  <si>
    <t xml:space="preserve"> I have always loved the subject as well as teaching it to others. I have taken and received no lower than a B+ in Calculus I-III</t>
  </si>
  <si>
    <t xml:space="preserve"> Mathematical Statistics/Probability</t>
  </si>
  <si>
    <t xml:space="preserve"> among others. I am open to tutoring at any level! Rates are negotiable.</t>
  </si>
  <si>
    <t>Please contact me at the craigslist e-mail address provided. Pensacola area preferred but can possibly extend further depending on where you are located.</t>
  </si>
  <si>
    <t>;[];2022-03-07;0
2022-02-22T13:59:47-0500;https://sarasota.craigslist.org/lss/d/sarasota-tutor-for-college-statistics/7449480827.html;40.0;Sarasota;no subregion found;sarasota;Florida;</t>
  </si>
  <si>
    <t xml:space="preserve">ùôèùô™ùô©ùô§ùôß ùôõùô§ùôß ùòæùô§ùô°ùô°ùôöùôúùôö ùôéùô©ùôñùô©ùôûùô®ùô©ùôûùôòùô® ùôéùôèùòº 2023 ùôñùô£ùôô ùôàùôñùô©ùôù </t>
  </si>
  <si>
    <t>Retired college statistics professor available for tutoring in Elementary Statistics such as STA 2023</t>
  </si>
  <si>
    <t xml:space="preserve"> as well as college-level and advanced High School Math in Sarasota.</t>
  </si>
  <si>
    <t>Having taught college Statistics and supervised other teachers of Statistics</t>
  </si>
  <si>
    <t xml:space="preserve"> I know the best strategies for any student to study and experience success. üèÜ</t>
  </si>
  <si>
    <t>I only help students in courses whose content I have taught many times over the past 30 years. These include Statistics as well as all levels of Algebra and Calculus. ‚òù Learning from a Mathematics professor who has repeatedly taught the content of your course is more efficient than learning from a student who has excelled in the course but not taught it.</t>
  </si>
  <si>
    <t>Most recently in teaching Statistics I have used some of the Triola textbooks and STATDISK software in class and in lab. But I am experienced in teaching from other texts and statistics software packages as well as using statistical calculators including the TI84.</t>
  </si>
  <si>
    <t>I will help you with whatever method your class uses</t>
  </si>
  <si>
    <t xml:space="preserve"> be it by calculator program like the TI84</t>
  </si>
  <si>
    <t xml:space="preserve"> statistical software</t>
  </si>
  <si>
    <t xml:space="preserve"> or rote entry of a proper statistical formula. </t>
  </si>
  <si>
    <t>Look over my attached files to see how I explain a particular problem</t>
  </si>
  <si>
    <t xml:space="preserve"> in this case ùôèùôöùô®ùô©ùôûùô£ùôú ùôñ ùòæùô°ùôñùôûùô¢ ùòºùôóùô§ùô™ùô© ùôñ ùôãùôßùô§ùô•ùô§ùôßùô©ùôûùô§ùô£</t>
  </si>
  <si>
    <t xml:space="preserve"> by several methods.</t>
  </si>
  <si>
    <t>EXAMPLE -- Testing a Claim About a Proportion. Using a program on the TI84 calculator.</t>
  </si>
  <si>
    <t>EXAMPLE -- Testing a Claim About a Proportion. Using step-by-step calculator entry of a proper statistical formula.</t>
  </si>
  <si>
    <t>EXAMPLE -- Testing a Claim About a Proportion. Using the statistical package STATDISK.</t>
  </si>
  <si>
    <t xml:space="preserve">It is comforting that the solutions agree. </t>
  </si>
  <si>
    <t>You can look at my Wix site ‚Äúùôéùôñùôßùôñùô®ùô§ùô©ùôñ ùôèùô™ùô©ùô§ùôßùôûùô£ùôú‚Äù for more details</t>
  </si>
  <si>
    <t xml:space="preserve"> or search Google Maps for more information.</t>
  </si>
  <si>
    <t>Or look on this page to see photos of a statistics text I've recently taught from</t>
  </si>
  <si>
    <t xml:space="preserve"> as well as pages from a few of my tests with my complete answers.</t>
  </si>
  <si>
    <t>ùôÑ ùòºùôà ùòºùòΩùôáùôÄ ùôèùôä ùôÉùôÄùôáùôã ùôéùôèùôêùòøùôÄùôâùôèùôé ùòºùôè ùôèùôÉùôÄùôéùôÄ ùôáùôÄùôëùôÄùôáùôé:</t>
  </si>
  <si>
    <t>ùôÅùôäùôç ùòº ùôéùôèùôêùòøùôÄùôâùôè ùôíùôÉùôä ùôâùôÄùôÄùòøùôé ùôÉùôÄùôáùôã ùôÑùôâ ùòº ùòæùôêùôçùôçùôÄùôâùôè ùòæùôäùôáùôáùôÄùôÇùôÄ ùôéùôèùòºùôè ùôäùôç ùôàùòºùôèùôÉ ùòæùôäùôêùôçùôéùôÄ:</t>
  </si>
  <si>
    <t>Having taught these college mathematics courses many times</t>
  </si>
  <si>
    <t xml:space="preserve"> I know the best strategies for any student to study and experience success.</t>
  </si>
  <si>
    <t>ùôÅùôäùôç ùòº ùôéùôèùôêùòøùôÄùôâùôè ùôíùôÉùôä ùôÑùôé ùôÑùôâ ùôÉùôÑùôÇùôÉ ùôéùòæùôÉùôäùôäùôá ùòΩùôêùôè ùôíùòºùôâùôèùôé ùôèùôä ùòΩùôÄ ùòΩùôÄùôèùôèùôÄùôç ùôãùôçùôÄùôãùòºùôçùôÄùòø ùôÅùôäùôç ùòæùôäùôáùôáùôÄùôÇùôÄ:</t>
  </si>
  <si>
    <t>For the past 30 years I have taught college mathematics at all levels</t>
  </si>
  <si>
    <t xml:space="preserve"> from developmental courses in pre-algebra and algebra</t>
  </si>
  <si>
    <t xml:space="preserve"> to the required Math and Stat courses for students in Science</t>
  </si>
  <si>
    <t xml:space="preserve"> and the medical field.</t>
  </si>
  <si>
    <t>So I understand what mathematics and statistics a student needs in order to be prepared for almost any prospective college major. Furthermore I can give guidance on planning a college pathway and course selection.</t>
  </si>
  <si>
    <t>ùôÅùôäùôç ùòº ùôéùôèùôêùòøùôÄùôâùôè ùôíùôÉùôä ùôâùôÄùôÄùòøùôé ùôÄùôìùôèùôçùòº ùôÉùôÄùôáùôã ùôÑùôâ ùôÉùôÑùôÇùôÉ ùôéùòæùôÉùôäùôäùôá ùòºùôáùôÇùôÄùòΩùôçùòº</t>
  </si>
  <si>
    <t xml:space="preserve"> ùôÇùôÄùôäùôàùôÄùôèùôçùôî</t>
  </si>
  <si>
    <t xml:space="preserve"> ùôéùôèùòºùôèùôÑùôéùôèùôÑùòæùôé</t>
  </si>
  <si>
    <t xml:space="preserve"> ùôäùôç ùôèùôçùôÑùôÇ:</t>
  </si>
  <si>
    <t>Over the past 20 years I have taught these courses at the ""developmental"" level [that is</t>
  </si>
  <si>
    <t xml:space="preserve"> at the high school level</t>
  </si>
  <si>
    <t xml:space="preserve"> but to college students at a faster pace] for beginning college students who want a more solid understanding.</t>
  </si>
  <si>
    <t>I have also supervised other teachers of these same courses for about 15 years. So I can help any student who needs sharper skills in high school algebra</t>
  </si>
  <si>
    <t xml:space="preserve"> or trigonometry courses.</t>
  </si>
  <si>
    <t>ùôÅùôäùôç ùòº ùôéùôèùôêùòøùôÄùôâùôè ùôíùôÉùôä ùôÑùôé ùòº ùôàùòºùôèùôÉ ùôàùòºùôÖùôäùôç ùôíùôÉùôä ùôâùôÄùôÄùòøùôé ùòøùôÑùôçùôÄùòæùôèùôÑùôäùôâ ùôäùôç ùôÉùôÄùôáùôã ùôÑùôâ ùòºùôâùôî ùôàùòºùôÖùôäùôç ùòæùôäùôêùôçùôéùôÄ:</t>
  </si>
  <si>
    <t>As a PhD mathematician teaching and advising Math majors for over 30 years</t>
  </si>
  <si>
    <t xml:space="preserve"> I know the best ways to help Math Major students in advanced courses.</t>
  </si>
  <si>
    <t>No matter your preferred learning style</t>
  </si>
  <si>
    <t xml:space="preserve"> I will have suggestions of the best ways for YOU to learn mathematical concepts YOUR WAY quickly and even enjoyably!</t>
  </si>
  <si>
    <t>I can meet at any reasonably-quiet public place such as a public library</t>
  </si>
  <si>
    <t xml:space="preserve"> the Food Court in the Sarasota Square Mall [Costco Mall]</t>
  </si>
  <si>
    <t xml:space="preserve"> a local Panera Bread</t>
  </si>
  <si>
    <t xml:space="preserve"> or your home. Or you can suggest another place. Attached is a photo of a typical table lay-out.</t>
  </si>
  <si>
    <t>My hourly rate is $40 if in Sarasota. If you are not pleased with a first session</t>
  </si>
  <si>
    <t xml:space="preserve"> you are under no obligation to continue or to pay.</t>
  </si>
  <si>
    <t>Dr. Paulling</t>
  </si>
  <si>
    <t>Professor Emeritus of Mathematics</t>
  </si>
  <si>
    <t xml:space="preserve"> Tusculum University</t>
  </si>
  <si>
    <t xml:space="preserve"> Greeneville</t>
  </si>
  <si>
    <t xml:space="preserve"> TN 37743-9998</t>
  </si>
  <si>
    <t>Professor and Chair</t>
  </si>
  <si>
    <t xml:space="preserve"> Mathematics 2000-2016.</t>
  </si>
  <si>
    <t>Taught all levels of College and remedial mathematics</t>
  </si>
  <si>
    <t>Served as Director of the Science Division</t>
  </si>
  <si>
    <t>Coordinated for years and taught in our London study abroad program</t>
  </si>
  <si>
    <t>Supervised off-campus Math and Stat classes for adult learners</t>
  </si>
  <si>
    <t>Education:</t>
  </si>
  <si>
    <t>North Carolina State University</t>
  </si>
  <si>
    <t xml:space="preserve"> Raleigh</t>
  </si>
  <si>
    <t xml:space="preserve"> North Carolina. Ph. D. in Applied Mathematics.</t>
  </si>
  <si>
    <t>Georgia Institute of Technology. BS in Applied Mathematics.</t>
  </si>
  <si>
    <t>;[40];2022-03-07;1
2022-02-25T09:47:38-0500;https://sarasota.craigslist.org/lss/d/bradenton-scf-tutor-available-for/7450651686.html;;Bradenton;no subregion found;sarasota;Florida;</t>
  </si>
  <si>
    <t xml:space="preserve"> my name is Bethany and I am 28 years old. I currently am going for a mathematics major and computer science as a minor. I am proficient  in many courses and have a 4.0 GPA.</t>
  </si>
  <si>
    <t>I can currently teach most high school subjects and below. For instance</t>
  </si>
  <si>
    <t xml:space="preserve"> I have taught students for ACT</t>
  </si>
  <si>
    <t xml:space="preserve"> and GED. I have homeschooled students and have been a tutor at State College of Florida. </t>
  </si>
  <si>
    <t>Courses include:</t>
  </si>
  <si>
    <t xml:space="preserve">Most math subjects up to college Trigonometry and applied calc. </t>
  </si>
  <si>
    <t>I can do English subjects up to Enc 1101.</t>
  </si>
  <si>
    <t xml:space="preserve">Science includes high school science and some college sciences and below </t>
  </si>
  <si>
    <t xml:space="preserve">Writing </t>
  </si>
  <si>
    <t>Art ( I am an artist as well) and can help with oil painting</t>
  </si>
  <si>
    <t xml:space="preserve"> drawing skills</t>
  </si>
  <si>
    <t xml:space="preserve"> computer graphics etc.</t>
  </si>
  <si>
    <t>Please message me for rates!</t>
  </si>
  <si>
    <t>;[];2022-03-07;0
2022-02-08T13:33:30-0500;https://spacecoast.craigslist.org/lss/d/cocoa-math-tutor-algebra-geometry-and/7443409456.html;25;no city found;no subregion found;spacecoast;Florida;</t>
  </si>
  <si>
    <t>I have a BS in mathematics and 30 years experience as a Software Engineer. I am currently tutoring all high school and middle school maths including all algebra levels</t>
  </si>
  <si>
    <t xml:space="preserve"> and pre-calculus. I am familiar with FLVS. I do GED</t>
  </si>
  <si>
    <t xml:space="preserve"> PERT as well as college ACT and SAT placement test preparation. </t>
  </si>
  <si>
    <t>I love working with motivated students and can meet with you at a convenient location at your home or in the library. My goal is to help the student succeed! I charge $25 an hour for my tutoring service.</t>
  </si>
  <si>
    <t>You can call or text me at my cell phone at 321-427-7257.</t>
  </si>
  <si>
    <t>;[25];2022-03-07;1
2022-02-27T21:04:54-0500;https://tallahassee.craigslist.org/lss/d/tallahassee-certified-math-and/7451766191.html;;2440 Ludmila Ln Tallahassee, All Of Florida;no subregion found;tallahassee;Florida;</t>
  </si>
  <si>
    <t>HAVING DIFFICULTIES WITH ONLINE SCHOOL OR ONLINE CLASSES IN MATHEMATICS</t>
  </si>
  <si>
    <t xml:space="preserve"> ENGLISH</t>
  </si>
  <si>
    <t xml:space="preserve"> RESEARCH PAPER</t>
  </si>
  <si>
    <t xml:space="preserve"> CHEMISTRY OR PHYSICS? I AM A SOLUTION TO ANY OF THE DIFFICULTIES. I have an experience of 18 years. An expert in virtual or online learning. 100% Success rate for all students I have taught and assisted. I used different strategies and methods to explain and solve a problem. I am very patient and work according to your schedule.. Try me and you will not regret. I work with grades 1 to 12 students</t>
  </si>
  <si>
    <t xml:space="preserve"> Special education students</t>
  </si>
  <si>
    <t xml:space="preserve"> students preparing for Exams such as ASVAB</t>
  </si>
  <si>
    <t xml:space="preserve"> ACT and college students. I tutor at college level the following subjects: Organic Chemistry</t>
  </si>
  <si>
    <t xml:space="preserve"> Calculus III</t>
  </si>
  <si>
    <t xml:space="preserve"> Geology English and term papers. I can tutor by Google meet </t>
  </si>
  <si>
    <t xml:space="preserve"> skype</t>
  </si>
  <si>
    <t xml:space="preserve"> Imo </t>
  </si>
  <si>
    <t xml:space="preserve"> Snapchat</t>
  </si>
  <si>
    <t xml:space="preserve"> Facebook and facetime. Contact me as soon as you can to secure a position.</t>
  </si>
  <si>
    <t>Qualifications: B.SC( Math</t>
  </si>
  <si>
    <t xml:space="preserve"> Chemistry)</t>
  </si>
  <si>
    <t xml:space="preserve"> M.Sc.(math)</t>
  </si>
  <si>
    <t xml:space="preserve"> state certification for math and chemistry.</t>
  </si>
  <si>
    <t>;[];2022-03-07;0
2022-02-04T22:27:12-0500;https://tallahassee.craigslist.org/lss/d/tallahassee-algebra-high-school-college/7441934364.html;27.5;Tallahassee;no subregion found;tallahassee;Florida;</t>
  </si>
  <si>
    <t>I myself am a college student (Go Noles!)</t>
  </si>
  <si>
    <t xml:space="preserve"> and I have finished taking all of my required math courses (I finished with an A in all courses). I decided I would tutor to fill that void and continue practicing math. My past experience includes tutoring freshmen and sophomores in my senior year of high school. Currently</t>
  </si>
  <si>
    <t xml:space="preserve"> I am tutoring a college student in College Algebra and a high school student in Algebra 1.</t>
  </si>
  <si>
    <t>I am able to do zoom sessions or we can meet in person if you live within 20 miles.</t>
  </si>
  <si>
    <t>My areas of expertise are Pre-algebra/Mathematics</t>
  </si>
  <si>
    <t xml:space="preserve"> Algebra 1 &amp;2</t>
  </si>
  <si>
    <t xml:space="preserve"> and College Algebra.</t>
  </si>
  <si>
    <t>If you are in middle school or high school the rate is $25/hr.</t>
  </si>
  <si>
    <t>If you are in college or 18+ the rate is $30/hr.</t>
  </si>
  <si>
    <t>Please contact me if you have any questions or concerns.</t>
  </si>
  <si>
    <t xml:space="preserve"> 30];2022-03-07;2</t>
  </si>
  <si>
    <t>2022-03-01T22:44:19-0500;https://tampa.craigslist.org/hil/lss/d/tampa-math-tutor-available-for-all/7452678784.html;45.0;Tampa</t>
  </si>
  <si>
    <t xml:space="preserve"> South Tampa</t>
  </si>
  <si>
    <t xml:space="preserve"> Lutz;Hillsborough Co;tampabay;Florida;"</t>
  </si>
  <si>
    <t>Professional Math tutor</t>
  </si>
  <si>
    <t xml:space="preserve"> with experience working with students of all levels. I offer private one-on-one or group Math tutoring from grade school age to college. With a bachelor's degree in Civil Engineering</t>
  </si>
  <si>
    <t xml:space="preserve"> I have helped many students understand mathematical concepts</t>
  </si>
  <si>
    <t xml:space="preserve"> boost confidence and reach their academic goals. My schedule is flexible</t>
  </si>
  <si>
    <t xml:space="preserve"> rates $45/hr </t>
  </si>
  <si>
    <t xml:space="preserve"> and I offer summer tutoring. </t>
  </si>
  <si>
    <t>Contact me (call or text) at 301-974-4273</t>
  </si>
  <si>
    <t>My areas of expertise are (Pre-Algebra</t>
  </si>
  <si>
    <t xml:space="preserve"> Advanced Algebra</t>
  </si>
  <si>
    <t xml:space="preserve"> Calculus). I also help with SAT</t>
  </si>
  <si>
    <t xml:space="preserve"> ASVAB and other standardized tests.</t>
  </si>
  <si>
    <t>Let me know if you have any question or would like to discuss further!</t>
  </si>
  <si>
    <t>;[45];2022-03-07;1
2022-02-21T13:20:46-0500;https://tampa.craigslist.org/pnl/lss/d/saint-petersburg-middle-school-math/7448996732.html;;no city found;Pinellas Co;tampabay;Florida;</t>
  </si>
  <si>
    <t>I am a Jamaican Teacher who recently moved to the states. I have 3 years of experience teaching high school math and Bsc. in Mathematics. If you want a tutor who is passionate about you learning</t>
  </si>
  <si>
    <t xml:space="preserve"> who will celebrate every little achievement</t>
  </si>
  <si>
    <t xml:space="preserve"> who will assist with homework and make sure you get your money worth</t>
  </si>
  <si>
    <t xml:space="preserve"> then you found me. Once you're my student</t>
  </si>
  <si>
    <t xml:space="preserve"> you're always my student and we'll get through every math problem together. Let me know a little about you</t>
  </si>
  <si>
    <t xml:space="preserve"> your goals and what you want to achieve. Call me at 727-686-9701</t>
  </si>
  <si>
    <t>;[];2022-03-07;0
2022-02-14T14:30:44-0500;https://tampa.craigslist.org/pnl/lss/d/saint-petersburg-math-tutor-sat-act-gre/7445991350.html;50.0;Online;Pinellas Co;tampabay;Florida;</t>
  </si>
  <si>
    <t>Kaitlin's Math Tutoring</t>
  </si>
  <si>
    <t>Kaitlin is an NTA Certified private math tutor</t>
  </si>
  <si>
    <t xml:space="preserve"> specializing in SAT and ACT Math. With over 5 years of experience helping student increase their test scores and course grades</t>
  </si>
  <si>
    <t xml:space="preserve"> she can help you succeed in your education. She helps students increase their grades by an average of two letter grades in just 1 semester. She has even helped students jump from failing to Acing their math class.</t>
  </si>
  <si>
    <t>Find out more about how Kaitlin tutors at www.kaitlincruitmath.com.</t>
  </si>
  <si>
    <t>GRE Math</t>
  </si>
  <si>
    <t>SAT/ACT Math</t>
  </si>
  <si>
    <t>ASVAB  Math</t>
  </si>
  <si>
    <t>GED Math</t>
  </si>
  <si>
    <t>Calculus I and II (College and High School level)</t>
  </si>
  <si>
    <t>Precalculus (College and High School level)</t>
  </si>
  <si>
    <t>Trigonometry (College and High School level)</t>
  </si>
  <si>
    <t>Algebra I and II (College and High School level)</t>
  </si>
  <si>
    <t>6th-8th Grade Math</t>
  </si>
  <si>
    <t>Kaitlin is currently accepting students for online tutoring.</t>
  </si>
  <si>
    <t>Rate: $50/hour. If you are not satisfied with tutoring for any reason</t>
  </si>
  <si>
    <t xml:space="preserve"> your first hour is free</t>
  </si>
  <si>
    <t xml:space="preserve"> no questions asked.</t>
  </si>
  <si>
    <t>About the Tutor:</t>
  </si>
  <si>
    <t>My name is Kaitlin Cruit. I started tutoring 7 years ago</t>
  </si>
  <si>
    <t xml:space="preserve"> when I was studying math in college. I have done over 1</t>
  </si>
  <si>
    <t>000 hours of private math tutoring for students from 6th-grade math to Calculus 2. I have a degree in math and biology</t>
  </si>
  <si>
    <t xml:space="preserve"> with a minor in education. I am kind and patient with my students</t>
  </si>
  <si>
    <t xml:space="preserve"> and I want them to feel confident learning math.</t>
  </si>
  <si>
    <t>I haven't always been great at math. When I first took the GRE</t>
  </si>
  <si>
    <t xml:space="preserve"> I got a 158 on the math section</t>
  </si>
  <si>
    <t xml:space="preserve"> which is only the 65th percentile. When I studied and retook it 6 months later</t>
  </si>
  <si>
    <t xml:space="preserve"> I got a 167 which is the 89th percentile (a 24 percentile point increase!). I know what study strategies result in significant gains on standardized tests like these. Any student can reach mastery in their math course or get a great score on standardized test if they put in the work. Let me prove it to you!</t>
  </si>
  <si>
    <t>You can also find Kaitlin at:</t>
  </si>
  <si>
    <t>www.kaitlincruitmath.com</t>
  </si>
  <si>
    <t>;[50];2022-03-07;1
2022-03-04T06:43:22-0500;https://tampa.craigslist.org/hdo/cps/d/tampa-expert-test-specialistmath/7453629842.html;;*ùóßùóÆùó∏ùó≤ ùóÆùóπùóπ ùó∞ùóπùóÆùòÄùòÄùó≤ùòÄ ùòÅùó≤ùòÄùòÅ ùóÆùóªùó± ùó≤ùòÖùóÆùó∫ùòÄ*;Hernando Co;tampabay;Florida;</t>
  </si>
  <si>
    <t>I am an exceptional patient Mathematics tutor in all subjects at all levels with over 15 years of teaching and tutoring experience. I tutor SAT/ACT/GRE/ASVAB and my students have had great results. I have a Master's Degree in Mathematics from UTSA and completed all coursework towards my PHD from UT Austin.</t>
  </si>
  <si>
    <t>We have the perfect tutor for you! BuffTutor is a network of experienced tutors in Austin with one goal: providing quality academic assistance to College &amp; High School students at an affordable rate. Don't wait</t>
  </si>
  <si>
    <t xml:space="preserve"> get the help you need now!</t>
  </si>
  <si>
    <t>Elementary and AP high school mathematics</t>
  </si>
  <si>
    <t>üìïGeometry</t>
  </si>
  <si>
    <t>üìïAlgebra 1</t>
  </si>
  <si>
    <t>üìïAlgebra 2</t>
  </si>
  <si>
    <t>üìïCollege Algebra</t>
  </si>
  <si>
    <t>üìïTrigonometry</t>
  </si>
  <si>
    <t>üìïPre-calculus</t>
  </si>
  <si>
    <t>üìïCalculus</t>
  </si>
  <si>
    <t>üìïProbability</t>
  </si>
  <si>
    <t>üìïFinite mathematics</t>
  </si>
  <si>
    <t>üìïStatistics</t>
  </si>
  <si>
    <t>üìïLinear Algebra</t>
  </si>
  <si>
    <t>üìïBusiness Math</t>
  </si>
  <si>
    <t>üìïDifferential equation</t>
  </si>
  <si>
    <t>üìïCalculus AB</t>
  </si>
  <si>
    <t>üìïCalculus BC</t>
  </si>
  <si>
    <t>üìïCalculus 1</t>
  </si>
  <si>
    <t>üìïCalculus 2</t>
  </si>
  <si>
    <t>üìïCalculus 3</t>
  </si>
  <si>
    <t xml:space="preserve"> I find the student where he or she is and set goals that are attainable for that individual. Strategies vary: for tests like the SAT some students would benefit from hearing me instruct them on tips and tricks for dodging difficult concepts which they might not have time to learn from the ground up. </t>
  </si>
  <si>
    <t>2022-03-04T06:18:19-0500;https://tampa.craigslist.org/hil/lss/d/tampa-math-and-physics-tutoring/7453626877.html;;Online;Hillsborough Co;tampabay;Florida;"</t>
  </si>
  <si>
    <t>I tutor algebra</t>
  </si>
  <si>
    <t xml:space="preserve"> differential equations and physics. I have a degree in physics and have been tutoring for more than twenty years. </t>
  </si>
  <si>
    <t>For more information call Tom Humbert LLC at 727-271-6288. Ask for Tom.</t>
  </si>
  <si>
    <t>2022-02-14T12:06:00-0500;https://tampa.craigslist.org/pnl/lss/d/saint-petersburg-statistics-remote-tutor/7445907014.html;;no city found;Pinellas Co;tampabay;Florida;"</t>
  </si>
  <si>
    <t>Hey</t>
  </si>
  <si>
    <t>My name is Alexis. I am a Remote Statistics Tutor. I have my bachelor's and master's in mathematics. I currently teach college statistics online and tutor mathematics. I am available to assist with learning concepts and preparing for exams. Also</t>
  </si>
  <si>
    <t xml:space="preserve"> I create math videos on YouTube. Please email if interested or would like more information. </t>
  </si>
  <si>
    <t>https://youtu.be/ZTs8dn7m5fI</t>
  </si>
  <si>
    <t>;[];2022-03-07;0
2022-03-06T13:13:05-0500;https://atlanta.craigslist.org/sat/lss/d/conyers-tutor-math-reading-writing-1st/7454641172.html;;Atlanta &amp; Surrounding Area;Otp South;atlanta;Georgia;</t>
  </si>
  <si>
    <t>‚Ä¢ Call or text 704-222-1583</t>
  </si>
  <si>
    <t>‚Ä¢ Visit us at www.JigsawMath.com</t>
  </si>
  <si>
    <t>‚Ä¢ Online tutoring with an interactive whiteboard with live video and audio</t>
  </si>
  <si>
    <t>‚Ä¢ 1st hour is free</t>
  </si>
  <si>
    <t>‚Ä¢ Students show improvement quickly</t>
  </si>
  <si>
    <t>Livingstone College - BS Degree in Mathematics</t>
  </si>
  <si>
    <t>Duke University - graduate course work in Mathematics</t>
  </si>
  <si>
    <t>13 years experience as a certified Math Teacher</t>
  </si>
  <si>
    <t>Experience as a Consultant and at Duke Energy Corporation as a Computer Software Developer designing and implementing Engineering Systems Applications</t>
  </si>
  <si>
    <t>Online tutoring and homework help are provided for grades K-12</t>
  </si>
  <si>
    <t xml:space="preserve"> adults and homeschools. Tutoring assistance is also provided for students with various learning styles and special education needs.</t>
  </si>
  <si>
    <t>MATH - grades K-12 - INDIVIDUAL OR GROUP SESSIONS</t>
  </si>
  <si>
    <t>Homeschools</t>
  </si>
  <si>
    <t>Assist with online classes</t>
  </si>
  <si>
    <t>Math I</t>
  </si>
  <si>
    <t>Math II</t>
  </si>
  <si>
    <t>Math III</t>
  </si>
  <si>
    <t>PSAT exam</t>
  </si>
  <si>
    <t>SAT exam</t>
  </si>
  <si>
    <t>ACT exam</t>
  </si>
  <si>
    <t>Special Education</t>
  </si>
  <si>
    <t>LANGUAGE ARTS - grades K-12 - INDIVIDUAL OR GROUP SESSIONS</t>
  </si>
  <si>
    <t>ADULT EDUCATION - INDIVIDUAL OR GROUP SESSIONS</t>
  </si>
  <si>
    <t>Praxis Math</t>
  </si>
  <si>
    <t>College Math</t>
  </si>
  <si>
    <t>Nursing exams</t>
  </si>
  <si>
    <t>Teaching Process:</t>
  </si>
  <si>
    <t>Give the students a skills assessment to identify which concepts they need assistance with.</t>
  </si>
  <si>
    <t>Help the students improve their grades by working with them on those concepts while also</t>
  </si>
  <si>
    <t>helping them with the concepts they are currently working on in school.</t>
  </si>
  <si>
    <t>Provide help with homework and online classes.</t>
  </si>
  <si>
    <t>Provide individual or group tutoring sessions to the students according to their learning style.</t>
  </si>
  <si>
    <t>Help the students to improve their grades at school and to make higher scores on tests and exams.</t>
  </si>
  <si>
    <t>The students are successful because they gain the confidence and skills they need to learn Math</t>
  </si>
  <si>
    <t>and Language Arts.</t>
  </si>
  <si>
    <t xml:space="preserve"> and dedicated to helping the students learn.</t>
  </si>
  <si>
    <t>Students show improvement quickly.</t>
  </si>
  <si>
    <t>I tutor students online using a computer with an interactive whiteboard and live audio and video. Online tutoring is similar to me explaining the work to the students on a blackboard in a classroom. The student will view the math problems on his/her computer screen and at the same time I will view the problems on my computer screen. I will show the student every step of the problem-solving process. Then</t>
  </si>
  <si>
    <t xml:space="preserve"> the student will solve the problems. The student can ask as many questions as necessary. The first tutoring session is free</t>
  </si>
  <si>
    <t xml:space="preserve"> so you will be able to see how well we work together.</t>
  </si>
  <si>
    <t>Contact me to discuss the sessions or to set up the free tutoring session and schedule.</t>
  </si>
  <si>
    <t>Call or text 704-222-1583</t>
  </si>
  <si>
    <t>Pamela</t>
  </si>
  <si>
    <t>;[];2022-03-07;0
2022-02-19T13:41:50-0500;https://atlanta.craigslist.org/nat/lss/d/duluth-math-cs-and-stats-tutor/7448190506.html;;no city found;Otp North;atlanta;Georgia;</t>
  </si>
  <si>
    <t>Hi!  I'm Adam</t>
  </si>
  <si>
    <t xml:space="preserve"> a graduate from Columbia University</t>
  </si>
  <si>
    <t xml:space="preserve"> offering tutoring in college and high school mathematics.  </t>
  </si>
  <si>
    <t xml:space="preserve"> High school tutoring </t>
  </si>
  <si>
    <t>At the high school level I can tutor all topics in math</t>
  </si>
  <si>
    <t xml:space="preserve"> and statistics.  </t>
  </si>
  <si>
    <t>For AP courses</t>
  </si>
  <si>
    <t xml:space="preserve"> these include AP Calculus AB and BC</t>
  </si>
  <si>
    <t xml:space="preserve"> AP Computer Science Principles and A.  </t>
  </si>
  <si>
    <t>For IB courses</t>
  </si>
  <si>
    <t xml:space="preserve"> I can tutor all topics in Standard and Higher Level (SL and HL) math and computer science.</t>
  </si>
  <si>
    <t>For students at high schools taking classes in Multivariable Calculus</t>
  </si>
  <si>
    <t xml:space="preserve"> Matrix Algebra</t>
  </si>
  <si>
    <t xml:space="preserve"> Advanced Calculus</t>
  </si>
  <si>
    <t xml:space="preserve"> Accelerated Geometry</t>
  </si>
  <si>
    <t xml:space="preserve"> or Algorithms in Java</t>
  </si>
  <si>
    <t xml:space="preserve"> I can tutor any of these.  </t>
  </si>
  <si>
    <t xml:space="preserve"> University tutoring </t>
  </si>
  <si>
    <t>I can tutor any introductory course in math</t>
  </si>
  <si>
    <t xml:space="preserve"> and statistics.  This includes the full calculus sequence</t>
  </si>
  <si>
    <t xml:space="preserve"> intro computer science (in Python</t>
  </si>
  <si>
    <t xml:space="preserve"> JavaScript)</t>
  </si>
  <si>
    <t xml:space="preserve"> intro statistics.</t>
  </si>
  <si>
    <t>I can also tutor some advanced topics</t>
  </si>
  <si>
    <t xml:space="preserve"> including real analysis (which also goes by the course titles mathematical analysis</t>
  </si>
  <si>
    <t xml:space="preserve"> modern analysis</t>
  </si>
  <si>
    <t xml:space="preserve"> advanced calculus</t>
  </si>
  <si>
    <t xml:space="preserve"> measure theory</t>
  </si>
  <si>
    <t xml:space="preserve"> or integral and differential calculus).  Abstract vector spaces</t>
  </si>
  <si>
    <t xml:space="preserve"> foundations of mathematical proofs.  </t>
  </si>
  <si>
    <t xml:space="preserve"> Rate: $60/hr </t>
  </si>
  <si>
    <t>For any of the courses listed above</t>
  </si>
  <si>
    <t xml:space="preserve"> my rate is $60 per hour</t>
  </si>
  <si>
    <t xml:space="preserve"> plus a possible travel charge depending on distance (measured from Suwanee).  </t>
  </si>
  <si>
    <t xml:space="preserve"> More advanced courses </t>
  </si>
  <si>
    <t>I can also tutor the following more advanced courses.  However the rate for the courses below is between $80/hr and $150/hr.  Feel free to email me</t>
  </si>
  <si>
    <t xml:space="preserve"> to get an estimate for your course.  </t>
  </si>
  <si>
    <t>Differential equations</t>
  </si>
  <si>
    <t xml:space="preserve"> compilers</t>
  </si>
  <si>
    <t xml:space="preserve"> functional and object-oriented programming (in OCaml</t>
  </si>
  <si>
    <t xml:space="preserve"> Haskell)</t>
  </si>
  <si>
    <t xml:space="preserve"> theoretical computer science</t>
  </si>
  <si>
    <t xml:space="preserve"> foundations of computer science</t>
  </si>
  <si>
    <t xml:space="preserve"> abstract algebra</t>
  </si>
  <si>
    <t xml:space="preserve"> automata theory</t>
  </si>
  <si>
    <t xml:space="preserve"> computer circuits and gates</t>
  </si>
  <si>
    <t xml:space="preserve"> general topology</t>
  </si>
  <si>
    <t xml:space="preserve"> design of programming languages</t>
  </si>
  <si>
    <t xml:space="preserve"> mathematical statistics</t>
  </si>
  <si>
    <t xml:space="preserve"> data structures.</t>
  </si>
  <si>
    <t xml:space="preserve"> 150];2022-03-07;4</t>
  </si>
  <si>
    <t>2022-02-16T14:28:21-0500;https://atlanta.craigslist.org/nat/lss/d/suwanee-ivy-league-tutor-math-cs-stats/7446878679.html;;Suwanee;Otp North;atlanta;Georgia;"</t>
  </si>
  <si>
    <t>ùî∏ùïìùï†ùï¶ùï• ùïûùïñ</t>
  </si>
  <si>
    <t>Hi! I'm Adam</t>
  </si>
  <si>
    <t xml:space="preserve"> and I'm offering tutoring for college level mathematics</t>
  </si>
  <si>
    <t xml:space="preserve"> and statistics.  My undergraduate studies were at Brandeis</t>
  </si>
  <si>
    <t xml:space="preserve"> and I attended Columbia University for graduate studies.  </t>
  </si>
  <si>
    <t>Professionalism</t>
  </si>
  <si>
    <t>As a full-time tutor</t>
  </si>
  <si>
    <t xml:space="preserve"> I take my responsibilities very seriously.  I show up to appointments on-time and prepared.  </t>
  </si>
  <si>
    <t>Experience</t>
  </si>
  <si>
    <t>I've helped people to understand some of the most challenging courses.  I've worked with students from elite universities including Columbia</t>
  </si>
  <si>
    <t xml:space="preserve"> UPenn</t>
  </si>
  <si>
    <t xml:space="preserve"> Harvard</t>
  </si>
  <si>
    <t xml:space="preserve"> and more.  I've also worked with graduate students in the social sciences to help analyze their data sets</t>
  </si>
  <si>
    <t xml:space="preserve"> as well as assisted a marketing firm and a tech security firm.</t>
  </si>
  <si>
    <t>High school to grad school</t>
  </si>
  <si>
    <t>I also enjoy working with high school students of any academic level</t>
  </si>
  <si>
    <t xml:space="preserve"> if they are very motivated.  I love math and science and I love sharing them with students!  One of the most common responses that I get from students when I explain something is ""It looks so easy when you do it!""  </t>
  </si>
  <si>
    <t>Please contact me for more information</t>
  </si>
  <si>
    <t xml:space="preserve"> including references and ratings which you can view on my WyzAnt profile.</t>
  </si>
  <si>
    <t>ùîªùïöùï§ùïîùï†ùï¶ùïüùï• ùï°ùï†ùïùùïöùïîùïöùïñùï§</t>
  </si>
  <si>
    <t>The prices listed below are the base-rate.  Discounts are possible for several factors</t>
  </si>
  <si>
    <t xml:space="preserve"> including how far I have to travel</t>
  </si>
  <si>
    <t xml:space="preserve"> keeping a regular tutoring schedule</t>
  </si>
  <si>
    <t xml:space="preserve"> and meeting for more hours per meeting.  </t>
  </si>
  <si>
    <t>To give some examples: Travel time within 30 minutes applies a $5 discount</t>
  </si>
  <si>
    <t xml:space="preserve"> and travel less than 10 minutes (including online meetings) applies a $10 discount.  Holding a weekly schedule (without cancellations or rescheduling) applies a $10 discount.  Meeting for 2 hours per appointment applies another $5 discount</t>
  </si>
  <si>
    <t xml:space="preserve"> and meeting for 3 hours per appointment applies a further $5 discount.</t>
  </si>
  <si>
    <t>Feel free to inquire about other available discounts.</t>
  </si>
  <si>
    <t>ùïäùï¶ùïìùïõùïñùïîùï•ùï§</t>
  </si>
  <si>
    <t>$80 per hour subjects</t>
  </si>
  <si>
    <t>I am currently offering tutor for real analysis for $80 per hour.  At Emory these are the courses MATH411</t>
  </si>
  <si>
    <t xml:space="preserve"> 412 and the graduate courses MATH511</t>
  </si>
  <si>
    <t xml:space="preserve"> 512.  At  GaTech the course numbers are MATH 4317</t>
  </si>
  <si>
    <t xml:space="preserve"> 4318 and the graduate courses MATH 6337</t>
  </si>
  <si>
    <t>This offer may be especially valuable to students at the Gwinnett School for Mathematics</t>
  </si>
  <si>
    <t xml:space="preserve"> and Technology taking calculus and differential equations courses</t>
  </si>
  <si>
    <t xml:space="preserve"> as well as students at Lambert High School studying related topics.  </t>
  </si>
  <si>
    <t>$100 per hour subjects</t>
  </si>
  <si>
    <t>Trigonometry and Precalculus</t>
  </si>
  <si>
    <t>Calculus 1 through 3 (including vector analysis and multivariate calculus) (Emory courses MATH111</t>
  </si>
  <si>
    <t xml:space="preserve"> 276) (GaTech courses MATH 1501</t>
  </si>
  <si>
    <t xml:space="preserve"> 2605) </t>
  </si>
  <si>
    <t>Linear Algebra and Abstract Vector Spaces (including QR</t>
  </si>
  <si>
    <t xml:space="preserve"> LU</t>
  </si>
  <si>
    <t xml:space="preserve"> SVD</t>
  </si>
  <si>
    <t xml:space="preserve"> Jordan form</t>
  </si>
  <si>
    <t xml:space="preserve"> and the theory of vector spaces) (Emory courses MATH221 and 321) (GaTech courses MATH 1553</t>
  </si>
  <si>
    <t xml:space="preserve"> 3406) </t>
  </si>
  <si>
    <t>Ordinary Differential Equations (including series solutions</t>
  </si>
  <si>
    <t xml:space="preserve"> matrix methods</t>
  </si>
  <si>
    <t xml:space="preserve"> Laplace transforms</t>
  </si>
  <si>
    <t xml:space="preserve"> and regular singular points) (Emory course MATH212) (GaTech courses MATH 2552</t>
  </si>
  <si>
    <t xml:space="preserve"> 2562) </t>
  </si>
  <si>
    <t>Discrete Math (GaTech course MATH 1711</t>
  </si>
  <si>
    <t xml:space="preserve"> CS 2050</t>
  </si>
  <si>
    <t xml:space="preserve"> 2051)</t>
  </si>
  <si>
    <t>Foundations and proof writing (Emory course MATH250) (GaTech course MATH 1601</t>
  </si>
  <si>
    <t xml:space="preserve"> 2106)</t>
  </si>
  <si>
    <t>Symbolic Logic (Emory course Phil 110) (GaTech course PHIL 3113)</t>
  </si>
  <si>
    <t>Programming in Python</t>
  </si>
  <si>
    <t xml:space="preserve"> OCaml</t>
  </si>
  <si>
    <t xml:space="preserve"> Haskell</t>
  </si>
  <si>
    <t>Introductory Computer Science (Emory courses CS170</t>
  </si>
  <si>
    <t xml:space="preserve"> 224) (GaTech courses CS 1301</t>
  </si>
  <si>
    <t xml:space="preserve"> 1331) </t>
  </si>
  <si>
    <t>Introductory Statistics with Calculus and programming in R or Python (Emory courses Math 361</t>
  </si>
  <si>
    <t xml:space="preserve"> 362) (GaTech courses MATH 3215</t>
  </si>
  <si>
    <t xml:space="preserve"> 3670)</t>
  </si>
  <si>
    <t>$150 per hour</t>
  </si>
  <si>
    <t>Abstract Algebra</t>
  </si>
  <si>
    <t xml:space="preserve"> including Groups</t>
  </si>
  <si>
    <t xml:space="preserve"> Modules</t>
  </si>
  <si>
    <t xml:space="preserve"> Rings</t>
  </si>
  <si>
    <t xml:space="preserve"> and Fields (i.e. the content of Dummit and Foote's book Abstract Algebra) (Emory courses MATH421 and 422) (Emory courses MATH 4107</t>
  </si>
  <si>
    <t xml:space="preserve"> 4108)</t>
  </si>
  <si>
    <t>Mathematical Logic</t>
  </si>
  <si>
    <t xml:space="preserve"> Automata Theory</t>
  </si>
  <si>
    <t xml:space="preserve"> Complexity Theory (Emory course CS424)</t>
  </si>
  <si>
    <t>Computer Circuits (the content of Nisan and Shocken's nand2tetris and Barak's Introduction to the Theory of Computation)</t>
  </si>
  <si>
    <t xml:space="preserve">Algorithms and Data Structures (Emory course CS253) (GaTech courses CS 1332) </t>
  </si>
  <si>
    <t>Graph Theory</t>
  </si>
  <si>
    <t>Complex Analysis (aka Complex Variables</t>
  </si>
  <si>
    <t xml:space="preserve"> Functions of a Complex Variable) (Emory course MATH318) (GaTech course MATH 4320)</t>
  </si>
  <si>
    <t>Combinatorics (Emory course MATH330) (GaTech course MATH 3012)</t>
  </si>
  <si>
    <t>Point-set Topology (GaTech course 4431)</t>
  </si>
  <si>
    <t>Design of Programming Languages (Emory course CS 428)</t>
  </si>
  <si>
    <t>Modal and Nonclassical Logic</t>
  </si>
  <si>
    <t>Object-oriented and functional programming paradigms</t>
  </si>
  <si>
    <t>Mathematical Statistics and Probability Theory (GaTech Math 3235)</t>
  </si>
  <si>
    <t>‚Ñçùï†ùï® ùï•ùï† ùïîùï†ùïüùï•ùïíùïîùï• ùïûùïñ</t>
  </si>
  <si>
    <t xml:space="preserve"> Important:   When you contact me</t>
  </si>
  <si>
    <t xml:space="preserve"> please attach to your email any files that will help me assess what you're studying.  This can include </t>
  </si>
  <si>
    <t>Course syllabus</t>
  </si>
  <si>
    <t>A homework that you want to work on</t>
  </si>
  <si>
    <t xml:space="preserve">A code ""stub"" or ""starter code"" that shows how the professor expects the code to be implemented.  </t>
  </si>
  <si>
    <t xml:space="preserve"> ùïÉùï†ùïòùïöùï§ùï•ùïöùïîùï§</t>
  </si>
  <si>
    <t>I'm available online using Skype</t>
  </si>
  <si>
    <t xml:space="preserve"> or other platforms.  I use a digitizer pen together with the Vibe app to give real-time hand-written solutions.  I can also use other apps like Google Jamboard</t>
  </si>
  <si>
    <t xml:space="preserve"> Overleaf</t>
  </si>
  <si>
    <t xml:space="preserve"> or screen-sharing to do assisted coding projects.</t>
  </si>
  <si>
    <t>I can meet in-person within a 1-hour drive of Suwanee.  I am vaccinated but if we meet in-doors I'll wear a mask.</t>
  </si>
  <si>
    <t xml:space="preserve">    ";[5</t>
  </si>
  <si>
    <t xml:space="preserve"> 150];2022-03-07;9</t>
  </si>
  <si>
    <t>2022-03-06T11:11:03-0500;https://atlanta.craigslist.org/atl/lss/d/atlanta-math-refresher-10-classes-90/7454591158.html;90.0;no city found;Atlanta;atlanta;Georgia;"</t>
  </si>
  <si>
    <t>Are you lacking confidence in your math skills? Could you use a bit of a refresher before you start new classes</t>
  </si>
  <si>
    <t xml:space="preserve"> a new job</t>
  </si>
  <si>
    <t xml:space="preserve"> to be able to help your kids with their homework</t>
  </si>
  <si>
    <t xml:space="preserve"> or even just for yourself?</t>
  </si>
  <si>
    <t>Then look no further!</t>
  </si>
  <si>
    <t>Our new Adult Math Refresher classes will build your confidence and skill in a wide variety of topics. Each class has a limited number of students so each person can get the attention and assistance they need.</t>
  </si>
  <si>
    <t>Every class is recorded so that even if you have to miss a class you'll never actually miss a lesson. You'll also get homework that you'll go over with your tutor so you can see exactly what you did right and what you did wrong and how to improve.</t>
  </si>
  <si>
    <t>You get all of this for $90 total! Most places charge per lesson but we have made this whole class for one affordable price.</t>
  </si>
  <si>
    <t>So if you want to be more confident in your skills</t>
  </si>
  <si>
    <t xml:space="preserve"> contact us to sign up!</t>
  </si>
  <si>
    <t xml:space="preserve">    ";[90];2022-03-07;1</t>
  </si>
  <si>
    <t>2022-02-17T18:21:34-0500;https://atlanta.craigslist.org/sat/lss/d/mcdonough-test-prep-tutoring-reading/7447433299.html;;Jonesboro</t>
  </si>
  <si>
    <t xml:space="preserve"> Georgia;Otp South;atlanta;Georgia;"</t>
  </si>
  <si>
    <t>Welcome to Family 2 Family Learning Center</t>
  </si>
  <si>
    <t xml:space="preserve"> where students can achieve better grades and better confidence. </t>
  </si>
  <si>
    <t xml:space="preserve">About Us: </t>
  </si>
  <si>
    <t>Family 2 Family is a privately family-owned tutoring company located in Jonesboro</t>
  </si>
  <si>
    <t xml:space="preserve"> Georgia. We have been in business since 2004</t>
  </si>
  <si>
    <t xml:space="preserve"> and we specialize in helping students Prek-12th achieve academic success through 1-on-1 tutoring. </t>
  </si>
  <si>
    <t xml:space="preserve">Our Programs: </t>
  </si>
  <si>
    <t xml:space="preserve">*Test Prep Program </t>
  </si>
  <si>
    <t xml:space="preserve">*Early Learning Program </t>
  </si>
  <si>
    <t>*Reading Tutoring</t>
  </si>
  <si>
    <t xml:space="preserve">*Math Tutoring </t>
  </si>
  <si>
    <t xml:space="preserve">And much more.. </t>
  </si>
  <si>
    <t xml:space="preserve">Tutoring Days: </t>
  </si>
  <si>
    <t xml:space="preserve">Our tutors are available Monday-Saturday for online tutoring and 1-on-1 in-person tutoring. The student's session time will be based on the day and the tutor's availability. </t>
  </si>
  <si>
    <t xml:space="preserve">Contact Us: </t>
  </si>
  <si>
    <t>If your child needs additional reading support in reading comprehension</t>
  </si>
  <si>
    <t xml:space="preserve"> reading fluency</t>
  </si>
  <si>
    <t xml:space="preserve"> decoding and blending words</t>
  </si>
  <si>
    <t xml:space="preserve"> or spelling</t>
  </si>
  <si>
    <t xml:space="preserve"> please give us a call to schedule their consultation. </t>
  </si>
  <si>
    <t>We believe passionately that all children can be taught to read</t>
  </si>
  <si>
    <t xml:space="preserve"> comprehend</t>
  </si>
  <si>
    <t xml:space="preserve"> spell</t>
  </si>
  <si>
    <t xml:space="preserve"> and be successful in doing it.</t>
  </si>
  <si>
    <t>We are successful with helping students improve their reading grades because we identify strengths and weaknesses that may be affecting school performance</t>
  </si>
  <si>
    <t xml:space="preserve"> and we build a solid foundation that can be used for their academic success.</t>
  </si>
  <si>
    <t>Contact us for more information: (404)863-7911</t>
  </si>
  <si>
    <t>Monday-Friday 10am-6pm</t>
  </si>
  <si>
    <t>;[];2022-03-07;0
2022-02-13T16:00:20-0500;https://atlanta.craigslist.org/atl/lss/d/scottdale-tutoring-reading-math-elem/7445629331.html;25.0;Stone Mountain;Atlanta;atlanta;Georgia;</t>
  </si>
  <si>
    <t xml:space="preserve">I am a certified teacher in Georgia with many years of experience teaching school.  </t>
  </si>
  <si>
    <t>I am a reading specialist</t>
  </si>
  <si>
    <t xml:space="preserve"> an ESOL teacher</t>
  </si>
  <si>
    <t xml:space="preserve"> a Montessori teacher</t>
  </si>
  <si>
    <t xml:space="preserve"> a Georgia State Certified Teacher</t>
  </si>
  <si>
    <t xml:space="preserve"> a tutor</t>
  </si>
  <si>
    <t xml:space="preserve"> and a homeschool teacher.  </t>
  </si>
  <si>
    <t xml:space="preserve">I am offering a safe environment where your child will not get sick. </t>
  </si>
  <si>
    <t>I help kids with reading and math.  If they need help with something else</t>
  </si>
  <si>
    <t xml:space="preserve"> ask me about it.  I also homeschool.</t>
  </si>
  <si>
    <t xml:space="preserve">I don't teach algebra.  </t>
  </si>
  <si>
    <t xml:space="preserve">I charge $25 an hour.  </t>
  </si>
  <si>
    <t>I supply all the books</t>
  </si>
  <si>
    <t xml:space="preserve"> workbooks</t>
  </si>
  <si>
    <t xml:space="preserve"> and homework (if appropriate).  </t>
  </si>
  <si>
    <t>Ask about availability.  I teach every day of the week</t>
  </si>
  <si>
    <t xml:space="preserve"> Monday through Sunday.    </t>
  </si>
  <si>
    <t>I teach year-round.</t>
  </si>
  <si>
    <t>I live in Stone Mountain</t>
  </si>
  <si>
    <t xml:space="preserve"> near Avondale Estates and The City of Decatur.  </t>
  </si>
  <si>
    <t>The homeschooling/tutoring happens in my home</t>
  </si>
  <si>
    <t xml:space="preserve"> one-to-one</t>
  </si>
  <si>
    <t xml:space="preserve"> in-person.</t>
  </si>
  <si>
    <t>I don't teach in libraries or other locations.</t>
  </si>
  <si>
    <t xml:space="preserve">I have had both of the vaccinations and the booster. </t>
  </si>
  <si>
    <t>Call 404-370-7329 and leave a message or reply to this Craigslist ad.</t>
  </si>
  <si>
    <t>I will get back to you.</t>
  </si>
  <si>
    <t xml:space="preserve">I do not do online lessons. </t>
  </si>
  <si>
    <t xml:space="preserve">I am not a Special Education teacher. </t>
  </si>
  <si>
    <t xml:space="preserve">Arlene Arp </t>
  </si>
  <si>
    <t>;[25];2022-03-07;1
2022-02-19T18:20:04-0500;https://atlanta.craigslist.org/atl/lss/d/gainesville-act-sat-gre-gmat-asvab-ap/7448324328.html;5.0;Online;Atlanta;atlanta;Georgia;</t>
  </si>
  <si>
    <t>14 plus years of experience</t>
  </si>
  <si>
    <t>Recent students admitted to:</t>
  </si>
  <si>
    <t>Clemison U</t>
  </si>
  <si>
    <t xml:space="preserve"> GSU</t>
  </si>
  <si>
    <t xml:space="preserve"> Morehouse</t>
  </si>
  <si>
    <t xml:space="preserve"> Savannah State U</t>
  </si>
  <si>
    <t xml:space="preserve"> Georgia Gwinnett College</t>
  </si>
  <si>
    <t xml:space="preserve"> KSU </t>
  </si>
  <si>
    <t xml:space="preserve"> Georgia Southern U</t>
  </si>
  <si>
    <t xml:space="preserve"> Phoenix U</t>
  </si>
  <si>
    <t xml:space="preserve"> Ashford U</t>
  </si>
  <si>
    <t xml:space="preserve"> Emory U</t>
  </si>
  <si>
    <t xml:space="preserve"> Clayton State U</t>
  </si>
  <si>
    <t xml:space="preserve"> East Georgia U</t>
  </si>
  <si>
    <t xml:space="preserve"> Georgia Tech</t>
  </si>
  <si>
    <t xml:space="preserve"> University of North Georgia</t>
  </si>
  <si>
    <t xml:space="preserve"> Albany State etc.</t>
  </si>
  <si>
    <t xml:space="preserve">Other services : 1. One-on-One home tutoring for all grades </t>
  </si>
  <si>
    <t xml:space="preserve">                            2.  College admission consulting service  </t>
  </si>
  <si>
    <t xml:space="preserve">                               *Preliminary consultation /Information  gathering</t>
  </si>
  <si>
    <t xml:space="preserve">                               *Recommendation</t>
  </si>
  <si>
    <t xml:space="preserve">                                    College application essays</t>
  </si>
  <si>
    <t xml:space="preserve">                                    SAT subjects</t>
  </si>
  <si>
    <t xml:space="preserve">                                    Scholarship finding and essays</t>
  </si>
  <si>
    <t xml:space="preserve">                                    Ivy-league interviews</t>
  </si>
  <si>
    <t xml:space="preserve">                                    Athlete portfolio</t>
  </si>
  <si>
    <t xml:space="preserve">                            3. ONLINE SERVICE (only for nursing and cities outside Atlanta )</t>
  </si>
  <si>
    <t xml:space="preserve">                            4. THESIS &amp; PHD DISSERTATION SERVICE  $5.99 per page</t>
  </si>
  <si>
    <t>REVIEWS:</t>
  </si>
  <si>
    <t>Nicole:</t>
  </si>
  <si>
    <t>I‚Äôd highly recommend Albert for your SAT/ACT test tutoring needs.  My son took the ACT several times attempting to make a bare minimum score and through his partnership with Albert he was able to increase his score by several points.  You will be pleased with Albert as he clearly understood the needs of our family and was eager to work with my son to ensure his success.  Albert knows his work</t>
  </si>
  <si>
    <t xml:space="preserve"> is patient and very knowledgeable.  I would definitely recommend him to anyone looking to increase their child‚Äôs score.  Albert did weekly in depth sessions with my son and took the time needed to explain basics to ensure that my son had a solid foundation to begin independent studies.  Thank you Albert for the investment that you made into my son!</t>
  </si>
  <si>
    <t>Noble Jr:</t>
  </si>
  <si>
    <t>Albert helped me raised my SAT scores. I got accepted to Morehouse college pursuing a medical degree. Albert is knowledgeable and has proven technique for test-taking.</t>
  </si>
  <si>
    <t>Weyimi:</t>
  </si>
  <si>
    <t>Mr. Albert helped me to boost my SAT score to 1300. I am very pleased....</t>
  </si>
  <si>
    <t>770 875 6276</t>
  </si>
  <si>
    <t>Albert</t>
  </si>
  <si>
    <t>#tutoring #test prep #SAT ACT ACCUPLACER GMAT GRE TEAS ASVAB# atlanta #home tutor #Social Studies #Math #Chemistry #Biology #Milestone #Decatur #Snellville #Sandy Springs #Marietta #Dunwoody #Chamblee #Buckhead #Forsyth #Cumming #Alpharetta #Norcross #Sugarloaf #Lawrenceville #Campcreek #Vinings #Kennesaw #Stone Mountain #Tucker #Conyers #Gainsville #Lithia Spring #Dacula #Brookhaven #Online #Statistics #Military #Reading #Suwanee #Buford#Jimmy cutter #Birmingham #Macon #Columbus #Dahnolega #Athens #Honors #Milestone #Charleston #New York #Charlotte #Nashville #Memphis #LITHONIA #teas #Johns creek #Homeschool #North Druid hills #peachtree city #TOEFL #IELTS #newyork #albany #manhattan #brooklyn #statenisland #sanfrancisco #losangeles #charlotte #vancouver #toronto #denver #colorado #philadelphia #beverlyhills #virtual #ottawa #sydney #montreal #madison #trenton #jerseycity #newark #london #geneve</t>
  </si>
  <si>
    <t>;[5];2022-03-07;1
2022-03-01T18:26:03-0500;https://atlanta.craigslist.org/atl/lss/d/atlanta-algebra-calculus-geometry/7452602602.html;;Only $ 19;Atlanta;atlanta;Georgia;</t>
  </si>
  <si>
    <t xml:space="preserve">Hey there! I am a Certified Teacher offering tutoring lessons in all higher maths and sciences. I‚Äôve been tutoring for over 10 years now and help all my students to see increases in there test scores and overall grades in just a few weeks. </t>
  </si>
  <si>
    <t>I can tutor in Algebra 1 and 2</t>
  </si>
  <si>
    <t xml:space="preserve"> Physics and more!</t>
  </si>
  <si>
    <t xml:space="preserve">My slots do fill very fast so text or call me at 404-905-5360 if you are looking to get started. </t>
  </si>
  <si>
    <t>;[];2022-03-07;0
2022-02-21T17:28:06-1000;https://honolulu.craigslist.org/big/lss/d/hilo-highly-qualified-math-tutor-teacher/7449237122.html;;Hilo;Big Island;hawaii;Hawaii;</t>
  </si>
  <si>
    <t>Frustrated with trying to figure out your math work?</t>
  </si>
  <si>
    <t>Exhausted with doing the assigned work</t>
  </si>
  <si>
    <t xml:space="preserve"> but still not understanding how or why math is necessary?</t>
  </si>
  <si>
    <t>I've heard it all!</t>
  </si>
  <si>
    <t xml:space="preserve">Get high quality private Math tutoring or instruction via ZOOM or GOOGLE MEET from a Hawaii licensed veteran teacher with a Master‚Äôs Degree in Education. </t>
  </si>
  <si>
    <t>Offering tutoring from Grade 5 Math to Algebra 1</t>
  </si>
  <si>
    <t>For more information on cost and availability</t>
  </si>
  <si>
    <t xml:space="preserve"> contact me at the email below and I will get back to you within 24 hours.</t>
  </si>
  <si>
    <t>Check out our site at https://www.mstcacademy.com/</t>
  </si>
  <si>
    <t>--&gt;Course study in Mathematics</t>
  </si>
  <si>
    <t>--&gt; Private tutoring</t>
  </si>
  <si>
    <t>OR click this link to fill out an interest form</t>
  </si>
  <si>
    <t>https://forms.gle/u8K3kCF6CrQRfAdK7</t>
  </si>
  <si>
    <t>*serious inquiries only*</t>
  </si>
  <si>
    <t>2022-02-10T15:49:29-1000;https://honolulu.craigslist.org/oah/lss/d/honolulu-lance-okino-friendly/7444488102.html;75.0;Online;Oahu;hawaii;Hawaii;"</t>
  </si>
  <si>
    <t xml:space="preserve"> I am a friendly professional math tutor specializing in middle and high school math. I simply love math and try to convey my love and understanding to my clients. I try to show them that it is really not that hard and that it is something that they actually can do</t>
  </si>
  <si>
    <t xml:space="preserve"> as long as they put in the effort. I do not do the homework for my clients but I do assist them in getting it done and helping them to understand the requisite concepts.</t>
  </si>
  <si>
    <t>I am the owner of Akamai Tutoring and have been tutoring for over 20 years. I started in my teens</t>
  </si>
  <si>
    <t xml:space="preserve"> helping relatives and family friends to succeed in their goals and it has turned into my career. I can come to your home</t>
  </si>
  <si>
    <t xml:space="preserve"> or meet at a local library. </t>
  </si>
  <si>
    <t>My rates are $75/hr (tax included) for online tutoring or if you come to my place. If I have to travel</t>
  </si>
  <si>
    <t xml:space="preserve"> I may charge a higher rate depending on travel time. As an experienced local tutor</t>
  </si>
  <si>
    <t xml:space="preserve"> I am familiar with most the the curricula from both the public and private schools. I especially enjoy helping students understand Pre-Algebra</t>
  </si>
  <si>
    <t xml:space="preserve"> and Trigonometry. Helping younger students is also very fun for me. A lot of times</t>
  </si>
  <si>
    <t xml:space="preserve"> there are just a few stumbling blocks that are preventing their progress.</t>
  </si>
  <si>
    <t>***NEW*** With my foray into online tutoring</t>
  </si>
  <si>
    <t xml:space="preserve"> your distance is not a problem. You may also do shorter sessions and I will prorate the hour. I also now do tutoring in my garage/carport</t>
  </si>
  <si>
    <t xml:space="preserve"> since several clients have requested this. I am fully vaccinated/boosted and will be wearing a mask.</t>
  </si>
  <si>
    <t>Most of my students are regularly scheduled for once or twice a week</t>
  </si>
  <si>
    <t xml:space="preserve"> you are welcome to schedule on an as needed basis. The only drawback in this case is that I give scheduling priority to my regulars.</t>
  </si>
  <si>
    <t>I am easy going and not an intimidating task master. I am very patient and understanding. If you have a student who is trying to do well</t>
  </si>
  <si>
    <t xml:space="preserve"> but simply needs more individual instruction than the school can provide</t>
  </si>
  <si>
    <t xml:space="preserve"> I am your tutor. It doesn't matter how well or not your child is currently doing. If your child is struggling to understand the concepts</t>
  </si>
  <si>
    <t xml:space="preserve"> then I want to help him/her. Struggling leads to growth.</t>
  </si>
  <si>
    <t>I also help homeschool students and I also do SAT Math Prep. I am very reliable and if you make an appointment</t>
  </si>
  <si>
    <t xml:space="preserve"> you can count on me to show up. I have been favorably rated on Yelp under Akamai Tutoring.</t>
  </si>
  <si>
    <t xml:space="preserve">Please email or call me for additional info or to set up an appointment. I am also easily reached through texting @ 808-732-3888. Please include your name and number to help me to differentiate you from any spam. </t>
  </si>
  <si>
    <t xml:space="preserve"> the payments I accept are cash</t>
  </si>
  <si>
    <t xml:space="preserve"> check</t>
  </si>
  <si>
    <t xml:space="preserve"> PayPal and Venmo.</t>
  </si>
  <si>
    <t>Aloha</t>
  </si>
  <si>
    <t>Lance Okino</t>
  </si>
  <si>
    <t>Akamai Tutoring</t>
  </si>
  <si>
    <t>808-732-3888</t>
  </si>
  <si>
    <t>;[75];2022-03-07;1
2022-03-01T11:03:43-1000;https://honolulu.craigslist.org/mau/lss/d/makawao-experienced-tutor-ap-physics/7452540157.html;;Makawao;Maui;hawaii;Hawaii;</t>
  </si>
  <si>
    <t>Struggling high school math or science student?? Maybe they just need that extra nudge to get you the results you want?</t>
  </si>
  <si>
    <t>I am happy to help!</t>
  </si>
  <si>
    <t>I have over 10 yrs experience teaching and tutoring in a variety of settings</t>
  </si>
  <si>
    <t xml:space="preserve"> from one-on-one/ small classes to full time high school. I have also graded AP exams and have access to all the resources to make sure you master the material. I am proficient with the use of technology to enhance understanding and have even created my own AP Physics review videos on YouTube. I myself am a past full-ride scholarship recipient</t>
  </si>
  <si>
    <t xml:space="preserve"> and I can also offer guidance on how to cultivate the types of ""habits of mind"" that lead to academic success.</t>
  </si>
  <si>
    <t xml:space="preserve">Needs-based sliding scale available. </t>
  </si>
  <si>
    <t xml:space="preserve">Special Kanaka Maoli discount. </t>
  </si>
  <si>
    <t xml:space="preserve">Free remote consultation and 50% off first lesson. </t>
  </si>
  <si>
    <t>Both in-person (I come to you/ we meet at a public location) and remote (Zoom) tutoring available.</t>
  </si>
  <si>
    <t>;[];2022-03-07;0
2022-02-09T08:08:38-1000;https://honolulu.craigslist.org/oah/lss/d/honolulu-online-tutor-math-science/7443841851.html;35.0;Honolulu;Oahu;hawaii;Hawaii;</t>
  </si>
  <si>
    <t>Hi there! My name is Lynn</t>
  </si>
  <si>
    <t xml:space="preserve"> and I am offering ONLINE tutoring services for math</t>
  </si>
  <si>
    <t xml:space="preserve"> or reading via our program ""Fruitions eTutoring"".</t>
  </si>
  <si>
    <t>The difficulty of these subjects that we are able to tutor will range from elementary school content to college content. We have a strong background in the Biological Sciences</t>
  </si>
  <si>
    <t xml:space="preserve"> and have grown up in Hawaii. I attended Punahou School for high school</t>
  </si>
  <si>
    <t xml:space="preserve"> and graduated from the University of Hawaii at Manoa in 2018. I have 8 years of experience working with children</t>
  </si>
  <si>
    <t xml:space="preserve"> and 6 years of experience with tutoring. I have previously taken the MCAT exam</t>
  </si>
  <si>
    <t xml:space="preserve"> and am an aspiring medical student. As these tutoring services are online</t>
  </si>
  <si>
    <t xml:space="preserve"> you will not need to physically be on island. We are flexible with scheduling</t>
  </si>
  <si>
    <t xml:space="preserve"> and adapt our lessons to each student's individual learning needs. We can either provide age-appropriate learning materials such as worksheets</t>
  </si>
  <si>
    <t xml:space="preserve"> or we can also assist with your homework/schoolwork. We can work together to find an hourly payment rate that is good for the student</t>
  </si>
  <si>
    <t xml:space="preserve"> and rates will vary (typically ranging from $35-40/hour).</t>
  </si>
  <si>
    <t>You may text/call at 808-232-1460. Thank you!</t>
  </si>
  <si>
    <t>Instagram: @fruitionsetutoring</t>
  </si>
  <si>
    <t>Facebook: Fruitions eTutoring</t>
  </si>
  <si>
    <t>;[35];2022-03-07;1
2022-02-08T15:05:34-1000;https://honolulu.craigslist.org/mau/lss/d/haiku-math-tutor-available/7443590967.html;20.0;Haiku;Maui;hawaii;Hawaii;</t>
  </si>
  <si>
    <t>I am a retired college math teacher helping students through these tough times. I can help both high-school and college students. Tutoring is in person</t>
  </si>
  <si>
    <t xml:space="preserve"> 1 on 1 at my facility in Haiku</t>
  </si>
  <si>
    <t xml:space="preserve"> 10AM to 5PM any day of the week (except Sunday mornings). Rate is $20 per hour</t>
  </si>
  <si>
    <t xml:space="preserve"> references are available. You can respond to this ad or call me at 572-0074 for an appointment. </t>
  </si>
  <si>
    <t>;[20];2022-03-07;1
2022-02-04T15:12:46-1000;https://honolulu.craigslist.org/oah/lss/d/waipahu-math-physics-tutor-ucla-graduate/7441899472.html;60.0;Waipahu;Oahu;hawaii;Hawaii;</t>
  </si>
  <si>
    <t>My name is Jabr Abumaali.</t>
  </si>
  <si>
    <t>M.S. Mathematics</t>
  </si>
  <si>
    <t xml:space="preserve"> CSU East Bay 2020</t>
  </si>
  <si>
    <t>B.S. Physics</t>
  </si>
  <si>
    <t xml:space="preserve"> UCLA 2017</t>
  </si>
  <si>
    <t>Hourly rate: $60</t>
  </si>
  <si>
    <t>I specialize in AP Physics and AP Calculus tutoring</t>
  </si>
  <si>
    <t xml:space="preserve"> and all mathematics and physics classes.</t>
  </si>
  <si>
    <t>I focus on equipping students with the tools they need for independent success</t>
  </si>
  <si>
    <t>The hourly rate covers the following services:</t>
  </si>
  <si>
    <t>-Tutoring (concept understanding</t>
  </si>
  <si>
    <t xml:space="preserve"> study tips</t>
  </si>
  <si>
    <t>)</t>
  </si>
  <si>
    <t>-Transportation (I will come to you!)</t>
  </si>
  <si>
    <t xml:space="preserve"> I will briefly document all topics covered</t>
  </si>
  <si>
    <t xml:space="preserve"> progress made</t>
  </si>
  <si>
    <t xml:space="preserve"> any struggles the student may have</t>
  </si>
  <si>
    <t xml:space="preserve"> and any additional assigned practice if necessary.</t>
  </si>
  <si>
    <t>Please contact me by email</t>
  </si>
  <si>
    <t xml:space="preserve"> phone</t>
  </si>
  <si>
    <t xml:space="preserve"> or text at your convenience. Thank you!</t>
  </si>
  <si>
    <t>Additional info:</t>
  </si>
  <si>
    <t>- Session lengths offered: 60 minutes</t>
  </si>
  <si>
    <t xml:space="preserve"> 90 minutes</t>
  </si>
  <si>
    <t xml:space="preserve"> 120 minutes.</t>
  </si>
  <si>
    <t xml:space="preserve"> and instead will come to you anywhere on the island.</t>
  </si>
  <si>
    <t xml:space="preserve"> I have a solid understanding of linguistics</t>
  </si>
  <si>
    <t xml:space="preserve"> and reading comprehension. I have tutored students of all grade levels and work great with kids!</t>
  </si>
  <si>
    <t>;[60];2022-03-07;1
2022-02-28T14:59:43-0700;https://boise.craigslist.org/lss/d/boise-area-math-tutor-at-your-service/7452119565.html;50.0;Boise Id;no subregion found;boise;Idaho;</t>
  </si>
  <si>
    <t xml:space="preserve"> I am offering personal math tutoring sessions for $50 per hour.  For the past 12 years I have worked as a tutor for youths</t>
  </si>
  <si>
    <t xml:space="preserve"> adolescents</t>
  </si>
  <si>
    <t xml:space="preserve"> young adults</t>
  </si>
  <si>
    <t xml:space="preserve"> and even nontraditional students.  I have my degree in Mathematics and have taken courses as high as partial differential equations</t>
  </si>
  <si>
    <t xml:space="preserve"> but for tutoring I excel in teaching Algebra</t>
  </si>
  <si>
    <t xml:space="preserve"> pre-calculus (including trig)</t>
  </si>
  <si>
    <t xml:space="preserve"> and mathematical logic classes .</t>
  </si>
  <si>
    <t>If you are in need of help with a course</t>
  </si>
  <si>
    <t xml:space="preserve"> or catching a student up in math for the school year</t>
  </si>
  <si>
    <t xml:space="preserve"> then I am willing and able to help. </t>
  </si>
  <si>
    <t>For those of you concerned about education through the COVID-19 situation</t>
  </si>
  <si>
    <t xml:space="preserve"> I am already set up to do online appointments and assist with online coursework or take-home exams.</t>
  </si>
  <si>
    <t>To contact me you may do so by phone or by email</t>
  </si>
  <si>
    <t xml:space="preserve"> I prefer phone</t>
  </si>
  <si>
    <t xml:space="preserve"> text or call.  This allows me to keep track of meeting times much more accurately.  Thus</t>
  </si>
  <si>
    <t xml:space="preserve"> when contacting me please leave your name</t>
  </si>
  <si>
    <t xml:space="preserve"> and a brief description of the assistance you desire (include a course title and number when possible).  </t>
  </si>
  <si>
    <t>For email simply respond to the link.</t>
  </si>
  <si>
    <t xml:space="preserve">By phone please text/call (208)-520-4583.  </t>
  </si>
  <si>
    <t>Roy</t>
  </si>
  <si>
    <t>;[50];2022-03-07;1
2022-02-20T18:03:10-0700;https://boise.craigslist.org/lss/d/boise-tutor-teacher-available-for/7448732646.html;35.0;Boise;no subregion found;boise;Idaho;</t>
  </si>
  <si>
    <t>Providing personalized services</t>
  </si>
  <si>
    <t xml:space="preserve"> online!</t>
  </si>
  <si>
    <t>With over 15 years in public schools</t>
  </si>
  <si>
    <t xml:space="preserve"> I have taught chemistry</t>
  </si>
  <si>
    <t xml:space="preserve"> lower physics</t>
  </si>
  <si>
    <t xml:space="preserve"> language arts</t>
  </si>
  <si>
    <t xml:space="preserve"> health</t>
  </si>
  <si>
    <t xml:space="preserve"> and geography. I will help with social studies</t>
  </si>
  <si>
    <t xml:space="preserve"> electives (Spanish)</t>
  </si>
  <si>
    <t xml:space="preserve"> and note-taking. </t>
  </si>
  <si>
    <t>Offering SAT/ACT</t>
  </si>
  <si>
    <t xml:space="preserve"> workshops</t>
  </si>
  <si>
    <t xml:space="preserve"> and subject tutoring! Certified teacher</t>
  </si>
  <si>
    <t xml:space="preserve"> available for most subjects! </t>
  </si>
  <si>
    <t>I have my M.Ed. in Special Education- get help with IEP/PDP/504</t>
  </si>
  <si>
    <t xml:space="preserve"> and questions about educational planning</t>
  </si>
  <si>
    <t>Work on your prior skills</t>
  </si>
  <si>
    <t xml:space="preserve"> including ALGEBRA</t>
  </si>
  <si>
    <t xml:space="preserve"> and COLLEGE SKILLS!</t>
  </si>
  <si>
    <t>Prep for college entrance exams</t>
  </si>
  <si>
    <t xml:space="preserve"> with an SAT and ACT expert!</t>
  </si>
  <si>
    <t>I have a love for teaching</t>
  </si>
  <si>
    <t xml:space="preserve"> and I have tutored on the side for over a decade. I am flexible with price</t>
  </si>
  <si>
    <t xml:space="preserve"> generally seeking $35 per hour</t>
  </si>
  <si>
    <t xml:space="preserve"> but tell me your situation. I also offer other educational services</t>
  </si>
  <si>
    <t xml:space="preserve"> including advocacy and consultation. Please tell me what is happening</t>
  </si>
  <si>
    <t xml:space="preserve"> confidentially</t>
  </si>
  <si>
    <t xml:space="preserve"> and I will do what I can. </t>
  </si>
  <si>
    <t>References for my current students are available</t>
  </si>
  <si>
    <t xml:space="preserve"> upon request! Thank you!</t>
  </si>
  <si>
    <t>;[35];2022-03-07;1
2022-02-12T22:30:41-0700;https://boise.craigslist.org/lss/d/boise-experienced-economics-statistics/7445403165.html;;no city found;no subregion found;boise;Idaho;</t>
  </si>
  <si>
    <t>Providing one on one</t>
  </si>
  <si>
    <t xml:space="preserve"> personalized tutoring sessions to high school and university students at affordable rates! </t>
  </si>
  <si>
    <t>I have experience developing course materials and teaching at Brown University</t>
  </si>
  <si>
    <t xml:space="preserve"> on the basis upon which I have won teaching and research awards. </t>
  </si>
  <si>
    <t xml:space="preserve">Also available to provide US university admissions counseling. </t>
  </si>
  <si>
    <t>BA</t>
  </si>
  <si>
    <t xml:space="preserve"> Brown University</t>
  </si>
  <si>
    <t>MA</t>
  </si>
  <si>
    <t xml:space="preserve"> Johns Hopkins University </t>
  </si>
  <si>
    <t>Please text/call at (401) 316-9320.</t>
  </si>
  <si>
    <t>;[];2022-03-07;0
2022-03-06T18:25:00-0700;https://boise.craigslist.org/lss/d/boise-provide-virtual-tutoring-in/7454821768.html;92.5;Treasure Valley And Beyond;no subregion found;boise;Idaho;</t>
  </si>
  <si>
    <t>My name is Jane Freund and I am an experienced tutor in a wide variety of subjects. Not only do I help with specific topics but I also teach note-taking</t>
  </si>
  <si>
    <t xml:space="preserve"> time management and the more overall skills to help students. In other words</t>
  </si>
  <si>
    <t xml:space="preserve"> I take a holistic approach to tutoring.</t>
  </si>
  <si>
    <t>Here are more details on my tutoring services:</t>
  </si>
  <si>
    <t>STUDENT AGE RANGE: Kindergarten through college and beyond</t>
  </si>
  <si>
    <t>*Communication</t>
  </si>
  <si>
    <t>*Critical Thinking</t>
  </si>
  <si>
    <t>*English</t>
  </si>
  <si>
    <t>*GED</t>
  </si>
  <si>
    <t>*History</t>
  </si>
  <si>
    <t>*Listening</t>
  </si>
  <si>
    <t>*Math Anxiety</t>
  </si>
  <si>
    <t>*Note Taking</t>
  </si>
  <si>
    <t>*Political Science</t>
  </si>
  <si>
    <t>*Positive Self-Talk</t>
  </si>
  <si>
    <t>*Public Speaking</t>
  </si>
  <si>
    <t>*Science</t>
  </si>
  <si>
    <t>*Social Studies</t>
  </si>
  <si>
    <t>*Study Skills</t>
  </si>
  <si>
    <t>*Test Anxiety</t>
  </si>
  <si>
    <t>*Time Management</t>
  </si>
  <si>
    <t>*Writing</t>
  </si>
  <si>
    <t xml:space="preserve">If I don‚Äôt tutor in a subject you need help with then I‚Äôll help you find someone who does. </t>
  </si>
  <si>
    <t>EXPERIENCE:</t>
  </si>
  <si>
    <t>*Taught Communication for 10 years at Boise State</t>
  </si>
  <si>
    <t>*Published author/co-author of several children‚Äôs</t>
  </si>
  <si>
    <t xml:space="preserve"> nonfiction and fiction books</t>
  </si>
  <si>
    <t>*Book and Communication Coach</t>
  </si>
  <si>
    <t xml:space="preserve"> tutor and entrepreneur</t>
  </si>
  <si>
    <t>*Lifelong learner</t>
  </si>
  <si>
    <t>*Math geek and State Champion Mathlete (I‚Äôm an athlete and a mathlete!)</t>
  </si>
  <si>
    <t>*Went from college flunkout to college faculty member so I know firsthand how to improve academic performance</t>
  </si>
  <si>
    <t>*Lover of puns because creative humor get you thinking!</t>
  </si>
  <si>
    <t>VIRTUAL/IN-PERSON: I tutor virtually at this time. I will resume some in-person tutoring when the pandemic numbers improve.</t>
  </si>
  <si>
    <t>PRICES: I charge $35 per hour</t>
  </si>
  <si>
    <t xml:space="preserve"> $150 for a 5-hour package or $300 for a 10 hour package. You can pay by check</t>
  </si>
  <si>
    <t xml:space="preserve"> money order</t>
  </si>
  <si>
    <t xml:space="preserve"> PayPal or Venmo.</t>
  </si>
  <si>
    <t>COMMENTS ABOUT MY TUTORING: ‚ÄúJane is a really good teacher and can teach any type of learner. She knows how to explain English well. You can talk to her like a normal person and it isn‚Äôt awkward.‚Äù</t>
  </si>
  <si>
    <t>‚ÄúBefore we started working with Jane</t>
  </si>
  <si>
    <t xml:space="preserve"> our daughter declared that she hated math. Now</t>
  </si>
  <si>
    <t xml:space="preserve"> as our daughter‚Äôs skills and reasoning have improved</t>
  </si>
  <si>
    <t xml:space="preserve"> she looks forward to her meetings with Jane</t>
  </si>
  <si>
    <t xml:space="preserve"> and says that she really likes math.‚Äù</t>
  </si>
  <si>
    <t>QUESTIONS: Let me know if you need more information and/or are ready to get started with tutoring.</t>
  </si>
  <si>
    <t>Thanks very much!</t>
  </si>
  <si>
    <t>Jane</t>
  </si>
  <si>
    <t>;[35, 150];2022-03-07;2
2022-02-23T18:05:50-0700;https://boise.craigslist.org/lss/d/eagle-homework-help-tutoring-stem-more/7450096157.html;30.0;Eagle;no subregion found;boise;Idaho;</t>
  </si>
  <si>
    <t>I can help your student with homework or tutoring in specific subjects.  With 18 years of homeschooling experience plus classroom teaching</t>
  </si>
  <si>
    <t xml:space="preserve"> I am comfortable tutoring a wide range of subjects and all ages including high school math and science.  My goal is to help your child enjoy learning and be a successful student.  </t>
  </si>
  <si>
    <t>I hold a B.S. in Engineering and am currently teaching classes in biology</t>
  </si>
  <si>
    <t xml:space="preserve"> engineering and programming to middle and high school students.  My students would tell you that I am an encouraging teacher with a love of learning.  </t>
  </si>
  <si>
    <t xml:space="preserve">Fee is $30 per hour. Can be in person or online. Please call or text to discuss your student‚Äôs needs using the reply button above. </t>
  </si>
  <si>
    <t>Best wishes</t>
  </si>
  <si>
    <t>Sheri</t>
  </si>
  <si>
    <t>Keywords: STEM</t>
  </si>
  <si>
    <t xml:space="preserve"> Tutor</t>
  </si>
  <si>
    <t xml:space="preserve"> Homeschooling</t>
  </si>
  <si>
    <t>2022-03-02T13:01:24-0600;https://chicago.craigslist.org/sox/lss/d/chicago-stem-private-tutor-chemistry/7452921734.html;;Hyde Park;South Chicagoland;chicago;Illinois;"</t>
  </si>
  <si>
    <t>Hi!</t>
  </si>
  <si>
    <t>My name's Austin. A little about me:</t>
  </si>
  <si>
    <t>I graduated summa cum laude from Indiana University in 2019 with a BS in biochemistry and a math minor. I've been tutoring chemistry</t>
  </si>
  <si>
    <t xml:space="preserve"> and reading to students ranging from elementary age to sophomores in college for over 5 years. I also have more than 2 years of experience proofreading college theses</t>
  </si>
  <si>
    <t xml:space="preserve"> medical school applications</t>
  </si>
  <si>
    <t xml:space="preserve"> and graduate school apps. </t>
  </si>
  <si>
    <t>I work at the UChicago Lab School with 4-year olds</t>
  </si>
  <si>
    <t xml:space="preserve"> and spend most of my time making art. If you're looking for an art teacher from an unconventional background</t>
  </si>
  <si>
    <t xml:space="preserve"> I might be just the one for you.</t>
  </si>
  <si>
    <t>Here's a testimonial from the parent of one of my current students:</t>
  </si>
  <si>
    <t>My 13 year old was having problems keeping up with 7th grade advanced algebra</t>
  </si>
  <si>
    <t xml:space="preserve"> especially after a year and a half of online school. We found Austin and he is a god send. He is patient and dedicated and connects with my son on so many levels. My son is much less anxious and is even telling us about new concepts he and Austin speak about beyond the current week's lesson. I feel like Austin has given my son both confidence and a real interest in math that he was lacking. I cannot recommend Austin enough""</t>
  </si>
  <si>
    <t>I'm most interested in working with students who are dedicated to meeting regularly</t>
  </si>
  <si>
    <t xml:space="preserve"> but will always make an exception if I think we'd be a good fit. If you're interested in scheduling a time to meet</t>
  </si>
  <si>
    <t xml:space="preserve"> don't hesitate to reach out! My rates and hours are flexible. Cheers</t>
  </si>
  <si>
    <t>Austin Reilly</t>
  </si>
  <si>
    <t>;[];2022-03-07;0
2022-02-24T04:10:10-0600;https://chicago.craigslist.org/chc/lss/d/chicago-statistics-math-homework-exam/7450178005.html;;Chicago;City Of Chicago;chicago;Illinois;</t>
  </si>
  <si>
    <t>I help with homework</t>
  </si>
  <si>
    <t xml:space="preserve"> data analysis and tests etc. I have been lecturing for more than 10 years and tutor all numerical subjects including statistics math programming machine learning computer science engineering physics chemistry accounting finance econometrics economics microeconomics macroeconomics. I also offer coding help with statistical software such as Excel MATLAB minitab SAS R studio Rstudio R shiny Rshiny tableau Eviews Stata etc. I will REPLY IMMEDIATELY to all messages.</t>
  </si>
  <si>
    <t>;[];2022-03-07;0
2022-02-23T00:33:40-0600;https://chicago.craigslist.org/nch/lss/d/winnetka-tutor-math-physics-tutoring-in/7449718713.html;;Winnetka;North Chicagoland;chicago;Illinois;</t>
  </si>
  <si>
    <t>MATH &amp; PHYSICS TUTORING IN NORTHSHORE AREA</t>
  </si>
  <si>
    <t xml:space="preserve"> &amp; ONLINE with collaborating software NOW</t>
  </si>
  <si>
    <t>MATH &amp; PHYSICS TUTORING: SAT &amp; ACT</t>
  </si>
  <si>
    <t xml:space="preserve"> HIGH-SCHOOL</t>
  </si>
  <si>
    <t>COLLEGE &amp;</t>
  </si>
  <si>
    <t xml:space="preserve"> GRADUATE ADVANCED LEVEL MATH: GRE</t>
  </si>
  <si>
    <t xml:space="preserve"> &amp; PHYSICS TUTORING BY A UNIVERSITY PROFESSOR.</t>
  </si>
  <si>
    <t>FREE INITIAL CONCISE SESSION FOR US TO EVALUATE EACH OTHER.</t>
  </si>
  <si>
    <t>NORTHSHORE AREA: EVANSTON</t>
  </si>
  <si>
    <t xml:space="preserve"> GLENVIEW</t>
  </si>
  <si>
    <t xml:space="preserve"> WILMETTE</t>
  </si>
  <si>
    <t xml:space="preserve"> WINNETKA</t>
  </si>
  <si>
    <t xml:space="preserve"> NORTHFIELD</t>
  </si>
  <si>
    <t xml:space="preserve"> NILES</t>
  </si>
  <si>
    <t xml:space="preserve"> SKOKIE</t>
  </si>
  <si>
    <t xml:space="preserve"> KENILWORTH</t>
  </si>
  <si>
    <t xml:space="preserve"> GLENCOE &amp; NORTHBROOK</t>
  </si>
  <si>
    <t xml:space="preserve">ONLINE NOW WITH COLLABORATING SOFTWARE </t>
  </si>
  <si>
    <t>Keywords: SAT</t>
  </si>
  <si>
    <t xml:space="preserve"> optimization</t>
  </si>
  <si>
    <t xml:space="preserve"> ordinary differential equation (ODE)</t>
  </si>
  <si>
    <t xml:space="preserve"> partial differential equation (PDE)</t>
  </si>
  <si>
    <t xml:space="preserve"> classical mechanics</t>
  </si>
  <si>
    <t xml:space="preserve">  thermodynamics</t>
  </si>
  <si>
    <t xml:space="preserve"> statistical mechanics</t>
  </si>
  <si>
    <t xml:space="preserve"> electromagnetism &amp; quantum physics </t>
  </si>
  <si>
    <t>2022-02-18T13:15:22-0600;https://chicago.craigslist.org/chc/lss/d/chicago-experienced-tutor-online-math/7447763440.html;;Little Village;City Of Chicago;chicago;Illinois;"</t>
  </si>
  <si>
    <t>I consistently see a significant improvement in my students‚Äô grades - part of what makes my job so satisfying! I am passionate about making learning as easy and enjoyable as possible.</t>
  </si>
  <si>
    <t xml:space="preserve"> 36/36 ACT Science</t>
  </si>
  <si>
    <t>-5/5 on the AP Calculus BC and AP Physics C exams</t>
  </si>
  <si>
    <t>I offer lower hourly rates for longer sessions:</t>
  </si>
  <si>
    <t xml:space="preserve"> it's free. </t>
  </si>
  <si>
    <t>My tutoring experience with Eric has been great. He‚Äôs very knowledgeable and patient. I felt very comfortable with him and he knows how to explain math in plenty of ways to make it easy to understand. Math has always been the most difficult subject for me</t>
  </si>
  <si>
    <t>CHICAGO</t>
  </si>
  <si>
    <t>City Colleges of Chicago</t>
  </si>
  <si>
    <t>Harold Washington College</t>
  </si>
  <si>
    <t>Kennedy‚ÄìKing College</t>
  </si>
  <si>
    <t>Malcolm X College</t>
  </si>
  <si>
    <t>Olive‚ÄìHarvey College</t>
  </si>
  <si>
    <t>Richard J. Daley College</t>
  </si>
  <si>
    <t>Truman College</t>
  </si>
  <si>
    <t>Wilbur Wright College</t>
  </si>
  <si>
    <t>College of DuPage (Glen Ellyn</t>
  </si>
  <si>
    <t xml:space="preserve"> Illinois)</t>
  </si>
  <si>
    <t>College of Lake County (Grayslake</t>
  </si>
  <si>
    <t>Elgin Community College (Elgin</t>
  </si>
  <si>
    <t>Harper College (Palatine</t>
  </si>
  <si>
    <t>Joliet Junior College (Joliet</t>
  </si>
  <si>
    <t>McHenry County College (Crystal Lake</t>
  </si>
  <si>
    <t>Moraine Valley Community College (Palos Hills</t>
  </si>
  <si>
    <t>Morton College (Cicero</t>
  </si>
  <si>
    <t>Oakton Community College (Des Plaines and Skokie</t>
  </si>
  <si>
    <t>Prairie State College (Chicago Heights</t>
  </si>
  <si>
    <t>South Suburban College (South Holland</t>
  </si>
  <si>
    <t>Triton College (River Grove</t>
  </si>
  <si>
    <t>Waubonsee Community College (Sugar Grove</t>
  </si>
  <si>
    <t>Private institutions</t>
  </si>
  <si>
    <t>MacCormac College (Chicago</t>
  </si>
  <si>
    <t>Colleges granting bachelor's degrees and above</t>
  </si>
  <si>
    <t>American Academy of Art (Chicago)</t>
  </si>
  <si>
    <t>Columbia College Chicago (Chicago)</t>
  </si>
  <si>
    <t>Flashpoint Chicago (Chicago)</t>
  </si>
  <si>
    <t>Hebrew Theological College (Skokie</t>
  </si>
  <si>
    <t>Lake Forest College (Lake Forest</t>
  </si>
  <si>
    <t>Moody Bible Institute (Chicago)</t>
  </si>
  <si>
    <t>North Central College (Naperville</t>
  </si>
  <si>
    <t>St. Augustine College (Chicago)</t>
  </si>
  <si>
    <t>School of the Art Institute of Chicago (Chicago)</t>
  </si>
  <si>
    <t>Telshe Yeshiva (Chicago)</t>
  </si>
  <si>
    <t>Trinity Christian College (Palos Heights</t>
  </si>
  <si>
    <t>VanderCook College of Music (Chicago)</t>
  </si>
  <si>
    <t>Wheaton College (Wheaton</t>
  </si>
  <si>
    <t>Universities and graduate schools</t>
  </si>
  <si>
    <t>Public institutions</t>
  </si>
  <si>
    <t>Chicago State University (Chicago)</t>
  </si>
  <si>
    <t>Governors State University (University Park</t>
  </si>
  <si>
    <t>Northeastern Illinois University (Chicago)</t>
  </si>
  <si>
    <t>Northern Illinois University (DeKalb</t>
  </si>
  <si>
    <t>University of Illinois at Chicago (Chicago)</t>
  </si>
  <si>
    <t>Aurora University (Aurora</t>
  </si>
  <si>
    <t>Benedictine University (Lisle</t>
  </si>
  <si>
    <t>Concordia University Chicago (River Forest</t>
  </si>
  <si>
    <t>DePaul University (Chicago)</t>
  </si>
  <si>
    <t>Dominican University (River Forest</t>
  </si>
  <si>
    <t>East‚ÄìWest University (Chicago)</t>
  </si>
  <si>
    <t>Elmhurst University (Elmhurst</t>
  </si>
  <si>
    <t>Illinois Institute of Technology (Chicago and Wheaton</t>
  </si>
  <si>
    <t>Judson University (Elgin</t>
  </si>
  <si>
    <t>Kendall College (Chicago)</t>
  </si>
  <si>
    <t>Lewis University (Romeoville</t>
  </si>
  <si>
    <t>Loyola University Chicago (Chicago)</t>
  </si>
  <si>
    <t>Midwestern University (Downers Grove</t>
  </si>
  <si>
    <t>National Louis University (Chicago)</t>
  </si>
  <si>
    <t>National University of Health Sciences (Lombard</t>
  </si>
  <si>
    <t>North Park University (Chicago)</t>
  </si>
  <si>
    <t>Northwestern University (Evanston</t>
  </si>
  <si>
    <t xml:space="preserve"> Illinois and Chicago)</t>
  </si>
  <si>
    <t>Resurrection University (Chicago</t>
  </si>
  <si>
    <t xml:space="preserve"> Evanston)[1]</t>
  </si>
  <si>
    <t>Roosevelt University (Chicago)</t>
  </si>
  <si>
    <t>Saint Xavier University (Chicago)</t>
  </si>
  <si>
    <t>Trinity International University (Deerfield</t>
  </si>
  <si>
    <t>University of Chicago (Chicago)</t>
  </si>
  <si>
    <t>University of St. Francis (Joliet</t>
  </si>
  <si>
    <t>University of Saint Mary of the Lake (Mundelein</t>
  </si>
  <si>
    <t>Programs</t>
  </si>
  <si>
    <t xml:space="preserve"> graduate- and professional-only</t>
  </si>
  <si>
    <t>Business</t>
  </si>
  <si>
    <t>Booth School of Business (Chicago)</t>
  </si>
  <si>
    <t>Kellogg School of Management (Chicago</t>
  </si>
  <si>
    <t xml:space="preserve"> Evanston</t>
  </si>
  <si>
    <t xml:space="preserve"> Miami)</t>
  </si>
  <si>
    <t>Kellstadt Graduate School of Business (Chicago)</t>
  </si>
  <si>
    <t>Lake Forest Graduate School of Management (Lake Forest</t>
  </si>
  <si>
    <t>Liautaud Graduate School of Business (Chicago</t>
  </si>
  <si>
    <t xml:space="preserve"> public)</t>
  </si>
  <si>
    <t>Law</t>
  </si>
  <si>
    <t>Chicago-Kent College of Law (Chicago)</t>
  </si>
  <si>
    <t>DePaul University College of Law (Chicago)</t>
  </si>
  <si>
    <t>Loyola University Chicago School of Law (Chicago)</t>
  </si>
  <si>
    <t>Northern Illinois University College of Law (DeKalb</t>
  </si>
  <si>
    <t>Northwestern Pritzker School of Law (Chicago)</t>
  </si>
  <si>
    <t>UIC John Marshall Law School (Chicago</t>
  </si>
  <si>
    <t>University of Chicago Law School (Chicago)</t>
  </si>
  <si>
    <t>Medical</t>
  </si>
  <si>
    <t xml:space="preserve"> dental and healthcare</t>
  </si>
  <si>
    <t>Chicago College of Osteopathic Medicine (Chicago)</t>
  </si>
  <si>
    <t>Feinberg School of Medicine (Chicago)</t>
  </si>
  <si>
    <t>Illinois College of Optometry (Chicago)</t>
  </si>
  <si>
    <t>Midwestern University (Downers Grove)</t>
  </si>
  <si>
    <t>Pritzker School of Medicine (Chicago)</t>
  </si>
  <si>
    <t>Rosalind Franklin University of Medicine and Science (North Chicago</t>
  </si>
  <si>
    <t>Rush University (Chicago)</t>
  </si>
  <si>
    <t>Stritch School of Medicine (Maywood)</t>
  </si>
  <si>
    <t>UIC College of Pharmacy (Chicago</t>
  </si>
  <si>
    <t>University of Illinois at Chicago College of Dentistry (Chicago</t>
  </si>
  <si>
    <t>University of Illinois College of Medicine (Chicago</t>
  </si>
  <si>
    <t>Religious and theological</t>
  </si>
  <si>
    <t>Bexley Seabury (Chicago)[2]</t>
  </si>
  <si>
    <t>Catholic Theological Union (Chicago)</t>
  </si>
  <si>
    <t>Chicago Theological Seminary (Chicago)</t>
  </si>
  <si>
    <t>Christian Life College (Mount Prospect</t>
  </si>
  <si>
    <t xml:space="preserve"> IL)[3]</t>
  </si>
  <si>
    <t>Garrett‚ÄìEvangelical Theological Seminary (Evanston</t>
  </si>
  <si>
    <t>Lutheran School of Theology at Chicago (Chicago)</t>
  </si>
  <si>
    <t>McCormick Theological Seminary (Chicago)</t>
  </si>
  <si>
    <t>Meadville Lombard Theological School (Chicago)</t>
  </si>
  <si>
    <t>Northern Baptist Theological Seminary (Lombard</t>
  </si>
  <si>
    <t>Spertus Institute for Jewish Learning and Leadership (Chicago)</t>
  </si>
  <si>
    <t>Social science</t>
  </si>
  <si>
    <t>Adler University (Chicago)</t>
  </si>
  <si>
    <t>The Chicago School of Professional Psychology (Chicago)</t>
  </si>
  <si>
    <t>Erikson Institute (Chicago)</t>
  </si>
  <si>
    <t>Institute for Clinical Social Work (Chicago)</t>
  </si>
  <si>
    <t>Technology and other areas</t>
  </si>
  <si>
    <t>Knowledge Systems Institute (Skokie)</t>
  </si>
  <si>
    <t>Toyota Technological Institute at Chicago (Chicago)</t>
  </si>
  <si>
    <t>For-profit</t>
  </si>
  <si>
    <t>American InterContinental University (Schaumburg)</t>
  </si>
  <si>
    <t>Chamberlain University (Addison)</t>
  </si>
  <si>
    <t>Coyne College (Chicago)</t>
  </si>
  <si>
    <t>DeVry University (Chicago)</t>
  </si>
  <si>
    <t>Fox College (Bedford Park and Tinley Park)</t>
  </si>
  <si>
    <t>Illinois Center for Broadcasting (Chicago</t>
  </si>
  <si>
    <t xml:space="preserve"> Lombard)[4]</t>
  </si>
  <si>
    <t>Midwest College of Oriental Medicine (Chicago)</t>
  </si>
  <si>
    <t>Northwestern College (Chicago</t>
  </si>
  <si>
    <t xml:space="preserve"> Bridgeview)</t>
  </si>
  <si>
    <t>Pacific College of Oriental Medicine (Chicago)</t>
  </si>
  <si>
    <t>Rasmussen College (Aurora</t>
  </si>
  <si>
    <t xml:space="preserve"> Mokena</t>
  </si>
  <si>
    <t xml:space="preserve"> Romeoville)</t>
  </si>
  <si>
    <t>Taylor Business Institute (Chicago)</t>
  </si>
  <si>
    <t>Universal Technical Institute (Lisle)</t>
  </si>
  <si>
    <t>University of Phoenix (Schaumburg)</t>
  </si>
  <si>
    <t>Payton</t>
  </si>
  <si>
    <t>Northside College prep preparatory</t>
  </si>
  <si>
    <t>Young magnet</t>
  </si>
  <si>
    <t>Lane technical</t>
  </si>
  <si>
    <t>Hancock</t>
  </si>
  <si>
    <t>Brooks</t>
  </si>
  <si>
    <t>Lindblom</t>
  </si>
  <si>
    <t>Phoenix Military</t>
  </si>
  <si>
    <t>Noble St</t>
  </si>
  <si>
    <t>UIC</t>
  </si>
  <si>
    <t>Lincoln Park</t>
  </si>
  <si>
    <t>Westinghouse Muchin Laboratory Lake forest North Shore country day academy Latin Francis Parker Beacon Woodlands Ignatius British International Rochelle Zell Jewish Roycemore Northridge Lycee Morgan Elgin Christian Heritage</t>
  </si>
  <si>
    <t>;[100, 115, 130, 65, 30, 60];2022-03-07;6
2022-02-17T20:20:13-0600;https://chicago.craigslist.org/nch/lss/d/chicago-private-math-tutor/7447490001.html;;Chicago;North Chicagoland;chicago;Illinois;</t>
  </si>
  <si>
    <t xml:space="preserve">Offering math tutoring (all levels) </t>
  </si>
  <si>
    <t>Majority of tutoring has been with high school students</t>
  </si>
  <si>
    <t xml:space="preserve"> but am proficient in lower or higher levels</t>
  </si>
  <si>
    <t xml:space="preserve"> as well.</t>
  </si>
  <si>
    <t>I have 5 years of experience in tutoring both foreign and domestic students</t>
  </si>
  <si>
    <t xml:space="preserve"> I have tutored in Algebra 1 and 2</t>
  </si>
  <si>
    <t xml:space="preserve"> Geometry and high school level Trigonometry</t>
  </si>
  <si>
    <t xml:space="preserve"> covering topics such as Modeling with Functions</t>
  </si>
  <si>
    <t xml:space="preserve"> Linear Equations and Inequalities in One AND Two Variables</t>
  </si>
  <si>
    <t xml:space="preserve"> Quadratic Functions</t>
  </si>
  <si>
    <t xml:space="preserve"> Polynomial Factorization</t>
  </si>
  <si>
    <t xml:space="preserve"> Exponential Models</t>
  </si>
  <si>
    <t xml:space="preserve"> Euclidian Triangle Proof</t>
  </si>
  <si>
    <t xml:space="preserve"> Dilations and Similarity</t>
  </si>
  <si>
    <t xml:space="preserve"> Circle Geometry</t>
  </si>
  <si>
    <t xml:space="preserve"> Working with Angles</t>
  </si>
  <si>
    <t xml:space="preserve"> Degrees and Radians</t>
  </si>
  <si>
    <t xml:space="preserve"> Right Triangle Trigonometry</t>
  </si>
  <si>
    <t xml:space="preserve"> Trigonometric Functions of Any Angle</t>
  </si>
  <si>
    <t xml:space="preserve"> Sine and Cosine Graphs</t>
  </si>
  <si>
    <t xml:space="preserve"> etc. Please ask if you are looking any other areas of Mathematics. For long term students</t>
  </si>
  <si>
    <t xml:space="preserve"> I will obtain a copy of the textbook that mirrors you or your student's.</t>
  </si>
  <si>
    <t>I am 28 years old</t>
  </si>
  <si>
    <t xml:space="preserve"> a graduate of a Research Methods Master's Program at North Park University</t>
  </si>
  <si>
    <t xml:space="preserve"> majoring in Conflict Transformation Studies. For students that need more help in other classes or subjects</t>
  </si>
  <si>
    <t xml:space="preserve"> I also have experience in tutoring kids in Chemistry</t>
  </si>
  <si>
    <t>I am fluent in English</t>
  </si>
  <si>
    <t xml:space="preserve"> Russian</t>
  </si>
  <si>
    <t xml:space="preserve"> Turkish</t>
  </si>
  <si>
    <t xml:space="preserve"> and semi fluent in French.</t>
  </si>
  <si>
    <t>I have 162 (out of 170) on Quantitative parts of GRE.</t>
  </si>
  <si>
    <t>2022-02-13T18:08:51-0600;https://chicago.craigslist.org/chc/lss/d/skokie-math-tutor-college-essay-tutor/7445693220.html;;Skokie;City Of Chicago;chicago;Illinois;"</t>
  </si>
  <si>
    <t>Math Tutor-All Grades-All Ages-REASONABLE RATES!!</t>
  </si>
  <si>
    <t>ESL Tutor for all ages that want to learn English.  Reasonable Rates!!</t>
  </si>
  <si>
    <t>All kinds of math including GED</t>
  </si>
  <si>
    <t xml:space="preserve"> and GRE tutoring help.  ALL AGES!</t>
  </si>
  <si>
    <t>Learn all the Common Core Requirements for math subjects.  3rd grade thru college!</t>
  </si>
  <si>
    <t>Math tutoring for professional exams</t>
  </si>
  <si>
    <t xml:space="preserve"> like plumber</t>
  </si>
  <si>
    <t xml:space="preserve"> dental tech</t>
  </si>
  <si>
    <t xml:space="preserve"> etc. etc.</t>
  </si>
  <si>
    <t>College Essay Tutor</t>
  </si>
  <si>
    <t xml:space="preserve"> all ages. I can help you write your College Essay.</t>
  </si>
  <si>
    <t>Pre-Kindergarten and Kindergarten workbooks available for tutoring also in addition to the following...‚Ä¶.</t>
  </si>
  <si>
    <t>3rd grade thru 8th grade</t>
  </si>
  <si>
    <t xml:space="preserve"> Seniors</t>
  </si>
  <si>
    <t xml:space="preserve"> Professionals</t>
  </si>
  <si>
    <t>Basic Arithmetic</t>
  </si>
  <si>
    <t xml:space="preserve"> GED. etc.</t>
  </si>
  <si>
    <t>Call me to set time and place. Weekdays</t>
  </si>
  <si>
    <t xml:space="preserve"> Evenings</t>
  </si>
  <si>
    <t xml:space="preserve"> Week-ends</t>
  </si>
  <si>
    <t xml:space="preserve"> Flexible hours.  REASONABLE RATES!!!</t>
  </si>
  <si>
    <t>Call or Text to 1-847-644-9373 between 10 a.m. and 8 p.m. - seven days a week.  Mrs. Lois</t>
  </si>
  <si>
    <t>;[];2022-03-07;0
2022-03-06T08:30:55-0600;https://chicago.craigslist.org/chc/lss/d/professional-gmat-tutor-16-yrs-exp/7454552134.html;104.5;Chicago;City Of Chicago;chicago;Illinois;</t>
  </si>
  <si>
    <t>Chicago GMAT tutor</t>
  </si>
  <si>
    <t xml:space="preserve"> Chicago GMAT prep course</t>
  </si>
  <si>
    <t>Chicago GMAT tutor 60605</t>
  </si>
  <si>
    <t>;[84, 125];2022-03-07;2
2022-02-16T10:17:15-0600;https://chicago.craigslist.org/chc/lss/d/chicago-private-tutor-5th-grades/7446767806.html;;Lincoln Park;City Of Chicago;chicago;Illinois;</t>
  </si>
  <si>
    <t>Certified K-5 Elementary school teacher. I'm currently a full time substitute for an amazing public school district. I'm looking to utilize my skills outside of the classroom by tutoring students one-on-one.</t>
  </si>
  <si>
    <t xml:space="preserve">I taught 2nd grade for two years and have a math and reading endorsement. </t>
  </si>
  <si>
    <t>Homework Help</t>
  </si>
  <si>
    <t>ELA - Reading</t>
  </si>
  <si>
    <t xml:space="preserve"> Grammar/Word Study</t>
  </si>
  <si>
    <t>Social Emotional Learning</t>
  </si>
  <si>
    <t>I'm happy to tailor my lessons to your student's learning style and current curriculum. I will help them set achievable goals</t>
  </si>
  <si>
    <t xml:space="preserve"> develop a growth mindset and gain confidence in their abilities. </t>
  </si>
  <si>
    <t xml:space="preserve">Price is based on individual needs. </t>
  </si>
  <si>
    <t>I'm available for in-person or virtual tutoring. Please email me with all questions.</t>
  </si>
  <si>
    <t>;[];2022-03-07;0
2022-02-15T10:32:39-0600;https://chicago.craigslist.org/wcl/lss/d/chicago-certified-teacher-stanford/7446322176.html;;no city found;West Chicagoland;chicago;Illinois;</t>
  </si>
  <si>
    <t>(773) 917-4752</t>
  </si>
  <si>
    <t>Zion</t>
  </si>
  <si>
    <t xml:space="preserve"> Yorkville</t>
  </si>
  <si>
    <t xml:space="preserve"> Worth</t>
  </si>
  <si>
    <t xml:space="preserve"> Woodstock</t>
  </si>
  <si>
    <t xml:space="preserve"> Woodridge</t>
  </si>
  <si>
    <t xml:space="preserve"> Wood River</t>
  </si>
  <si>
    <t xml:space="preserve"> Wood Dale</t>
  </si>
  <si>
    <t xml:space="preserve"> Winnetka</t>
  </si>
  <si>
    <t xml:space="preserve"> Winfield</t>
  </si>
  <si>
    <t xml:space="preserve"> Wilmette</t>
  </si>
  <si>
    <t xml:space="preserve"> Willowbrook village</t>
  </si>
  <si>
    <t xml:space="preserve"> Wheeling</t>
  </si>
  <si>
    <t xml:space="preserve"> Wheaton</t>
  </si>
  <si>
    <t xml:space="preserve"> Westmont</t>
  </si>
  <si>
    <t xml:space="preserve"> Western Springs</t>
  </si>
  <si>
    <t xml:space="preserve"> West Frankfort</t>
  </si>
  <si>
    <t xml:space="preserve"> West Dundee</t>
  </si>
  <si>
    <t xml:space="preserve"> West Chicago</t>
  </si>
  <si>
    <t xml:space="preserve"> Waukegan</t>
  </si>
  <si>
    <t xml:space="preserve"> Wauconda</t>
  </si>
  <si>
    <t xml:space="preserve"> Waterloo</t>
  </si>
  <si>
    <t xml:space="preserve"> Warrenville</t>
  </si>
  <si>
    <t xml:space="preserve"> Vernon Hills</t>
  </si>
  <si>
    <t xml:space="preserve"> Urbana</t>
  </si>
  <si>
    <t xml:space="preserve"> Troy</t>
  </si>
  <si>
    <t xml:space="preserve"> Tinley Park</t>
  </si>
  <si>
    <t xml:space="preserve"> Taylorville</t>
  </si>
  <si>
    <t xml:space="preserve"> Sycamore</t>
  </si>
  <si>
    <t xml:space="preserve"> Swansea</t>
  </si>
  <si>
    <t xml:space="preserve"> Summit</t>
  </si>
  <si>
    <t xml:space="preserve"> Sugar Grove</t>
  </si>
  <si>
    <t xml:space="preserve"> Streator</t>
  </si>
  <si>
    <t xml:space="preserve"> Streamwood</t>
  </si>
  <si>
    <t xml:space="preserve"> Steger</t>
  </si>
  <si>
    <t xml:space="preserve"> St. Charles</t>
  </si>
  <si>
    <t xml:space="preserve"> South Holland</t>
  </si>
  <si>
    <t xml:space="preserve"> South Elgin</t>
  </si>
  <si>
    <t xml:space="preserve"> South Beloit</t>
  </si>
  <si>
    <t xml:space="preserve"> Skokie</t>
  </si>
  <si>
    <t xml:space="preserve"> Silvis</t>
  </si>
  <si>
    <t xml:space="preserve"> Shorewood</t>
  </si>
  <si>
    <t xml:space="preserve"> Shiloh</t>
  </si>
  <si>
    <t xml:space="preserve"> Schiller Park</t>
  </si>
  <si>
    <t xml:space="preserve"> Schaumburg</t>
  </si>
  <si>
    <t xml:space="preserve"> Savoy</t>
  </si>
  <si>
    <t xml:space="preserve"> Sauk Village</t>
  </si>
  <si>
    <t xml:space="preserve"> Sandwich</t>
  </si>
  <si>
    <t xml:space="preserve"> Salem</t>
  </si>
  <si>
    <t xml:space="preserve"> Round Lake Park</t>
  </si>
  <si>
    <t xml:space="preserve"> Round Lake Beach</t>
  </si>
  <si>
    <t xml:space="preserve"> Round Lake</t>
  </si>
  <si>
    <t xml:space="preserve"> Roselle</t>
  </si>
  <si>
    <t xml:space="preserve"> Roscoe</t>
  </si>
  <si>
    <t xml:space="preserve"> Romeoville</t>
  </si>
  <si>
    <t xml:space="preserve"> Rolling Meadows</t>
  </si>
  <si>
    <t xml:space="preserve"> Rockton</t>
  </si>
  <si>
    <t xml:space="preserve"> Rockford</t>
  </si>
  <si>
    <t xml:space="preserve"> Rock Island</t>
  </si>
  <si>
    <t xml:space="preserve"> Rock Falls</t>
  </si>
  <si>
    <t xml:space="preserve"> Rochelle</t>
  </si>
  <si>
    <t xml:space="preserve"> Robinson</t>
  </si>
  <si>
    <t xml:space="preserve"> River Grove</t>
  </si>
  <si>
    <t xml:space="preserve"> River Forest</t>
  </si>
  <si>
    <t xml:space="preserve"> Richton Park</t>
  </si>
  <si>
    <t xml:space="preserve"> Rantoul</t>
  </si>
  <si>
    <t xml:space="preserve"> Quincy</t>
  </si>
  <si>
    <t xml:space="preserve"> Prospect Heights</t>
  </si>
  <si>
    <t xml:space="preserve"> Pontiac</t>
  </si>
  <si>
    <t xml:space="preserve"> Plano</t>
  </si>
  <si>
    <t xml:space="preserve"> Plainfield</t>
  </si>
  <si>
    <t xml:space="preserve"> Pingree Grove</t>
  </si>
  <si>
    <t xml:space="preserve"> Peru</t>
  </si>
  <si>
    <t xml:space="preserve"> Pekin</t>
  </si>
  <si>
    <t xml:space="preserve"> Park Ridge</t>
  </si>
  <si>
    <t xml:space="preserve"> Park Forest</t>
  </si>
  <si>
    <t xml:space="preserve"> Park City</t>
  </si>
  <si>
    <t xml:space="preserve"> Paris</t>
  </si>
  <si>
    <t xml:space="preserve"> Palos Hills</t>
  </si>
  <si>
    <t xml:space="preserve"> Palos Heights</t>
  </si>
  <si>
    <t xml:space="preserve"> Palatine</t>
  </si>
  <si>
    <t xml:space="preserve"> Ottawa</t>
  </si>
  <si>
    <t xml:space="preserve"> Oswego</t>
  </si>
  <si>
    <t xml:space="preserve"> Orland Park</t>
  </si>
  <si>
    <t xml:space="preserve"> Orland Hills</t>
  </si>
  <si>
    <t xml:space="preserve"> Olney</t>
  </si>
  <si>
    <t xml:space="preserve"> Oak Lawn</t>
  </si>
  <si>
    <t xml:space="preserve"> Oak Forest</t>
  </si>
  <si>
    <t xml:space="preserve"> Oak Brook</t>
  </si>
  <si>
    <t xml:space="preserve"> O'Fallon</t>
  </si>
  <si>
    <t xml:space="preserve"> Northlake</t>
  </si>
  <si>
    <t xml:space="preserve"> Northbrook</t>
  </si>
  <si>
    <t xml:space="preserve"> North Chicago</t>
  </si>
  <si>
    <t xml:space="preserve"> North Aurora</t>
  </si>
  <si>
    <t xml:space="preserve"> Norridge</t>
  </si>
  <si>
    <t xml:space="preserve"> Niles</t>
  </si>
  <si>
    <t xml:space="preserve"> New Lenox</t>
  </si>
  <si>
    <t xml:space="preserve"> Naperville</t>
  </si>
  <si>
    <t xml:space="preserve"> Murphysboro</t>
  </si>
  <si>
    <t xml:space="preserve"> Mundelein</t>
  </si>
  <si>
    <t xml:space="preserve"> Mount Vernon</t>
  </si>
  <si>
    <t xml:space="preserve"> Mount Prospect</t>
  </si>
  <si>
    <t xml:space="preserve"> Mount Carmel</t>
  </si>
  <si>
    <t xml:space="preserve"> Morton Grove</t>
  </si>
  <si>
    <t xml:space="preserve"> Morton</t>
  </si>
  <si>
    <t xml:space="preserve"> Morris</t>
  </si>
  <si>
    <t xml:space="preserve"> Montgomery</t>
  </si>
  <si>
    <t xml:space="preserve"> Monmouth</t>
  </si>
  <si>
    <t xml:space="preserve"> Moline</t>
  </si>
  <si>
    <t xml:space="preserve"> Minooka</t>
  </si>
  <si>
    <t xml:space="preserve"> Midlothian</t>
  </si>
  <si>
    <t xml:space="preserve"> Mendota</t>
  </si>
  <si>
    <t xml:space="preserve"> Melrose Park</t>
  </si>
  <si>
    <t xml:space="preserve"> McHenry</t>
  </si>
  <si>
    <t xml:space="preserve"> Mattoon</t>
  </si>
  <si>
    <t xml:space="preserve"> Matteson</t>
  </si>
  <si>
    <t xml:space="preserve"> Mascoutah</t>
  </si>
  <si>
    <t xml:space="preserve"> Maryville</t>
  </si>
  <si>
    <t xml:space="preserve"> Markham</t>
  </si>
  <si>
    <t xml:space="preserve"> Marion</t>
  </si>
  <si>
    <t xml:space="preserve"> Marengo</t>
  </si>
  <si>
    <t xml:space="preserve"> Manteno</t>
  </si>
  <si>
    <t xml:space="preserve"> Mahomet</t>
  </si>
  <si>
    <t xml:space="preserve"> Macomb</t>
  </si>
  <si>
    <t xml:space="preserve"> Machesney Park</t>
  </si>
  <si>
    <t xml:space="preserve"> Lyons</t>
  </si>
  <si>
    <t xml:space="preserve"> Loves Park</t>
  </si>
  <si>
    <t xml:space="preserve"> Long Grove</t>
  </si>
  <si>
    <t xml:space="preserve"> Lombard</t>
  </si>
  <si>
    <t xml:space="preserve"> Lockport</t>
  </si>
  <si>
    <t xml:space="preserve"> Litchfield</t>
  </si>
  <si>
    <t xml:space="preserve"> Lisle</t>
  </si>
  <si>
    <t xml:space="preserve"> Lindenhurst</t>
  </si>
  <si>
    <t xml:space="preserve"> Lincolnwood</t>
  </si>
  <si>
    <t xml:space="preserve"> Lincolnshire</t>
  </si>
  <si>
    <t xml:space="preserve"> Libertyville</t>
  </si>
  <si>
    <t xml:space="preserve"> Lemont</t>
  </si>
  <si>
    <t xml:space="preserve"> LaSalle</t>
  </si>
  <si>
    <t xml:space="preserve"> Lansing</t>
  </si>
  <si>
    <t xml:space="preserve"> Lake Zurich</t>
  </si>
  <si>
    <t xml:space="preserve"> Lake Villa</t>
  </si>
  <si>
    <t xml:space="preserve"> Lake in the Hills</t>
  </si>
  <si>
    <t xml:space="preserve"> La Grange Park</t>
  </si>
  <si>
    <t xml:space="preserve"> La Grange</t>
  </si>
  <si>
    <t xml:space="preserve"> Kewanee</t>
  </si>
  <si>
    <t xml:space="preserve"> Kankakee</t>
  </si>
  <si>
    <t xml:space="preserve"> Justice</t>
  </si>
  <si>
    <t xml:space="preserve"> Joliet</t>
  </si>
  <si>
    <t xml:space="preserve"> Jerseyville</t>
  </si>
  <si>
    <t xml:space="preserve"> Itasca</t>
  </si>
  <si>
    <t xml:space="preserve"> Island Lake</t>
  </si>
  <si>
    <t xml:space="preserve"> Inverness</t>
  </si>
  <si>
    <t xml:space="preserve"> Huntley</t>
  </si>
  <si>
    <t xml:space="preserve"> Homewood</t>
  </si>
  <si>
    <t xml:space="preserve"> Homer Glen</t>
  </si>
  <si>
    <t xml:space="preserve"> Hoffman Estates</t>
  </si>
  <si>
    <t xml:space="preserve"> Hinsdale</t>
  </si>
  <si>
    <t xml:space="preserve"> Hillside</t>
  </si>
  <si>
    <t xml:space="preserve"> Highland Park</t>
  </si>
  <si>
    <t xml:space="preserve"> Hickory Hills</t>
  </si>
  <si>
    <t xml:space="preserve"> Herrin</t>
  </si>
  <si>
    <t xml:space="preserve"> Hazel Crest</t>
  </si>
  <si>
    <t xml:space="preserve"> Hawthorn Woods</t>
  </si>
  <si>
    <t xml:space="preserve"> Harwood Heights</t>
  </si>
  <si>
    <t xml:space="preserve"> Harvey</t>
  </si>
  <si>
    <t xml:space="preserve"> Harrisburg</t>
  </si>
  <si>
    <t xml:space="preserve"> Hanover Park</t>
  </si>
  <si>
    <t xml:space="preserve"> Gurnee</t>
  </si>
  <si>
    <t xml:space="preserve"> Grayslake</t>
  </si>
  <si>
    <t xml:space="preserve"> Granite City</t>
  </si>
  <si>
    <t xml:space="preserve"> Godfrey</t>
  </si>
  <si>
    <t xml:space="preserve"> Glenwood</t>
  </si>
  <si>
    <t xml:space="preserve"> Glenview</t>
  </si>
  <si>
    <t xml:space="preserve"> Glendale Heights</t>
  </si>
  <si>
    <t xml:space="preserve"> Glencoe</t>
  </si>
  <si>
    <t xml:space="preserve"> Glen Ellyn</t>
  </si>
  <si>
    <t xml:space="preserve"> Glen Carbon</t>
  </si>
  <si>
    <t xml:space="preserve"> Gilberts</t>
  </si>
  <si>
    <t xml:space="preserve"> Geneva</t>
  </si>
  <si>
    <t xml:space="preserve"> Galesburg</t>
  </si>
  <si>
    <t xml:space="preserve"> Gages Lake</t>
  </si>
  <si>
    <t xml:space="preserve"> Freeport</t>
  </si>
  <si>
    <t xml:space="preserve"> Franklin Park</t>
  </si>
  <si>
    <t xml:space="preserve"> Frankfort Square</t>
  </si>
  <si>
    <t xml:space="preserve"> Frankfort</t>
  </si>
  <si>
    <t xml:space="preserve"> Fox Lake</t>
  </si>
  <si>
    <t xml:space="preserve"> Forest Park</t>
  </si>
  <si>
    <t xml:space="preserve"> Flossmoor</t>
  </si>
  <si>
    <t xml:space="preserve"> Fairview Heights</t>
  </si>
  <si>
    <t xml:space="preserve"> Evergreen Park</t>
  </si>
  <si>
    <t xml:space="preserve"> Elmwood Park</t>
  </si>
  <si>
    <t xml:space="preserve"> Elmhurst</t>
  </si>
  <si>
    <t xml:space="preserve"> Elk Grove Village</t>
  </si>
  <si>
    <t xml:space="preserve"> Elgin</t>
  </si>
  <si>
    <t xml:space="preserve"> Effingham</t>
  </si>
  <si>
    <t xml:space="preserve"> East St. Louis</t>
  </si>
  <si>
    <t xml:space="preserve"> East Peoria</t>
  </si>
  <si>
    <t xml:space="preserve"> East Moline</t>
  </si>
  <si>
    <t xml:space="preserve"> Downers Grove</t>
  </si>
  <si>
    <t xml:space="preserve"> Dolton</t>
  </si>
  <si>
    <t xml:space="preserve"> Des Plaines</t>
  </si>
  <si>
    <t xml:space="preserve"> DeKalb</t>
  </si>
  <si>
    <t xml:space="preserve"> Deerfield</t>
  </si>
  <si>
    <t xml:space="preserve"> Decatur</t>
  </si>
  <si>
    <t xml:space="preserve"> Darien</t>
  </si>
  <si>
    <t xml:space="preserve"> Crystal Lake</t>
  </si>
  <si>
    <t xml:space="preserve"> Crete</t>
  </si>
  <si>
    <t xml:space="preserve"> Crestwood</t>
  </si>
  <si>
    <t xml:space="preserve"> Crest Hill</t>
  </si>
  <si>
    <t xml:space="preserve"> Country Club Hills</t>
  </si>
  <si>
    <t xml:space="preserve"> Collinsville</t>
  </si>
  <si>
    <t xml:space="preserve"> Clinton</t>
  </si>
  <si>
    <t xml:space="preserve"> Clarendon Hills</t>
  </si>
  <si>
    <t xml:space="preserve"> Cicero</t>
  </si>
  <si>
    <t xml:space="preserve"> Chicago Ridge</t>
  </si>
  <si>
    <t xml:space="preserve"> Chicago Heights</t>
  </si>
  <si>
    <t xml:space="preserve"> Chicago</t>
  </si>
  <si>
    <t xml:space="preserve"> Chester</t>
  </si>
  <si>
    <t xml:space="preserve"> Chatham</t>
  </si>
  <si>
    <t xml:space="preserve"> Charleston</t>
  </si>
  <si>
    <t xml:space="preserve"> Channahon</t>
  </si>
  <si>
    <t xml:space="preserve"> Champaign</t>
  </si>
  <si>
    <t xml:space="preserve"> Centralia</t>
  </si>
  <si>
    <t xml:space="preserve"> Cary</t>
  </si>
  <si>
    <t xml:space="preserve"> Carpentersville</t>
  </si>
  <si>
    <t xml:space="preserve"> Carol Stream</t>
  </si>
  <si>
    <t xml:space="preserve"> Carbondale</t>
  </si>
  <si>
    <t xml:space="preserve"> Canton</t>
  </si>
  <si>
    <t xml:space="preserve"> Campton Hills</t>
  </si>
  <si>
    <t xml:space="preserve"> Calumet Park</t>
  </si>
  <si>
    <t xml:space="preserve"> Calumet City</t>
  </si>
  <si>
    <t xml:space="preserve"> Cahokia</t>
  </si>
  <si>
    <t xml:space="preserve"> Burr Ridge</t>
  </si>
  <si>
    <t xml:space="preserve"> Buffalo Grove</t>
  </si>
  <si>
    <t xml:space="preserve"> Brookfield</t>
  </si>
  <si>
    <t xml:space="preserve"> Broadview</t>
  </si>
  <si>
    <t xml:space="preserve"> Bridgeview</t>
  </si>
  <si>
    <t xml:space="preserve"> Bradley</t>
  </si>
  <si>
    <t xml:space="preserve"> Bourbonnais</t>
  </si>
  <si>
    <t xml:space="preserve"> Boulder Hill</t>
  </si>
  <si>
    <t xml:space="preserve"> Bolingbrook</t>
  </si>
  <si>
    <t xml:space="preserve"> Blue Island</t>
  </si>
  <si>
    <t xml:space="preserve"> Bloomington</t>
  </si>
  <si>
    <t xml:space="preserve"> Bethalto</t>
  </si>
  <si>
    <t xml:space="preserve"> Berwyn</t>
  </si>
  <si>
    <t xml:space="preserve"> Bensenville</t>
  </si>
  <si>
    <t xml:space="preserve"> Belvidere</t>
  </si>
  <si>
    <t xml:space="preserve"> Bellwood</t>
  </si>
  <si>
    <t xml:space="preserve"> Belleville</t>
  </si>
  <si>
    <t xml:space="preserve"> Beach Park</t>
  </si>
  <si>
    <t xml:space="preserve"> Batavia</t>
  </si>
  <si>
    <t xml:space="preserve"> Bartlett</t>
  </si>
  <si>
    <t xml:space="preserve"> Barrington</t>
  </si>
  <si>
    <t xml:space="preserve"> Arlington Heights</t>
  </si>
  <si>
    <t xml:space="preserve"> Alton</t>
  </si>
  <si>
    <t xml:space="preserve"> Alsip</t>
  </si>
  <si>
    <t xml:space="preserve"> Algonquin</t>
  </si>
  <si>
    <t xml:space="preserve"> Addison</t>
  </si>
  <si>
    <t xml:space="preserve"> IL</t>
  </si>
  <si>
    <t>;[];2022-03-07;0
2022-02-14T15:59:42-0500;https://indianapolis.craigslist.org/lss/d/indianapolis-math-tutor/7446037028.html;;Indianapolis;no subregion found;indianapolis;Indiana;</t>
  </si>
  <si>
    <t>I have experience teaching Math</t>
  </si>
  <si>
    <t xml:space="preserve"> spanning over a decade in three countries: Namibia</t>
  </si>
  <si>
    <t xml:space="preserve"> New Zealand and USA. I teach Middle School Math</t>
  </si>
  <si>
    <t xml:space="preserve"> Geometry1. Contact me today. I drive to client's location.</t>
  </si>
  <si>
    <t>;[];2022-03-07;0
2022-02-11T14:24:44-0500;https://richmondin.craigslist.org/lss/d/richmond-best-tutor-to-improve-grades/7444772272.html;50;Online;no subregion found;richmond,in;Indiana;</t>
  </si>
  <si>
    <t>Did Covid set your student way behind?</t>
  </si>
  <si>
    <t>Did the school system fail to keep up with your child's need?</t>
  </si>
  <si>
    <t>Is your child very bright</t>
  </si>
  <si>
    <t xml:space="preserve"> but it wasn't reflected in their grades?</t>
  </si>
  <si>
    <t>Would you to give your child the chance to catch up over the summer rather than forget even more over summer break?</t>
  </si>
  <si>
    <t xml:space="preserve"> my name is Shawn and I have been in education for over 20 years. I have a knack for finding and fixing learning difficulties and getting students motivated to learn.</t>
  </si>
  <si>
    <t>My main focus is on linking the skills being learned to real life</t>
  </si>
  <si>
    <t xml:space="preserve"> and grades almost always go up as my students‚Äô skills increase.</t>
  </si>
  <si>
    <t>I tutor kids and adults</t>
  </si>
  <si>
    <t xml:space="preserve"> my youngest student is pre-K</t>
  </si>
  <si>
    <t xml:space="preserve"> oldest recent student is in their 60's.</t>
  </si>
  <si>
    <t>I teach Math (basic counting up through Algebra II)</t>
  </si>
  <si>
    <t xml:space="preserve"> Test Prep (P/SAT</t>
  </si>
  <si>
    <t xml:space="preserve"> P/ACT</t>
  </si>
  <si>
    <t xml:space="preserve"> Computer Basics (Mac OS</t>
  </si>
  <si>
    <t xml:space="preserve"> Windows</t>
  </si>
  <si>
    <t xml:space="preserve"> MS Office)</t>
  </si>
  <si>
    <t xml:space="preserve"> and others. If there is different subject you need help with</t>
  </si>
  <si>
    <t xml:space="preserve"> feel free to call me.</t>
  </si>
  <si>
    <t>What sets me apart from other tutors or teachers</t>
  </si>
  <si>
    <t xml:space="preserve"> is that I am used to handling the ‚Äútough‚Äù students</t>
  </si>
  <si>
    <t xml:space="preserve"> whether they have a disinterest in learning</t>
  </si>
  <si>
    <t xml:space="preserve"> a lack of motivation</t>
  </si>
  <si>
    <t xml:space="preserve"> or even foreign-language students who haven't been given a fair shot. I try to make the lessons fun and get kids interested in learning again.</t>
  </si>
  <si>
    <t>Before I take on any student</t>
  </si>
  <si>
    <t xml:space="preserve"> I offer a free evaluation and consultation to ensure I can help you (or your child) and ensure our personalities are a good fit. Feel free can text me at : 615-905-6406. I never check my phone when I am in a lesson</t>
  </si>
  <si>
    <t xml:space="preserve"> but will reply as soon as I am available.</t>
  </si>
  <si>
    <t>I still have a few slots available for online lessons at $50/hr.</t>
  </si>
  <si>
    <t>Here is what some of my students and their parents have to say:</t>
  </si>
  <si>
    <t>[my son] made the national honor society</t>
  </si>
  <si>
    <t xml:space="preserve"> all year honor roll and was voted 5th grade class president for next year. Thank you for all your help. You have been key to his success.‚Äù</t>
  </si>
  <si>
    <t>J.M.  June 2021</t>
  </si>
  <si>
    <t>Lucky number 13!!!! In one school quarter my son‚Äôs Algebra grade went up 13 points. He went from a low C on his report card to a high B. Shawn teaches</t>
  </si>
  <si>
    <t xml:space="preserve"> coaches and motivates in each session!!!""</t>
  </si>
  <si>
    <t>‚Äì C.M.</t>
  </si>
  <si>
    <t>First session with him and we are pleased! My son had fun learning with him!""</t>
  </si>
  <si>
    <t>‚Äì I.C.</t>
  </si>
  <si>
    <t>So far so good! The communication was great</t>
  </si>
  <si>
    <t xml:space="preserve"> made my son interact which led to a couple 'ah ha' moments for my son! Highly recommend.""</t>
  </si>
  <si>
    <t>‚Äì C. M.</t>
  </si>
  <si>
    <t>‚ÄúI wish you could be my teacher every day. You make me feel like a soldier in my mind.‚Äù</t>
  </si>
  <si>
    <t>‚Äì M.E. (10 years old)</t>
  </si>
  <si>
    <t>‚ÄúI want you to be my tutor until I‚Äôm a teenager in college.‚Äù</t>
  </si>
  <si>
    <t>‚Äì M. M. (7 years old)</t>
  </si>
  <si>
    <t>Shawn has been working with our daughter for a year now and the results have been nothing short of amazing! Her skills have greatly improved and her grades in school have gone up. By far the biggest improvement has been in her confidence of her mathematical skills. Shawn is patient and understanding with her and really checks to be sure she is comprehending all of the information that he is teaching. He appropriately praises her for well done work and provides specific feedback when corrections are needed. Shawn is dependable and prompt for each lesson and his communication with both our daughter and us is wonderful. Having Shawn work with our daughter has been a wonderful investment in her future.""</t>
  </si>
  <si>
    <t>‚Äì E.R.</t>
  </si>
  <si>
    <t>;[50];2022-03-07;1
2022-02-09T18:38:16-0600;https://quadcities.craigslist.org/lss/d/davenport-tutor-for-science-and-math/7444024908.html;;Davenport;no subregion found;quadcities;Iowa;</t>
  </si>
  <si>
    <t>I have successfully been providing one-on-one and small-group help in (mostly) Science</t>
  </si>
  <si>
    <t xml:space="preserve"> Technology</t>
  </si>
  <si>
    <t xml:space="preserve"> and Math subjects for over 20 years.</t>
  </si>
  <si>
    <t>My students range in age from 10-50+</t>
  </si>
  <si>
    <t xml:space="preserve"> studying subjects including physics</t>
  </si>
  <si>
    <t xml:space="preserve"> mathematics</t>
  </si>
  <si>
    <t xml:space="preserve"> technology (especially Excel)</t>
  </si>
  <si>
    <t xml:space="preserve"> and finance.</t>
  </si>
  <si>
    <t>If you're preparing for the SAT/ACT/GRE/MCAT</t>
  </si>
  <si>
    <t xml:space="preserve"> I have a proven track record of improving performance.</t>
  </si>
  <si>
    <t>I am a former physics and mathematics college professor</t>
  </si>
  <si>
    <t xml:space="preserve"> who got rave reviews for my teaching ability.</t>
  </si>
  <si>
    <t>Successes include working with students with ADHD and Asperger's.</t>
  </si>
  <si>
    <t>I have also helped with government and history classes</t>
  </si>
  <si>
    <t xml:space="preserve"> and am willing to tackle any subject.</t>
  </si>
  <si>
    <t>Willing to meet you where you like (also available for online).</t>
  </si>
  <si>
    <t>Rates negotiable</t>
  </si>
  <si>
    <t xml:space="preserve"> please inquire.</t>
  </si>
  <si>
    <t>Solving Problems and Explaining Solutions!</t>
  </si>
  <si>
    <t>2022-02-24T05:59:35-0600;https://neworleans.craigslist.org/cps/d/new-orleans-do-you-need-help-with-math/7450187988.html;;üç¶üç¶ùóØùó≤ùòÄùòÅ ùóµùó∂ùó¥ùóµ-ùóæùòÇùóÆùóπùó∂ùòÅùòÜ  ùòÄùó≤ùóøùòÉùó∂ùó∞ùó≤;no subregion found;neworleans;Louisiana;"</t>
  </si>
  <si>
    <t>My approach in tutoring my students is to help my students learn the material with the highest grade and test score possible and eventually find a job after they graduate from college. I want to solve every problem for my student in a way so that they can have an idea publishing a patent or research paper for the company or future Ph.D. work at a university.</t>
  </si>
  <si>
    <t>=======================================================</t>
  </si>
  <si>
    <t>üñäÔ∏éALL level Math: Arithmetic</t>
  </si>
  <si>
    <t xml:space="preserve"> College calculus</t>
  </si>
  <si>
    <t>üñäÔ∏éAll level Chemistry: up to AP chemistry</t>
  </si>
  <si>
    <t>üñäÔ∏é All level Physics: up to AP physics 1/2 and AP physics C (Mechanics and EM) and college physics</t>
  </si>
  <si>
    <t>üñäÔ∏é Standardized tests: SAT ACT GRE GMAT</t>
  </si>
  <si>
    <t>*****************************************************</t>
  </si>
  <si>
    <t>‚òë I am a Certified Senior Mathematics and Sciences Teacher</t>
  </si>
  <si>
    <t>‚òë I have been teaching since 2009</t>
  </si>
  <si>
    <t>‚òë I am fun and energetic in my teaching style!</t>
  </si>
  <si>
    <t xml:space="preserve">‚òé‚òéùóîùó°ùó¨ ùóßùóúùó†ùóò ùóßùóòùó´ùóß-ùó†ùóòüìû)(ùü≤ùü≠ùü≤)ùüÆùüÆùüµ-ùü¨ùü¨ùüµùü¨(üìû üìåüìåüìå==|||||‚òé‚òé  </t>
  </si>
  <si>
    <t>ùóú ùó∏ùóªùóºùòÑ ùòÑùóµùóÆùòÅ ùó∂ùòÅ ùòÅùóÆùó∏ùó≤ùòÄ ùòÅùóº ùó¥ùó≤ùòÅ ùó∂ùóªùòÅùóº ùòÅùóµùó≤ ùóØùó≤ùòÄùòÅ ùòÄùó∞ùóµùóºùóºùóπùòÄ ùóÆùóªùó± ùóµùóÆùòÉùó≤ ùóµùó≤ùóπùóΩùó≤ùó± ùó∫ùòÜ ùó∞ùóπùó∂ùó≤ùóªùòÅùòÄ ùóÆùó∞ùóµùó∂ùó≤ùòÉùó≤ ùòÅùóµùó∂ùòÄ ùóØùòÜ ùó∞ùóøùó≤ùóÆùòÅùó∂ùóªùó¥ ùó≤ùòÖùó∞ùó≤ùóΩùòÅùó∂ùóºùóªùóÆùóπ ùó≤ùòÄùòÄùóÆùòÜùòÄ ùóÆùóªùó± ùóÆùóΩùóΩùóπùó∂ùó∞ùóÆùòÅùó∂ùóºùóªùòÄ. ùü≠ùü¨ùü¨ùòÄ ùóµùóÆùòÉùó≤ ùòÄùó≤ùó∞ùòÇùóøùó≤ùó± ùóºùó≥ùó≥ùó≤ùóøùòÄ ùó≥ùóøùóºùó∫ ùóΩùóøùó≤ùòÄùòÅùó∂ùó¥ùó∂ùóºùòÇùòÄ ùóΩùóøùóºùó¥ùóøùóÆùó∫ùòÄ ùóÆùòÅ ùóÆùóπùóπ ùóπùó≤ùòÉùó≤ùóπùòÄ</t>
  </si>
  <si>
    <t xml:space="preserve"> ùó∂ùóªùó∞ùóπùòÇùó±ùó∂ùóªùó¥ ùóΩùóøùó∂ùòÉùóÆùòÅùó≤ ùòÄùó∞ùóµùóºùóºùóπùòÄ</t>
  </si>
  <si>
    <t xml:space="preserve"> ùó∞ùóºùóπùóπùó≤ùó¥ùó≤ùòÄ/ùòÇùóªùó∂ùòÉùó≤ùóøùòÄùó∂ùòÅùó∂ùó≤ùòÄ</t>
  </si>
  <si>
    <t xml:space="preserve"> ùó∫ùó≤ùó±ùó∂ùó∞ùóÆùóπ &amp; ùóπùóÆùòÑ ùòÄùó∞ùóµùóºùóºùóπùòÄ</t>
  </si>
  <si>
    <t xml:space="preserve"> ùóÆùóªùó± ùó†ùóïùóî</t>
  </si>
  <si>
    <t xml:space="preserve"> ùó†ùó£ùóî &amp; ùó£ùóµùóó ùóΩùóøùóºùó¥ùóøùóÆùó∫ùòÄ. ùóú'ùòÉùó≤ ùóÆùóπùòÄùóº ùòÑùóºùóøùó∏ùó≤ùó± ùó∂ùóª ùóÆùó±ùó∫ùó∂ùòÄùòÄùó∂ùóºùóªùòÄ ùóºùó≥ùó≥ùó∂ùó∞ùó≤ùòÄ ùóÆùóªùó± ùóµùóÆùòÉùó≤ ùòÉùóºùóπùòÇùóªùòÅùóÆùóøùó∂ùóπùòÜ ùóøùó≤ùóÆùó± ùòÇùóªùó∂ùòÉùó≤ùóøùòÄùó∂ùòÅùòÜ ùóÆùóΩùóΩùóπùó∂ùó∞ùóÆùòÅùó∂ùóºùóªùòÄ.</t>
  </si>
  <si>
    <t>If the people remember me as a good teacher</t>
  </si>
  <si>
    <t xml:space="preserve"> that will be the biggest honor for me.</t>
  </si>
  <si>
    <t>;[];2022-03-07;0
2022-02-20T02:27:27-0600;https://neworleans.craigslist.org/cps/d/new-orleans-are-you-looking-for-online/7448427790.html;;üåÄ‚òØChemsitryüåÄ‚òØEnglishüåÄ‚òØPhysicsüåÄ‚òØ;no subregion found;neworleans;Louisiana;</t>
  </si>
  <si>
    <t>Here are the areas I can help with:</t>
  </si>
  <si>
    <t>üìöTEST PREPARATION: SAT</t>
  </si>
  <si>
    <t>üìöBasic Math</t>
  </si>
  <si>
    <t xml:space="preserve"> Problem Solving</t>
  </si>
  <si>
    <t>üìöGeneral Chemistry</t>
  </si>
  <si>
    <t xml:space="preserve"> Quantum Physics</t>
  </si>
  <si>
    <t>üìöEnglish</t>
  </si>
  <si>
    <t xml:space="preserve"> Essay writing</t>
  </si>
  <si>
    <t xml:space="preserve"> from the University of Maryland.</t>
  </si>
  <si>
    <t>‚òèùóñùóºùóªùòÅùóÆùó∞ùòÅ ùó†ùóò:# (ùü≤ùü≠ùü≤)ùüÆùüÆùüµ-ùü¨ùü¨ùüµùü¨ #‚òè</t>
  </si>
  <si>
    <t>ùóú ùóÆùóπùòÑùóÆùòÜùòÄ ùó±ùóº ùó∫ùòÜ ùóØùó≤ùòÄùòÅ ùòÅùóº ùó≤ùóªùòÄùòÇùóøùó≤ ùòÅùóµùóÆùòÅ ùó∞ùóπùó∂ùó≤ùóªùòÅùòÄ ùóÆùóøùó≤ ùòÄùóÆùòÅùó∂ùòÄùó≥ùó∂ùó≤ùó± ùóÆùòÅ ùóÆùóπùóπ ùòÅùó∂ùó∫ùó≤ùòÄ ùòÑùó∂ùòÅùóµ ùó∫ùòÜ ùòÑùóºùóøùó∏. ùó†ùòÜ ùòÑùóøùó∂ùòÅùó∂ùóªùó¥ ùòÄùòÅùóøùó≤ùóªùó¥ùòÅùóµ ùóπùó∂ùó≤ùòÄ ùó∂ùóª ùó∞ùòÇùòÄùòÅùóºùó∫ùó≤ùóø ùòÇùóªùó±ùó≤ùóøùòÄùòÅùóÆùóªùó±ùó∂ùóªùó¥ ùóÆùóªùó± ùóÆùòÅùòÅùó≤ùóªùòÅùó∂ùóºùóª ùòÅùóº ùó±ùó≤ùòÅùóÆùó∂ùóπ. ùóúùóª ùóºùòÅùóµùó≤ùóø ùòÑùóºùóøùó±ùòÄ</t>
  </si>
  <si>
    <t xml:space="preserve"> ùóú ùó∞ùóÆùóª ùòÅùóÆùó∏ùó≤ ùó∂ùóªùòÄùòÅùóøùòÇùó∞ùòÅùó∂ùóºùóªùòÄ ùóÆùóªùó± ùòÅùòÇùóøùóª ùòÅùóµùó≤ùó∫ ùó∂ùóªùòÅùóº ùòÅùóµùó≤ ùóµùó∂ùó¥ùóµùó≤ùòÄùòÅ ùóπùó≤ùòÉùó≤ùóπ ùóºùó≥ ùòÄùóÆùòÅùó∂ùòÄùó≥ùóÆùó∞ùòÅùó∂ùóºùóª ùóÆùóπùóºùóªùó¥ùòÄùó∂ùó±ùó≤ ùóøùó≤ùòÄùó≤ùóÆùóøùó∞ùóµ ùòÄùòÇùó∞ùó∞ùó≤ùòÄùòÄ. </t>
  </si>
  <si>
    <t>üíµùóôùóüùóòùó´ùóúùóïùóüùóò ùóîùó°ùóó ùó°ùóòùóöùó¢ùóßùóúùóîùóïùóüùóò ùó™ùóúùóßùóõ ùó£ùó•ùóúùóñùóòùó¶</t>
  </si>
  <si>
    <t>üì± ùóôùó•ùóòùóò ùó†ùóîùóßùóõ ùóõùóòùóüùó£ ùó¢ùó©ùóòùó• ùóßùóòùó´ùóß ùüÆùü∞/ùü≥</t>
  </si>
  <si>
    <t>;[];2022-03-07;0
2022-02-17T13:44:56-0600;https://neworleans.craigslist.org/lss/d/new-orleans-tutor-guarantee-you-will/7447333040.html;65.0;New Orleans;no subregion found;neworleans;Louisiana;</t>
  </si>
  <si>
    <t>I am an experienced tutor here to help you get top grades</t>
  </si>
  <si>
    <t xml:space="preserve"> learn and understand your material</t>
  </si>
  <si>
    <t xml:space="preserve"> and relax while I take the pressure out of your academic situation.</t>
  </si>
  <si>
    <t>I am a licensed teacher and have a proven track record of success in bringing grades up from Ds and Fs to As and A-s fast.</t>
  </si>
  <si>
    <t>I am friendly</t>
  </si>
  <si>
    <t xml:space="preserve"> reliable and easy to work with. I will work afternoons</t>
  </si>
  <si>
    <t xml:space="preserve"> nights</t>
  </si>
  <si>
    <t xml:space="preserve"> and weekends around your schedule.</t>
  </si>
  <si>
    <t>I specialize in high school and college English</t>
  </si>
  <si>
    <t xml:space="preserve"> and business.</t>
  </si>
  <si>
    <t>For lower grades (k-8) I can tutor in anything including science and math.</t>
  </si>
  <si>
    <t xml:space="preserve">My rate is $65/hour (cash or venmo) </t>
  </si>
  <si>
    <t>I am excited to work with you. This can be remote or in person</t>
  </si>
  <si>
    <t xml:space="preserve"> at your place or someplace public like a library at your option.</t>
  </si>
  <si>
    <t>I have worked with many students at Tulane</t>
  </si>
  <si>
    <t xml:space="preserve"> McGehee</t>
  </si>
  <si>
    <t xml:space="preserve"> Orleans Parish Charter Schools</t>
  </si>
  <si>
    <t xml:space="preserve"> and everywhere in between with perfect success (they all got straight A‚Äôs).</t>
  </si>
  <si>
    <t xml:space="preserve"> or call: whatever is most convenient for you. Just include the students first name</t>
  </si>
  <si>
    <t xml:space="preserve"> grade level and area of tutoring as well as best times to meet.</t>
  </si>
  <si>
    <t>;[65];2022-03-07;1
2022-02-11T17:53:49-0600;https://neworleans.craigslist.org/lss/d/new-orleans-need-help-with-math/7444900609.html;40.0;Uptown New Orleans;no subregion found;neworleans;Louisiana;</t>
  </si>
  <si>
    <t xml:space="preserve">Math tutoring available now most mornings. This is a good opportunity to finish the year strong. </t>
  </si>
  <si>
    <t>Certified</t>
  </si>
  <si>
    <t xml:space="preserve"> Experienced (40+ years) Mathematics tutor.  In person</t>
  </si>
  <si>
    <t xml:space="preserve"> one-on-one help. </t>
  </si>
  <si>
    <t>Grades 5-10 ( Pre-algebra</t>
  </si>
  <si>
    <t xml:space="preserve"> Geometry).  Also College Algebra.  $40 per hour.</t>
  </si>
  <si>
    <t>;[40];2022-03-07;1
2022-02-12T09:10:01-0500;https://annapolis.craigslist.org/lss/d/math-sat-act-and-engineering-tutor/7445050452.html;80.0;Anne Arundel County;no subregion found;annapolis;Maryland;</t>
  </si>
  <si>
    <t>Dear Parent/Student</t>
  </si>
  <si>
    <t xml:space="preserve">I am a 67 year old Mechanical Engineering Professor at the U.S. Naval Academy.  I have a PhD in mechanical engineering from the University of Maryland.  I have 8 years of teaching experience at the University of Maryland and 38 years at the U.S. Naval Academy.  </t>
  </si>
  <si>
    <t>As a Professor</t>
  </si>
  <si>
    <t xml:space="preserve"> I have hundreds of hours of experience working with students one on one as well as countless hours of tutoring my own very successful children when they were young.  In the past several years</t>
  </si>
  <si>
    <t xml:space="preserve"> I have had great success in tutoring students from 5 years old to college Calculus and Thermodynamics.  I have been extremely successful with Algebra and Physics students and in helping high school students improve their Math SAT and ACT scores.  I also have helped adults greatly improve ASVAB scores.</t>
  </si>
  <si>
    <t>I am willing to tutor any Math or Physics class</t>
  </si>
  <si>
    <t xml:space="preserve"> any Calculus class</t>
  </si>
  <si>
    <t xml:space="preserve"> Math SAT or ACT prep and some college classes such as Statics</t>
  </si>
  <si>
    <t xml:space="preserve"> and Thermodynamics.  I charge $80 per hour.</t>
  </si>
  <si>
    <t>See my student reviews at WyzAnt:</t>
  </si>
  <si>
    <t xml:space="preserve">http://www.wyzant.com/Tutors/MD/Severna-Park/7999671/ </t>
  </si>
  <si>
    <t>Contact me through Craigslist to get the lower $80/hr rate.</t>
  </si>
  <si>
    <t>Keith W. Lindler</t>
  </si>
  <si>
    <t xml:space="preserve"> PhD</t>
  </si>
  <si>
    <t>;[80, 80];2022-03-07;2
2022-02-20T12:36:24-0500;https://annapolis.craigslist.org/lss/d/annapolis-certified-teacher-stanford/7448550152.html;;no city found;no subregion found;annapolis;Maryland;</t>
  </si>
  <si>
    <t>(410) 697-1450</t>
  </si>
  <si>
    <t>Washington</t>
  </si>
  <si>
    <t xml:space="preserve"> Accokeek</t>
  </si>
  <si>
    <t xml:space="preserve"> Aldie</t>
  </si>
  <si>
    <t xml:space="preserve"> Andrews AFB</t>
  </si>
  <si>
    <t xml:space="preserve"> Andrews Air Force Base</t>
  </si>
  <si>
    <t xml:space="preserve"> Annapolis</t>
  </si>
  <si>
    <t xml:space="preserve"> Aspen Hill</t>
  </si>
  <si>
    <t xml:space="preserve"> Baileys Crossroads</t>
  </si>
  <si>
    <t xml:space="preserve"> Ballston</t>
  </si>
  <si>
    <t xml:space="preserve"> Belle View</t>
  </si>
  <si>
    <t xml:space="preserve"> Bentonville</t>
  </si>
  <si>
    <t xml:space="preserve"> Berryville</t>
  </si>
  <si>
    <t xml:space="preserve"> Berwyn Heights</t>
  </si>
  <si>
    <t xml:space="preserve"> Bladensburg</t>
  </si>
  <si>
    <t xml:space="preserve"> Bowie</t>
  </si>
  <si>
    <t xml:space="preserve"> Boyds</t>
  </si>
  <si>
    <t xml:space="preserve"> Brambleton</t>
  </si>
  <si>
    <t xml:space="preserve"> Bristow</t>
  </si>
  <si>
    <t xml:space="preserve"> Broadlands</t>
  </si>
  <si>
    <t xml:space="preserve"> Bryans Road</t>
  </si>
  <si>
    <t xml:space="preserve"> Burke</t>
  </si>
  <si>
    <t xml:space="preserve"> Burtonsville</t>
  </si>
  <si>
    <t xml:space="preserve"> Camp Springs</t>
  </si>
  <si>
    <t xml:space="preserve"> Capitol Heights</t>
  </si>
  <si>
    <t xml:space="preserve"> Casanova</t>
  </si>
  <si>
    <t xml:space="preserve"> Centreville</t>
  </si>
  <si>
    <t xml:space="preserve"> Chantilly</t>
  </si>
  <si>
    <t xml:space="preserve"> Charlotte Hall</t>
  </si>
  <si>
    <t xml:space="preserve"> Cheltenham</t>
  </si>
  <si>
    <t xml:space="preserve"> Chesapeake Beach</t>
  </si>
  <si>
    <t xml:space="preserve"> Cheverly</t>
  </si>
  <si>
    <t xml:space="preserve"> Chevy Chase</t>
  </si>
  <si>
    <t xml:space="preserve"> Chillum</t>
  </si>
  <si>
    <t xml:space="preserve"> Clarendon</t>
  </si>
  <si>
    <t xml:space="preserve"> Clarksburg</t>
  </si>
  <si>
    <t xml:space="preserve"> Clear Brook</t>
  </si>
  <si>
    <t xml:space="preserve"> Clifton</t>
  </si>
  <si>
    <t xml:space="preserve"> Colesville</t>
  </si>
  <si>
    <t xml:space="preserve"> Colmar Manor</t>
  </si>
  <si>
    <t xml:space="preserve"> Colonial Beach</t>
  </si>
  <si>
    <t xml:space="preserve"> Coral Hills</t>
  </si>
  <si>
    <t xml:space="preserve"> Crofton</t>
  </si>
  <si>
    <t xml:space="preserve"> Dahlgren</t>
  </si>
  <si>
    <t xml:space="preserve"> Dale City</t>
  </si>
  <si>
    <t xml:space="preserve"> Davidsonville</t>
  </si>
  <si>
    <t xml:space="preserve"> Deale</t>
  </si>
  <si>
    <t xml:space="preserve"> Delaplane</t>
  </si>
  <si>
    <t xml:space="preserve"> Dickerson</t>
  </si>
  <si>
    <t xml:space="preserve"> District Height</t>
  </si>
  <si>
    <t xml:space="preserve"> District Heights</t>
  </si>
  <si>
    <t xml:space="preserve"> Dulles</t>
  </si>
  <si>
    <t xml:space="preserve"> Dumfries</t>
  </si>
  <si>
    <t xml:space="preserve"> Dunkirk</t>
  </si>
  <si>
    <t xml:space="preserve"> Dunn Loring</t>
  </si>
  <si>
    <t xml:space="preserve"> Emery Grove</t>
  </si>
  <si>
    <t xml:space="preserve"> Engleside</t>
  </si>
  <si>
    <t xml:space="preserve"> Fair Lakes</t>
  </si>
  <si>
    <t xml:space="preserve"> Fairfax Station</t>
  </si>
  <si>
    <t xml:space="preserve"> Fairland</t>
  </si>
  <si>
    <t xml:space="preserve"> Forest Glen</t>
  </si>
  <si>
    <t xml:space="preserve"> Forest Heights</t>
  </si>
  <si>
    <t xml:space="preserve"> Forestville</t>
  </si>
  <si>
    <t xml:space="preserve"> Fort Belvoir</t>
  </si>
  <si>
    <t xml:space="preserve"> Fort Myer</t>
  </si>
  <si>
    <t xml:space="preserve"> Fort Washington</t>
  </si>
  <si>
    <t xml:space="preserve"> Franconia</t>
  </si>
  <si>
    <t xml:space="preserve"> Fredericksburg</t>
  </si>
  <si>
    <t xml:space="preserve"> Front Royal</t>
  </si>
  <si>
    <t xml:space="preserve"> Galesville</t>
  </si>
  <si>
    <t xml:space="preserve"> Glassmanor</t>
  </si>
  <si>
    <t xml:space="preserve"> Glen Echo</t>
  </si>
  <si>
    <t xml:space="preserve"> Great Falls</t>
  </si>
  <si>
    <t xml:space="preserve"> Great Mills</t>
  </si>
  <si>
    <t xml:space="preserve"> Groveton</t>
  </si>
  <si>
    <t xml:space="preserve"> Haymarket</t>
  </si>
  <si>
    <t xml:space="preserve"> Hill Top</t>
  </si>
  <si>
    <t xml:space="preserve"> Hillcrest Heights</t>
  </si>
  <si>
    <t xml:space="preserve"> Huntington</t>
  </si>
  <si>
    <t xml:space="preserve"> Huntingtown</t>
  </si>
  <si>
    <t xml:space="preserve"> Huntly</t>
  </si>
  <si>
    <t xml:space="preserve"> Indian Head</t>
  </si>
  <si>
    <t xml:space="preserve"> Kent Village</t>
  </si>
  <si>
    <t xml:space="preserve"> Kettering</t>
  </si>
  <si>
    <t xml:space="preserve"> King George</t>
  </si>
  <si>
    <t xml:space="preserve"> Kings Park</t>
  </si>
  <si>
    <t xml:space="preserve"> Kings Park West</t>
  </si>
  <si>
    <t xml:space="preserve"> La Plata</t>
  </si>
  <si>
    <t xml:space="preserve"> Lake Arbor</t>
  </si>
  <si>
    <t xml:space="preserve"> Landover</t>
  </si>
  <si>
    <t xml:space="preserve"> Landover Hills</t>
  </si>
  <si>
    <t xml:space="preserve"> Langley Park</t>
  </si>
  <si>
    <t xml:space="preserve"> Lanham</t>
  </si>
  <si>
    <t xml:space="preserve"> Leonardtown</t>
  </si>
  <si>
    <t xml:space="preserve"> Lewisdale</t>
  </si>
  <si>
    <t xml:space="preserve"> Lexington Park</t>
  </si>
  <si>
    <t xml:space="preserve"> Lorton</t>
  </si>
  <si>
    <t xml:space="preserve"> Lothian</t>
  </si>
  <si>
    <t xml:space="preserve"> Lovettsville</t>
  </si>
  <si>
    <t xml:space="preserve"> Luray</t>
  </si>
  <si>
    <t xml:space="preserve"> Manassas</t>
  </si>
  <si>
    <t xml:space="preserve"> Manassas Park</t>
  </si>
  <si>
    <t xml:space="preserve"> Maryland City</t>
  </si>
  <si>
    <t xml:space="preserve"> Mason Neck</t>
  </si>
  <si>
    <t xml:space="preserve"> Mechanicsville</t>
  </si>
  <si>
    <t xml:space="preserve"> Middletown</t>
  </si>
  <si>
    <t xml:space="preserve"> Millersville</t>
  </si>
  <si>
    <t xml:space="preserve"> Millwood</t>
  </si>
  <si>
    <t xml:space="preserve"> Mitchellville</t>
  </si>
  <si>
    <t xml:space="preserve"> Montpelier</t>
  </si>
  <si>
    <t xml:space="preserve"> Morningside</t>
  </si>
  <si>
    <t xml:space="preserve"> Mount Rainier</t>
  </si>
  <si>
    <t xml:space="preserve"> Newington</t>
  </si>
  <si>
    <t xml:space="preserve"> Newmarket</t>
  </si>
  <si>
    <t xml:space="preserve"> Newport</t>
  </si>
  <si>
    <t xml:space="preserve"> North Bethesda</t>
  </si>
  <si>
    <t xml:space="preserve"> North Brentwood</t>
  </si>
  <si>
    <t xml:space="preserve"> North Potomac</t>
  </si>
  <si>
    <t xml:space="preserve"> North Springfield</t>
  </si>
  <si>
    <t xml:space="preserve"> Oakdale</t>
  </si>
  <si>
    <t xml:space="preserve"> Oakpark</t>
  </si>
  <si>
    <t xml:space="preserve"> Oakview</t>
  </si>
  <si>
    <t xml:space="preserve"> Occoquan</t>
  </si>
  <si>
    <t xml:space="preserve"> Odenton</t>
  </si>
  <si>
    <t xml:space="preserve"> Owings</t>
  </si>
  <si>
    <t xml:space="preserve"> Oxon Hill</t>
  </si>
  <si>
    <t xml:space="preserve"> Palmer Park</t>
  </si>
  <si>
    <t xml:space="preserve"> Pender</t>
  </si>
  <si>
    <t xml:space="preserve"> Pimmit Hills</t>
  </si>
  <si>
    <t xml:space="preserve"> Poolesville</t>
  </si>
  <si>
    <t xml:space="preserve"> Prince Frederick</t>
  </si>
  <si>
    <t xml:space="preserve"> Prince William</t>
  </si>
  <si>
    <t xml:space="preserve"> Purcellville</t>
  </si>
  <si>
    <t xml:space="preserve"> Quantico</t>
  </si>
  <si>
    <t xml:space="preserve"> Randolph Hills</t>
  </si>
  <si>
    <t xml:space="preserve"> Redhill</t>
  </si>
  <si>
    <t xml:space="preserve"> Reston</t>
  </si>
  <si>
    <t xml:space="preserve"> Rosslyn</t>
  </si>
  <si>
    <t xml:space="preserve"> Saint Inigoes</t>
  </si>
  <si>
    <t xml:space="preserve"> Saint Inigoes Shores</t>
  </si>
  <si>
    <t xml:space="preserve"> Saint Leonard</t>
  </si>
  <si>
    <t xml:space="preserve"> Seabrook</t>
  </si>
  <si>
    <t xml:space="preserve"> Seat Pleasant</t>
  </si>
  <si>
    <t xml:space="preserve"> Shirlington</t>
  </si>
  <si>
    <t xml:space="preserve"> Solomons</t>
  </si>
  <si>
    <t xml:space="preserve"> Spotsylvania</t>
  </si>
  <si>
    <t xml:space="preserve"> Springhill</t>
  </si>
  <si>
    <t xml:space="preserve"> St. Marys City</t>
  </si>
  <si>
    <t xml:space="preserve"> Stafford</t>
  </si>
  <si>
    <t xml:space="preserve"> Stephens City</t>
  </si>
  <si>
    <t xml:space="preserve"> Strasburg</t>
  </si>
  <si>
    <t xml:space="preserve"> Suitland</t>
  </si>
  <si>
    <t xml:space="preserve"> Takoma Park</t>
  </si>
  <si>
    <t xml:space="preserve"> Temple Hills</t>
  </si>
  <si>
    <t xml:space="preserve"> The Plains</t>
  </si>
  <si>
    <t xml:space="preserve"> Tilghman</t>
  </si>
  <si>
    <t xml:space="preserve"> Triangle</t>
  </si>
  <si>
    <t xml:space="preserve"> Tysons Corner</t>
  </si>
  <si>
    <t xml:space="preserve"> Upperville</t>
  </si>
  <si>
    <t xml:space="preserve"> Vienna</t>
  </si>
  <si>
    <t xml:space="preserve"> Waldorf</t>
  </si>
  <si>
    <t xml:space="preserve"> Warrenton</t>
  </si>
  <si>
    <t xml:space="preserve"> Washington Navy Yard</t>
  </si>
  <si>
    <t xml:space="preserve"> Waterford</t>
  </si>
  <si>
    <t xml:space="preserve"> Waynewood</t>
  </si>
  <si>
    <t xml:space="preserve"> West Hyattsville</t>
  </si>
  <si>
    <t xml:space="preserve"> West Springfield</t>
  </si>
  <si>
    <t xml:space="preserve"> White Hall</t>
  </si>
  <si>
    <t xml:space="preserve"> White Oak</t>
  </si>
  <si>
    <t xml:space="preserve"> White Plains</t>
  </si>
  <si>
    <t xml:space="preserve"> Winchester</t>
  </si>
  <si>
    <t xml:space="preserve"> Woodbridge</t>
  </si>
  <si>
    <t xml:space="preserve"> VA</t>
  </si>
  <si>
    <t>;[];2022-03-07;0
2022-02-23T07:38:13-0500;https://baltimore.craigslist.org/lss/d/windsor-mill-highly-experienced-math/7449750290.html;60.0;Baltimore City, Baltimore, Howard, Anne Arundel Counties;no subregion found;baltimore;Maryland;</t>
  </si>
  <si>
    <t>I am a math/chemistry tutor specializing in math and chemistry subjects. I have tutored numerous students in the Baltimore County area with great results. A number of students improved their grades from failing to getting straight ‚ÄúA‚Äù s.  My specialties include the followings:</t>
  </si>
  <si>
    <t xml:space="preserve"> Middle School Math:</t>
  </si>
  <si>
    <t xml:space="preserve">   Math 6</t>
  </si>
  <si>
    <t xml:space="preserve">   Math 7</t>
  </si>
  <si>
    <t xml:space="preserve">   Math 8</t>
  </si>
  <si>
    <t xml:space="preserve">   Algebra 1 G. T.</t>
  </si>
  <si>
    <t xml:space="preserve">   Geometry G. T.</t>
  </si>
  <si>
    <t xml:space="preserve">  Algebra 1</t>
  </si>
  <si>
    <t xml:space="preserve">  Algebra 11 Honors/Standard/GT</t>
  </si>
  <si>
    <t xml:space="preserve">  Trigonometry</t>
  </si>
  <si>
    <t xml:space="preserve">  College Algebra</t>
  </si>
  <si>
    <t xml:space="preserve">  Pre  Calc</t>
  </si>
  <si>
    <t xml:space="preserve">  Calc 1</t>
  </si>
  <si>
    <t xml:space="preserve">  Calc 2</t>
  </si>
  <si>
    <t>High School Chemistry:</t>
  </si>
  <si>
    <t xml:space="preserve">  Chemistry Standard </t>
  </si>
  <si>
    <t xml:space="preserve">  Chemistry Honors</t>
  </si>
  <si>
    <t xml:space="preserve">  AP Chemistry</t>
  </si>
  <si>
    <t>College Math:</t>
  </si>
  <si>
    <t>College Algebra</t>
  </si>
  <si>
    <t>Pre Calc</t>
  </si>
  <si>
    <t>College Chemistry:</t>
  </si>
  <si>
    <t>Chemistry 101</t>
  </si>
  <si>
    <t>Prices range from $40 to $80 per hour</t>
  </si>
  <si>
    <t>For details call or text (410) 469-0065 or (443) 627- 3035</t>
  </si>
  <si>
    <t>2022-03-05T12:24:25-0500;https://baltimore.craigslist.org/lss/d/baltimore-elementary-school-tutor/7454225293.html;;no city found;no subregion found;baltimore;Maryland;"</t>
  </si>
  <si>
    <t xml:space="preserve">Hello there! </t>
  </si>
  <si>
    <t>I am an early childhood educator offering elementary grade tutoring. I work closely with a group of tutors and we are available for ONLINE teaching and tutoring sessions.</t>
  </si>
  <si>
    <t>Navigating school during a pandemic has been a struggle and I want to make sure that your child doesn't fall behind. I create specialized lesson plans to ensure that your child is challenged</t>
  </si>
  <si>
    <t xml:space="preserve"> engaged</t>
  </si>
  <si>
    <t xml:space="preserve"> and most of all</t>
  </si>
  <si>
    <t xml:space="preserve"> reading. </t>
  </si>
  <si>
    <t>I focus heavily on reading comprehension</t>
  </si>
  <si>
    <t xml:space="preserve"> and literature as these skills directly correlate to high success rates in all subject areas. I work with readers of ALL levels. I also offer tutoring in Math and Social Studies. </t>
  </si>
  <si>
    <t>I'm a certified teacher. We will conduct our sessions via Skype</t>
  </si>
  <si>
    <t xml:space="preserve"> Zoom or Google Meets.</t>
  </si>
  <si>
    <t>Send me a message to discuss further. I'm looking forward to hearing from you!</t>
  </si>
  <si>
    <t>;[];2022-03-07;0
2022-03-03T18:11:02-0500;https://baltimore.craigslist.org/lss/d/baltimore-tutor-highly-experienced/7453494996.html;50.0;Online;no subregion found;baltimore;Maryland;</t>
  </si>
  <si>
    <t>HIGHLY EXPERIENCED AND SKILLED  reading specialist</t>
  </si>
  <si>
    <t xml:space="preserve"> retired teacher</t>
  </si>
  <si>
    <t>works with children and adults</t>
  </si>
  <si>
    <t>all reading and writing skills</t>
  </si>
  <si>
    <t xml:space="preserve"> elementary and middle school math</t>
  </si>
  <si>
    <t xml:space="preserve"> test-taking</t>
  </si>
  <si>
    <t xml:space="preserve"> verbal processing skills</t>
  </si>
  <si>
    <t>HIGHLY INDIVIDUALIZED program with ongoing diagnosis and materials to meet individual needs</t>
  </si>
  <si>
    <t>evening and daytime hours</t>
  </si>
  <si>
    <t>many references available</t>
  </si>
  <si>
    <t xml:space="preserve">consultation is available for homeschooling parents </t>
  </si>
  <si>
    <t>use ZOOM for sessions</t>
  </si>
  <si>
    <t>payment through Zelle or Paypal</t>
  </si>
  <si>
    <t>I am located in York</t>
  </si>
  <si>
    <t xml:space="preserve"> PA and could meet occasionally in a location between Baltimore and York.</t>
  </si>
  <si>
    <t>Respond here or text/call Kathy @ 717-873-0529</t>
  </si>
  <si>
    <t>;[50];2022-03-07;1
2022-02-15T06:49:13-0500;https://baltimore.craigslist.org/lss/d/towson-do-you-need-help-with-math/7446219528.html;;Towson, Baltimore County, Anne Arundel, Howard Counties;no subregion found;baltimore;Maryland;</t>
  </si>
  <si>
    <t>Do you know someone who is having difficulty with Math</t>
  </si>
  <si>
    <t xml:space="preserve"> or tests like the SAT</t>
  </si>
  <si>
    <t xml:space="preserve"> or MCAT?  I am an expert tutor with over 25 years of experience and I have the references to prove it!  I have helped hundreds of students go from the lowest grades to getting straight ""A""s.  </t>
  </si>
  <si>
    <t>Many of my students have scored in the 99th percentile on the SAT</t>
  </si>
  <si>
    <t xml:space="preserve"> PCAT and the MCAT!  My students have been accepted to schools they thought were impossible to get into and many with scholarships!  </t>
  </si>
  <si>
    <t>I have a Ph.D.</t>
  </si>
  <si>
    <t xml:space="preserve"> I'm a scientist</t>
  </si>
  <si>
    <t xml:space="preserve"> and I teach at a university.  I have helped students from elementary school all the way through graduate school.  I have developed a methodology that helps students</t>
  </si>
  <si>
    <t xml:space="preserve"> who are completely lost</t>
  </si>
  <si>
    <t xml:space="preserve"> to quickly pick up material and ace their exams!  </t>
  </si>
  <si>
    <t>I am so confident that you will like my services I am offering a free one hour lesson!  My rates are incredibly low so don't wait another minute</t>
  </si>
  <si>
    <t xml:space="preserve"> get help now!  Please provide a phone number and the best time to reach you!</t>
  </si>
  <si>
    <t>;[];2022-03-07;0
2022-02-24T05:02:38-0500;https://baltimore.craigslist.org/cps/d/baltimore-high-quality-online-lessons/7450177457.html;;English, Writing Essay &amp; ‚ìÇÔ∏èAthematics Help;no subregion found;baltimore;Maryland;</t>
  </si>
  <si>
    <t xml:space="preserve"> which means we look for ways to shave your bill.</t>
  </si>
  <si>
    <t>ùêà ùêÆùêßùêùùêûùê´ùê¨ùê≠ùêöùêßùêù ùê≠ùê°ùêû ùêùùê¢ùêüùêüùê¢ùêúùêÆùê•ùê≠ùê≤ ùê®ùêü ùê¨ùê≠ùê´ùêÆùê†ùê†ùê•ùê¢ùêßùê† ùê®ùêß ùê≤ùê®ùêÆùê´ ùê®ùê∞ùêß</t>
  </si>
  <si>
    <t xml:space="preserve"> ùêà'ùê¶ ùêöùêß ùêûùê±ùê©ùêûùê´ùê≠ ùêöùê≠ ùêúùê°ùêöùêßùê†ùê¢ùêßùê† ùê¶ùê≤ ùêöùê©ùê©ùê´ùê®ùêöùêúùê° ùêöùêßùêù ùê≠ùêûùêöùêúùê°ùê¢ùêßùê† ùê¨ùê≠ùê≤ùê•ùêû ùê≠ùê® ùê°ùêûùê•ùê© ùêöùêßùê≤ùê®ùêßùêû ùê∞ùê¢ùê≠ùê° ùêöùêßùê≤ ùê≠ùê≤ùê©ùêû ùê®ùêü ùêùùê¢ùêüùêüùê¢ùêúùêÆùê•ùê≠ùê≤ ùê®ùê´ ùê•ùêûùêöùê´ùêßùê¢ùêßùê† ùêõùêöùê´ùê´ùê¢ùêûùê´ ùê≠ùê® ùêÆùêßùêùùêûùê´ùê¨ùê≠ùêöùêßùêù ùê≠ùê°ùêû ùê¨ùêÆùêõùê£ùêûùêúùê≠ ùê¶ùêöùê≠ùêûùê´ùê¢ùêöùê•. </t>
  </si>
  <si>
    <t>ùêà ùê∞ùêöùê¨ ùêõùê•ùêûùê¨ùê¨ùêûùêù ùê∞ùê¢ùê≠ùê° ùê≠ùê°ùêû ùê®ùê©ùê©ùê®ùê´ùê≠ùêÆùêßùê¢ùê≠ùê≤ ùê≠ùê® ùêöùêùùê¶ùê¢ùêßùê¢ùê¨ùê≠ùêûùê´ ùê°ùêûùê•ùê© ùê≠ùê® ùê°ùêÆùêßùêùùê´ùêûùêùùê¨ ùê®ùêü ùê¨ùê≠ùêÆùêùùêûùêßùê≠ùê¨</t>
  </si>
  <si>
    <t xml:space="preserve"> ùêöùê•ùê• ùê®ùêü ùê∞ùê°ùê®ùê¶ ùêüùêûùê•ùê≠ ùêúùê°ùêöùê•ùê•ùêûùêßùê†ùêûùêù ùê¢ùêß ùêùùê¢ùêüùêüùêûùê´ùêûùêßùê≠ ùê∞ùêöùê≤ùê¨ ùêõùê≤ ùê≠ùê°ùêû ùê¶ùêöùê≠ùêûùê´ùê¢ùêöùê• ùê©ùê´ùêûùê¨ùêûùêßùê≠ùêûùêù ùê≠ùê® ùê≠ùê°ùêûùê¶. ùêãùêûùê≠ ùê¶ùêû ùê°ùêûùê•ùê© ùê≤ùê®ùêÆ ùê¨ùêÆùêúùêúùêûùêûùêù ùêöùêßùêù ùêõùêûùêúùê®ùê¶ùêû ùê†ùê´ùêûùêöùê≠. ùêÖùêûùêûùê• ùêüùê´ùêûùêû ùê≠ùê® ùêúùê®ùêßùê≠ùêöùêúùê≠ ùê¶ùêû ùê∞ùê¢ùê≠ùê° ùêöùêßùê≤ ùê™ùêÆùêûùê¨ùê≠ùê¢ùê®ùêßùê¨!</t>
  </si>
  <si>
    <t>=======English</t>
  </si>
  <si>
    <t xml:space="preserve"> Punctuation=======</t>
  </si>
  <si>
    <t>=======Vocabulary</t>
  </si>
  <si>
    <t xml:space="preserve"> Essay=======</t>
  </si>
  <si>
    <t>=======Math</t>
  </si>
  <si>
    <t xml:space="preserve"> Trigonometry=======</t>
  </si>
  <si>
    <t>=======Statistics</t>
  </si>
  <si>
    <t xml:space="preserve"> Calculus=======</t>
  </si>
  <si>
    <t>I also have a great passion and love for the disciplines. Having worked as a tutor while simultaneously managing my course load as a college student</t>
  </si>
  <si>
    <t xml:space="preserve"> I am well aware of the difficulties that students face in these subjects and I sympathize with them because I have experienced these same difficulties as well. I want to help my students not just to excel in these subject areas</t>
  </si>
  <si>
    <t xml:space="preserve"> but to enjoy them. </t>
  </si>
  <si>
    <t>If you decide you'd like to work with me</t>
  </si>
  <si>
    <t xml:space="preserve"> our lessons can start right away.</t>
  </si>
  <si>
    <t>Please contact me to set up a meeting. Hope to hear from you soon!</t>
  </si>
  <si>
    <t>;[];2022-03-07;0
2022-02-13T08:33:17-0500;https://baltimore.craigslist.org/lss/d/towson-university-professor-ap-tests/7445446244.html;;Towson, Baltimore, Anne Arundel, Howard Counties;no subregion found;baltimore;Maryland;</t>
  </si>
  <si>
    <t xml:space="preserve">Hi my name is Dr. Eric.  I am a university professor and a professional tutor.  I have been tutoring students for the past 30 years for the AP Biology / AP Chemistry / AP Physics / ISEE / SSAT / HSPT / TACHS / PSAT / SAT / GRE / GMAT / MCAT / DAT / PCAT / PRAXIS / TOEFL / ASVAB exams.  </t>
  </si>
  <si>
    <t>I have a B.S. degree</t>
  </si>
  <si>
    <t xml:space="preserve"> two M.S. degrees and a Ph.D. and I have been tutoring for 30 years.  Most of my students have scored in the 99th percentile on the ISEE / SSAT / HSPT / TACHS / PSAT / SAT / GRE / GMAT / MCAT / DAT / PCAT / PRAXIS / TOEFL / ASVAB exams and over 98% of my students have been accepted to their first-choice schools.   </t>
  </si>
  <si>
    <t xml:space="preserve">Strategies don‚Äôt produce high scores.  There are simply too many different kinds of questions for strategies to be universally applicable.  What produces high scores is showing students exactly how to answer each question in the fastest time possible.  That is exactly what I teach my students and it works!!!  </t>
  </si>
  <si>
    <t>In addition to test preparation</t>
  </si>
  <si>
    <t xml:space="preserve"> I also tutor AP Biology</t>
  </si>
  <si>
    <t xml:space="preserve"> College Level Biology</t>
  </si>
  <si>
    <t xml:space="preserve"> College Level Chemistry</t>
  </si>
  <si>
    <t xml:space="preserve"> College Level Physics</t>
  </si>
  <si>
    <t xml:space="preserve"> Zoology</t>
  </si>
  <si>
    <t xml:space="preserve"> Marine Biology</t>
  </si>
  <si>
    <t xml:space="preserve"> Earth and Space Science</t>
  </si>
  <si>
    <t xml:space="preserve"> Ecology</t>
  </si>
  <si>
    <t xml:space="preserve"> Cellular Biology</t>
  </si>
  <si>
    <t xml:space="preserve"> Virology</t>
  </si>
  <si>
    <t xml:space="preserve"> and Nutrition.   </t>
  </si>
  <si>
    <t>I'm available for both online and in-person tutoring.</t>
  </si>
  <si>
    <t>Here‚Äôs what some of my many students have said about me:</t>
  </si>
  <si>
    <t>‚ÄúDr. Eric is amazing.  We went through 7 tutors before we found Dr. Eric.  My son Robby was failing Honors Physics and it looked like there was nothing that could be done to prevent it.  Then we found Dr. Eric and in 6 weeks Robbie was getting straight 100s on all of his Physics labs</t>
  </si>
  <si>
    <t xml:space="preserve"> homework assignments</t>
  </si>
  <si>
    <t xml:space="preserve"> and tests!  He even got a 100% on his midterm exam. I couldn‚Äôt recommend Dr. Eric more.  He is simply the best!‚Äù  - Robert L. Sr.</t>
  </si>
  <si>
    <t>‚ÄúDr. Eric thanks for showing me exactly how to approach each and every question on the SAT.  It was easy and I got a 1580 on the SAT!!!  I finished the math sections with 5 minutes left over and the verbal sections with 6 minutes left over.  I got into every single school I applied to including Columbia</t>
  </si>
  <si>
    <t xml:space="preserve"> and Yale!  Don‚Äôt hesitate.  Call Dr. Eric now!‚Äù - Sion G.</t>
  </si>
  <si>
    <t>‚ÄúDr. Eric before I met you</t>
  </si>
  <si>
    <t xml:space="preserve"> I just couldn‚Äôt score higher than 520 on the GMAT.  You showed me how to fix all of the mistakes I was making and exactly how to do every problem I was having trouble with.  Thanks to you my 760 on the GMAT was enough to get me into Wharton!  Dr. Eric I appreciate everything you did for me!‚Äù ‚Äì Tyler R.   </t>
  </si>
  <si>
    <t>‚ÄúDr. Eric I heard from my friend you were the best</t>
  </si>
  <si>
    <t xml:space="preserve"> but I didn‚Äôt realize how good you were until you helped me prepare for the MCAT.  You‚Äôre amazing at science.  Thanks to you I scored a 520 on the MCAT and was accepted to 8 different medical schools.  I couldn‚Äôt have done it without you!‚Äù  - Chelsea R.         </t>
  </si>
  <si>
    <t>‚ÄúDr. Eric I don‚Äôt know how you did it.  You not only helped prepare my daughter for the GRE</t>
  </si>
  <si>
    <t xml:space="preserve"> but you motivated to work harder and to want to do well.  She scored a 168 on the GRE and got accepted to Hopkins!  Don‚Äôt wait a second longer.  Set up your first session and you‚Äôll be amazed.‚Äù ‚Äì Paul S.    </t>
  </si>
  <si>
    <t>Courses Tutored</t>
  </si>
  <si>
    <t>All classes grades 1-8</t>
  </si>
  <si>
    <t>ISEE / SSAT / HSPT / TACHS / PSAT / SAT / GRE / GMAT / MCAT / DAT / PCAT / PRAXIS / TOEFL / ASVAB</t>
  </si>
  <si>
    <t>Don‚Äôt wait until your fail</t>
  </si>
  <si>
    <t xml:space="preserve"> get help now.  I am so confident that you will like the sessions I am offering a free session to try out my services.  Please include a phone number and the best time to reach you.  Thank you!</t>
  </si>
  <si>
    <t>Baltimore</t>
  </si>
  <si>
    <t xml:space="preserve"> Ellicott City</t>
  </si>
  <si>
    <t xml:space="preserve"> Frederick</t>
  </si>
  <si>
    <t xml:space="preserve"> Glen Burnie</t>
  </si>
  <si>
    <t xml:space="preserve"> Dundalk</t>
  </si>
  <si>
    <t xml:space="preserve"> Towson</t>
  </si>
  <si>
    <t xml:space="preserve"> Severn</t>
  </si>
  <si>
    <t>Wheaton</t>
  </si>
  <si>
    <t xml:space="preserve"> Bel Air</t>
  </si>
  <si>
    <t xml:space="preserve"> Catonsville</t>
  </si>
  <si>
    <t xml:space="preserve"> Woodlawn</t>
  </si>
  <si>
    <t xml:space="preserve"> Hagerstown</t>
  </si>
  <si>
    <t xml:space="preserve"> Essex</t>
  </si>
  <si>
    <t xml:space="preserve"> Severna Park</t>
  </si>
  <si>
    <t xml:space="preserve"> Randallstown</t>
  </si>
  <si>
    <t xml:space="preserve"> Owings Mills</t>
  </si>
  <si>
    <t xml:space="preserve"> Pikesville</t>
  </si>
  <si>
    <t xml:space="preserve"> Salisbury</t>
  </si>
  <si>
    <t xml:space="preserve"> Parkville</t>
  </si>
  <si>
    <t xml:space="preserve"> Eldersburg</t>
  </si>
  <si>
    <t xml:space="preserve"> Carney</t>
  </si>
  <si>
    <t xml:space="preserve"> Milford Mill</t>
  </si>
  <si>
    <t>Pasadena</t>
  </si>
  <si>
    <t xml:space="preserve"> Perry Hall</t>
  </si>
  <si>
    <t xml:space="preserve"> Reisterstown</t>
  </si>
  <si>
    <t xml:space="preserve"> Ilchester</t>
  </si>
  <si>
    <t xml:space="preserve"> Lochearn</t>
  </si>
  <si>
    <t xml:space="preserve"> Edgewood</t>
  </si>
  <si>
    <t>Middle River</t>
  </si>
  <si>
    <t xml:space="preserve"> Arnold</t>
  </si>
  <si>
    <t xml:space="preserve"> Elkridge</t>
  </si>
  <si>
    <t xml:space="preserve"> Ballenger Creek</t>
  </si>
  <si>
    <t xml:space="preserve"> Cockeysville</t>
  </si>
  <si>
    <t xml:space="preserve"> Rosedale</t>
  </si>
  <si>
    <t xml:space="preserve"> Lake Shore</t>
  </si>
  <si>
    <t xml:space="preserve"> Cumberland</t>
  </si>
  <si>
    <t xml:space="preserve"> Arbutus</t>
  </si>
  <si>
    <t xml:space="preserve"> Redland</t>
  </si>
  <si>
    <t xml:space="preserve"> Ferndale</t>
  </si>
  <si>
    <t xml:space="preserve"> Parole</t>
  </si>
  <si>
    <t xml:space="preserve"> Glenmont</t>
  </si>
  <si>
    <t xml:space="preserve"> Easton</t>
  </si>
  <si>
    <t xml:space="preserve"> East Riverdale</t>
  </si>
  <si>
    <t xml:space="preserve"> Aberdeen</t>
  </si>
  <si>
    <t xml:space="preserve"> Elkton</t>
  </si>
  <si>
    <t xml:space="preserve"> Cloverly</t>
  </si>
  <si>
    <t xml:space="preserve"> Damascus</t>
  </si>
  <si>
    <t xml:space="preserve"> Rossville</t>
  </si>
  <si>
    <t xml:space="preserve"> Brooklyn Park</t>
  </si>
  <si>
    <t xml:space="preserve"> Kemp Mill</t>
  </si>
  <si>
    <t xml:space="preserve"> Summerfield</t>
  </si>
  <si>
    <t xml:space="preserve"> Havre de Grace</t>
  </si>
  <si>
    <t xml:space="preserve"> Bensville</t>
  </si>
  <si>
    <t xml:space="preserve"> Annapolis Neck</t>
  </si>
  <si>
    <t xml:space="preserve"> Ocean Pines</t>
  </si>
  <si>
    <t xml:space="preserve"> Cambridge</t>
  </si>
  <si>
    <t xml:space="preserve"> Joppatowne</t>
  </si>
  <si>
    <t xml:space="preserve"> Mays Chapel</t>
  </si>
  <si>
    <t xml:space="preserve"> Overlea</t>
  </si>
  <si>
    <t xml:space="preserve"> Brock Hall</t>
  </si>
  <si>
    <t xml:space="preserve"> Travilah</t>
  </si>
  <si>
    <t xml:space="preserve"> Walker Mill</t>
  </si>
  <si>
    <t xml:space="preserve"> Halfway</t>
  </si>
  <si>
    <t xml:space="preserve"> Fort Meade</t>
  </si>
  <si>
    <t xml:space="preserve"> Timonium</t>
  </si>
  <si>
    <t xml:space="preserve"> Rosaryville</t>
  </si>
  <si>
    <t xml:space="preserve"> Linthicum</t>
  </si>
  <si>
    <t xml:space="preserve"> Friendly</t>
  </si>
  <si>
    <t xml:space="preserve"> Westphalia</t>
  </si>
  <si>
    <t xml:space="preserve"> Brandywine</t>
  </si>
  <si>
    <t xml:space="preserve"> Scaggsville</t>
  </si>
  <si>
    <t xml:space="preserve"> Chesapeake</t>
  </si>
  <si>
    <t xml:space="preserve"> Jessup</t>
  </si>
  <si>
    <t xml:space="preserve"> Mount Airy</t>
  </si>
  <si>
    <t xml:space="preserve"> Marlboro Village</t>
  </si>
  <si>
    <t xml:space="preserve"> White Marsh</t>
  </si>
  <si>
    <t xml:space="preserve"> Linganore</t>
  </si>
  <si>
    <t xml:space="preserve"> Marlton</t>
  </si>
  <si>
    <t xml:space="preserve"> Leisure World</t>
  </si>
  <si>
    <t xml:space="preserve"> Fallston</t>
  </si>
  <si>
    <t xml:space="preserve"> Cape St. Claire</t>
  </si>
  <si>
    <t xml:space="preserve"> Frostburg</t>
  </si>
  <si>
    <t xml:space="preserve"> Edgemere</t>
  </si>
  <si>
    <t xml:space="preserve"> Lansdowne</t>
  </si>
  <si>
    <t xml:space="preserve"> Garrison</t>
  </si>
  <si>
    <t xml:space="preserve"> Mayo</t>
  </si>
  <si>
    <t xml:space="preserve"> Robinwood</t>
  </si>
  <si>
    <t xml:space="preserve"> Stevensville</t>
  </si>
  <si>
    <t xml:space="preserve"> Riverdale Park</t>
  </si>
  <si>
    <t xml:space="preserve"> Ocean City</t>
  </si>
  <si>
    <t xml:space="preserve"> Lutherville</t>
  </si>
  <si>
    <t xml:space="preserve"> Taneytown</t>
  </si>
  <si>
    <t xml:space="preserve"> Woodlawn CDP</t>
  </si>
  <si>
    <t xml:space="preserve"> Thurmont</t>
  </si>
  <si>
    <t xml:space="preserve"> Hillandale</t>
  </si>
  <si>
    <t xml:space="preserve"> Darnestown</t>
  </si>
  <si>
    <t xml:space="preserve"> Savage</t>
  </si>
  <si>
    <t xml:space="preserve"> Bowleys Quarters</t>
  </si>
  <si>
    <t xml:space="preserve"> Hampstead</t>
  </si>
  <si>
    <t xml:space="preserve"> Fairwood</t>
  </si>
  <si>
    <t xml:space="preserve"> Brunswick</t>
  </si>
  <si>
    <t xml:space="preserve"> Walkersville</t>
  </si>
  <si>
    <t xml:space="preserve"> Ashton-Sandy Spring</t>
  </si>
  <si>
    <t xml:space="preserve"> Cresaptown</t>
  </si>
  <si>
    <t xml:space="preserve"> Spring Ridge</t>
  </si>
  <si>
    <t xml:space="preserve"> Marlow Heights</t>
  </si>
  <si>
    <t xml:space="preserve"> Fountainhead</t>
  </si>
  <si>
    <t xml:space="preserve"> Orchard Hills</t>
  </si>
  <si>
    <t xml:space="preserve"> Shady Side</t>
  </si>
  <si>
    <t xml:space="preserve"> Friendship Heights Village</t>
  </si>
  <si>
    <t xml:space="preserve"> Fruitland</t>
  </si>
  <si>
    <t xml:space="preserve"> Layhill</t>
  </si>
  <si>
    <t xml:space="preserve"> Silver Hill</t>
  </si>
  <si>
    <t xml:space="preserve"> Chestertown</t>
  </si>
  <si>
    <t xml:space="preserve"> Manchester</t>
  </si>
  <si>
    <t xml:space="preserve"> Berlin</t>
  </si>
  <si>
    <t xml:space="preserve"> Hampton</t>
  </si>
  <si>
    <t xml:space="preserve"> Woodmore</t>
  </si>
  <si>
    <t xml:space="preserve"> Peppermill Village</t>
  </si>
  <si>
    <t xml:space="preserve"> Denton</t>
  </si>
  <si>
    <t xml:space="preserve"> Perryville</t>
  </si>
  <si>
    <t xml:space="preserve"> Kingsville</t>
  </si>
  <si>
    <t xml:space="preserve"> Fulton</t>
  </si>
  <si>
    <t xml:space="preserve"> National Harbor</t>
  </si>
  <si>
    <t xml:space="preserve"> Melwood</t>
  </si>
  <si>
    <t xml:space="preserve"> Riva</t>
  </si>
  <si>
    <t xml:space="preserve"> Pocomoke City</t>
  </si>
  <si>
    <t xml:space="preserve"> Sykesville</t>
  </si>
  <si>
    <t xml:space="preserve"> Brookmont</t>
  </si>
  <si>
    <t xml:space="preserve"> St. James</t>
  </si>
  <si>
    <t xml:space="preserve"> Pleasant Hills</t>
  </si>
  <si>
    <t xml:space="preserve"> North East</t>
  </si>
  <si>
    <t xml:space="preserve"> Boonsboro</t>
  </si>
  <si>
    <t xml:space="preserve"> Grasonville</t>
  </si>
  <si>
    <t xml:space="preserve"> Princess Anne</t>
  </si>
  <si>
    <t xml:space="preserve"> Marlboro Meadows</t>
  </si>
  <si>
    <t xml:space="preserve"> La Vale</t>
  </si>
  <si>
    <t xml:space="preserve"> Delmar</t>
  </si>
  <si>
    <t xml:space="preserve"> Springdale</t>
  </si>
  <si>
    <t xml:space="preserve"> Emmitsburg</t>
  </si>
  <si>
    <t xml:space="preserve"> Paramount-Long Meadow</t>
  </si>
  <si>
    <t xml:space="preserve"> Golden Beach</t>
  </si>
  <si>
    <t xml:space="preserve"> Jarrettsville</t>
  </si>
  <si>
    <t xml:space="preserve"> Smithsburg</t>
  </si>
  <si>
    <t xml:space="preserve"> Braddock Heights</t>
  </si>
  <si>
    <t>Aberdeen Proving Ground</t>
  </si>
  <si>
    <t xml:space="preserve"> Greensboro</t>
  </si>
  <si>
    <t xml:space="preserve"> Gambrills</t>
  </si>
  <si>
    <t xml:space="preserve"> Rising Sun</t>
  </si>
  <si>
    <t xml:space="preserve"> Herald Harbor</t>
  </si>
  <si>
    <t xml:space="preserve"> Federalsburg</t>
  </si>
  <si>
    <t xml:space="preserve"> North Beach</t>
  </si>
  <si>
    <t xml:space="preserve"> Crisfield</t>
  </si>
  <si>
    <t xml:space="preserve"> Maugansville</t>
  </si>
  <si>
    <t xml:space="preserve"> Konterra</t>
  </si>
  <si>
    <t xml:space="preserve"> Adamstown</t>
  </si>
  <si>
    <t xml:space="preserve"> Perryman</t>
  </si>
  <si>
    <t xml:space="preserve"> Hughesville</t>
  </si>
  <si>
    <t xml:space="preserve"> Wilson-Conococheague</t>
  </si>
  <si>
    <t xml:space="preserve"> Wilson</t>
  </si>
  <si>
    <t xml:space="preserve"> Conococheague</t>
  </si>
  <si>
    <t xml:space="preserve"> Jefferson</t>
  </si>
  <si>
    <t xml:space="preserve"> Drum Point</t>
  </si>
  <si>
    <t xml:space="preserve"> Mountain Lake Park</t>
  </si>
  <si>
    <t xml:space="preserve"> Croom</t>
  </si>
  <si>
    <t xml:space="preserve"> Westernport</t>
  </si>
  <si>
    <t xml:space="preserve"> Snow Hill</t>
  </si>
  <si>
    <t>Solomons</t>
  </si>
  <si>
    <t xml:space="preserve"> Cabin John</t>
  </si>
  <si>
    <t xml:space="preserve"> Spencerville</t>
  </si>
  <si>
    <t xml:space="preserve"> Hurlock</t>
  </si>
  <si>
    <t xml:space="preserve"> Gibson Island</t>
  </si>
  <si>
    <t xml:space="preserve"> Williamsport</t>
  </si>
  <si>
    <t xml:space="preserve"> Chevy Chase Village</t>
  </si>
  <si>
    <t xml:space="preserve"> Myersville</t>
  </si>
  <si>
    <t xml:space="preserve"> Queensland</t>
  </si>
  <si>
    <t xml:space="preserve"> Kingstown</t>
  </si>
  <si>
    <t xml:space="preserve"> Arden on the Severn</t>
  </si>
  <si>
    <t xml:space="preserve"> Point of Rocks</t>
  </si>
  <si>
    <t xml:space="preserve"> Lusby</t>
  </si>
  <si>
    <t xml:space="preserve"> Baden</t>
  </si>
  <si>
    <t xml:space="preserve"> Ridgely</t>
  </si>
  <si>
    <t xml:space="preserve"> Bartonsville</t>
  </si>
  <si>
    <t xml:space="preserve"> Hancock</t>
  </si>
  <si>
    <t xml:space="preserve"> Fairmount Heights</t>
  </si>
  <si>
    <t xml:space="preserve"> New Market</t>
  </si>
  <si>
    <t xml:space="preserve"> Pittsville</t>
  </si>
  <si>
    <t xml:space="preserve"> Crownsville</t>
  </si>
  <si>
    <t xml:space="preserve"> Charlestown</t>
  </si>
  <si>
    <t xml:space="preserve"> Edmonston</t>
  </si>
  <si>
    <t xml:space="preserve"> Rock Hall</t>
  </si>
  <si>
    <t xml:space="preserve"> Cottage City</t>
  </si>
  <si>
    <t xml:space="preserve"> New Windsor</t>
  </si>
  <si>
    <t xml:space="preserve"> Potomac Heights</t>
  </si>
  <si>
    <t xml:space="preserve"> Buckeystown</t>
  </si>
  <si>
    <t xml:space="preserve"> Lonaconing</t>
  </si>
  <si>
    <t xml:space="preserve"> Bowling Green</t>
  </si>
  <si>
    <t xml:space="preserve"> Trappe</t>
  </si>
  <si>
    <t xml:space="preserve"> Woodsboro</t>
  </si>
  <si>
    <t xml:space="preserve"> Cavetown</t>
  </si>
  <si>
    <t xml:space="preserve"> Hebron</t>
  </si>
  <si>
    <t xml:space="preserve"> St. Michaels</t>
  </si>
  <si>
    <t xml:space="preserve"> Somerset</t>
  </si>
  <si>
    <t xml:space="preserve"> Pylesville</t>
  </si>
  <si>
    <t xml:space="preserve"> Keedysville</t>
  </si>
  <si>
    <t>Queen Anne</t>
  </si>
  <si>
    <t xml:space="preserve"> Martin's Additions</t>
  </si>
  <si>
    <t xml:space="preserve"> Chevy Chase View</t>
  </si>
  <si>
    <t xml:space="preserve"> Tilghman Island</t>
  </si>
  <si>
    <t xml:space="preserve"> Libertytown</t>
  </si>
  <si>
    <t xml:space="preserve"> Calvert Beach</t>
  </si>
  <si>
    <t xml:space="preserve"> Funkstown</t>
  </si>
  <si>
    <t xml:space="preserve"> Aquasco</t>
  </si>
  <si>
    <t xml:space="preserve"> Willards</t>
  </si>
  <si>
    <t xml:space="preserve"> Cecilton</t>
  </si>
  <si>
    <t xml:space="preserve"> Garrett Park</t>
  </si>
  <si>
    <t xml:space="preserve"> Union Bridge</t>
  </si>
  <si>
    <t xml:space="preserve"> Tilghmanton</t>
  </si>
  <si>
    <t xml:space="preserve"> Cobb Island</t>
  </si>
  <si>
    <t xml:space="preserve"> Potomac Park</t>
  </si>
  <si>
    <t xml:space="preserve"> Queenstown</t>
  </si>
  <si>
    <t xml:space="preserve"> Highfield-Cascade</t>
  </si>
  <si>
    <t xml:space="preserve"> Church Hill</t>
  </si>
  <si>
    <t xml:space="preserve"> Piney Point</t>
  </si>
  <si>
    <t xml:space="preserve"> Sharpsburg</t>
  </si>
  <si>
    <t xml:space="preserve"> Bishopville</t>
  </si>
  <si>
    <t xml:space="preserve"> Finzel</t>
  </si>
  <si>
    <t xml:space="preserve"> Eden</t>
  </si>
  <si>
    <t xml:space="preserve"> Mount</t>
  </si>
  <si>
    <t xml:space="preserve"> Preston</t>
  </si>
  <si>
    <t xml:space="preserve"> Chesapeake City</t>
  </si>
  <si>
    <t xml:space="preserve"> Midland</t>
  </si>
  <si>
    <t xml:space="preserve"> Millington</t>
  </si>
  <si>
    <t xml:space="preserve"> Washington Grove</t>
  </si>
  <si>
    <t xml:space="preserve"> McCoole</t>
  </si>
  <si>
    <t xml:space="preserve"> Sharptown and Mount Aetna</t>
  </si>
  <si>
    <t xml:space="preserve"> Eckhart Mines</t>
  </si>
  <si>
    <t xml:space="preserve"> Galena</t>
  </si>
  <si>
    <t xml:space="preserve"> Grantsville</t>
  </si>
  <si>
    <t xml:space="preserve"> Bryantown</t>
  </si>
  <si>
    <t xml:space="preserve"> Port Deposit</t>
  </si>
  <si>
    <t xml:space="preserve"> Cordova</t>
  </si>
  <si>
    <t xml:space="preserve"> Tall Timbers</t>
  </si>
  <si>
    <t xml:space="preserve"> Fairlee</t>
  </si>
  <si>
    <t xml:space="preserve"> Bowmans Addition</t>
  </si>
  <si>
    <t xml:space="preserve"> Friendsville</t>
  </si>
  <si>
    <t xml:space="preserve"> Corriganville</t>
  </si>
  <si>
    <t xml:space="preserve"> Cedarville</t>
  </si>
  <si>
    <t xml:space="preserve"> Pomfret</t>
  </si>
  <si>
    <t xml:space="preserve"> Kent Narrows</t>
  </si>
  <si>
    <t xml:space="preserve"> Darlington</t>
  </si>
  <si>
    <t xml:space="preserve"> St. Leonard and Loch Raven</t>
  </si>
  <si>
    <t xml:space="preserve"> Heights</t>
  </si>
  <si>
    <t xml:space="preserve"> Clear Spring</t>
  </si>
  <si>
    <t xml:space="preserve"> Pleasant Grove</t>
  </si>
  <si>
    <t xml:space="preserve"> Chance</t>
  </si>
  <si>
    <t xml:space="preserve"> Rawlings</t>
  </si>
  <si>
    <t xml:space="preserve"> Mardela Springs</t>
  </si>
  <si>
    <t xml:space="preserve"> Leitersburg</t>
  </si>
  <si>
    <t xml:space="preserve"> East New Market</t>
  </si>
  <si>
    <t xml:space="preserve"> Laytonsville</t>
  </si>
  <si>
    <t xml:space="preserve"> Allen</t>
  </si>
  <si>
    <t xml:space="preserve"> Mount Lena</t>
  </si>
  <si>
    <t xml:space="preserve"> Secretary</t>
  </si>
  <si>
    <t xml:space="preserve"> Barton</t>
  </si>
  <si>
    <t xml:space="preserve"> Kennedyville</t>
  </si>
  <si>
    <t xml:space="preserve"> Sudlersville</t>
  </si>
  <si>
    <t xml:space="preserve"> Fairplay</t>
  </si>
  <si>
    <t xml:space="preserve"> Betterton</t>
  </si>
  <si>
    <t xml:space="preserve"> Deer Park</t>
  </si>
  <si>
    <t xml:space="preserve"> Broomes Island</t>
  </si>
  <si>
    <t xml:space="preserve"> Parsonsburg</t>
  </si>
  <si>
    <t xml:space="preserve"> Ellerslie</t>
  </si>
  <si>
    <t xml:space="preserve"> Bagtown</t>
  </si>
  <si>
    <t xml:space="preserve"> Zihlman</t>
  </si>
  <si>
    <t xml:space="preserve"> Fairmount</t>
  </si>
  <si>
    <t xml:space="preserve"> St. George Island</t>
  </si>
  <si>
    <t xml:space="preserve"> Sabillasville</t>
  </si>
  <si>
    <t xml:space="preserve"> Deal Island</t>
  </si>
  <si>
    <t xml:space="preserve"> Shaft</t>
  </si>
  <si>
    <t xml:space="preserve"> Tolchester</t>
  </si>
  <si>
    <t xml:space="preserve"> Accident</t>
  </si>
  <si>
    <t xml:space="preserve"> Chewsville</t>
  </si>
  <si>
    <t xml:space="preserve"> San Mar</t>
  </si>
  <si>
    <t xml:space="preserve"> Nanticoke</t>
  </si>
  <si>
    <t xml:space="preserve"> Marydel</t>
  </si>
  <si>
    <t xml:space="preserve"> West Pocomoke</t>
  </si>
  <si>
    <t xml:space="preserve"> Garretts Mill</t>
  </si>
  <si>
    <t xml:space="preserve"> Downsville</t>
  </si>
  <si>
    <t xml:space="preserve"> Grahamtown</t>
  </si>
  <si>
    <t xml:space="preserve"> Beaver Creek</t>
  </si>
  <si>
    <t xml:space="preserve"> Butlertown</t>
  </si>
  <si>
    <t xml:space="preserve"> Mapleville</t>
  </si>
  <si>
    <t xml:space="preserve"> Breathedsville</t>
  </si>
  <si>
    <t xml:space="preserve"> Friendship</t>
  </si>
  <si>
    <t xml:space="preserve"> Charlton</t>
  </si>
  <si>
    <t xml:space="preserve"> Jugtown</t>
  </si>
  <si>
    <t xml:space="preserve"> Yarrowsburg</t>
  </si>
  <si>
    <t xml:space="preserve"> Barclay</t>
  </si>
  <si>
    <t xml:space="preserve"> Queen Anne town</t>
  </si>
  <si>
    <t xml:space="preserve"> Goldsboro</t>
  </si>
  <si>
    <t xml:space="preserve"> Moscow</t>
  </si>
  <si>
    <t xml:space="preserve"> Greensburg</t>
  </si>
  <si>
    <t xml:space="preserve"> Pinesburg</t>
  </si>
  <si>
    <t xml:space="preserve"> Pecktonville</t>
  </si>
  <si>
    <t xml:space="preserve"> Edgemont</t>
  </si>
  <si>
    <t xml:space="preserve"> Edesville</t>
  </si>
  <si>
    <t xml:space="preserve"> Flintstone</t>
  </si>
  <si>
    <t xml:space="preserve"> Templeville</t>
  </si>
  <si>
    <t xml:space="preserve"> Kitzmiller</t>
  </si>
  <si>
    <t xml:space="preserve"> Sandy Hook</t>
  </si>
  <si>
    <t xml:space="preserve"> Jennings</t>
  </si>
  <si>
    <t xml:space="preserve"> Gilmore</t>
  </si>
  <si>
    <t xml:space="preserve"> Taylors Island</t>
  </si>
  <si>
    <t xml:space="preserve"> Bier</t>
  </si>
  <si>
    <t xml:space="preserve"> Jesterville</t>
  </si>
  <si>
    <t xml:space="preserve"> Madison</t>
  </si>
  <si>
    <t xml:space="preserve"> Benedict</t>
  </si>
  <si>
    <t xml:space="preserve"> Fishing Creek</t>
  </si>
  <si>
    <t xml:space="preserve"> Franklin</t>
  </si>
  <si>
    <t xml:space="preserve"> Choptank</t>
  </si>
  <si>
    <t xml:space="preserve"> Mount Briar</t>
  </si>
  <si>
    <t xml:space="preserve"> Dargan</t>
  </si>
  <si>
    <t xml:space="preserve"> Brookeville</t>
  </si>
  <si>
    <t xml:space="preserve"> Burkittsville</t>
  </si>
  <si>
    <t xml:space="preserve"> Smith Island</t>
  </si>
  <si>
    <t xml:space="preserve"> Tyaskin</t>
  </si>
  <si>
    <t xml:space="preserve"> Henderson</t>
  </si>
  <si>
    <t xml:space="preserve"> Ringgold</t>
  </si>
  <si>
    <t xml:space="preserve"> Klondike</t>
  </si>
  <si>
    <t xml:space="preserve"> Barnesville</t>
  </si>
  <si>
    <t xml:space="preserve"> Trego-Rohrersville Station</t>
  </si>
  <si>
    <t xml:space="preserve"> Rohrersville</t>
  </si>
  <si>
    <t xml:space="preserve"> Hillsboro</t>
  </si>
  <si>
    <t xml:space="preserve"> Bivalve</t>
  </si>
  <si>
    <t xml:space="preserve"> Detmold</t>
  </si>
  <si>
    <t xml:space="preserve"> Frenchtown-Rumbly</t>
  </si>
  <si>
    <t xml:space="preserve"> Girdletree</t>
  </si>
  <si>
    <t xml:space="preserve"> Luke</t>
  </si>
  <si>
    <t xml:space="preserve"> Williston</t>
  </si>
  <si>
    <t xml:space="preserve"> Vale Summit</t>
  </si>
  <si>
    <t xml:space="preserve"> Highland Beach</t>
  </si>
  <si>
    <t xml:space="preserve"> Gorman</t>
  </si>
  <si>
    <t xml:space="preserve"> Mercersville</t>
  </si>
  <si>
    <t xml:space="preserve"> Cearfoss</t>
  </si>
  <si>
    <t xml:space="preserve"> Big Pool</t>
  </si>
  <si>
    <t xml:space="preserve"> Rock Point</t>
  </si>
  <si>
    <t xml:space="preserve"> Crellin</t>
  </si>
  <si>
    <t xml:space="preserve"> Barrelville</t>
  </si>
  <si>
    <t xml:space="preserve"> Carlos</t>
  </si>
  <si>
    <t xml:space="preserve"> Church Creek</t>
  </si>
  <si>
    <t xml:space="preserve"> Worton</t>
  </si>
  <si>
    <t xml:space="preserve"> Gapland</t>
  </si>
  <si>
    <t xml:space="preserve"> Antietam</t>
  </si>
  <si>
    <t xml:space="preserve"> Eldorado</t>
  </si>
  <si>
    <t xml:space="preserve"> Galestown</t>
  </si>
  <si>
    <t xml:space="preserve"> Fort Ritchie</t>
  </si>
  <si>
    <t xml:space="preserve"> Hutton</t>
  </si>
  <si>
    <t xml:space="preserve"> Whitehaven</t>
  </si>
  <si>
    <t xml:space="preserve"> Big Spring</t>
  </si>
  <si>
    <t xml:space="preserve"> Spring Gap</t>
  </si>
  <si>
    <t xml:space="preserve"> Whaleyville</t>
  </si>
  <si>
    <t xml:space="preserve"> Bakersville</t>
  </si>
  <si>
    <t xml:space="preserve"> Powellville</t>
  </si>
  <si>
    <t xml:space="preserve"> Oldtown</t>
  </si>
  <si>
    <t xml:space="preserve"> Brookview</t>
  </si>
  <si>
    <t xml:space="preserve"> Pondsville</t>
  </si>
  <si>
    <t xml:space="preserve"> Dames Quarter</t>
  </si>
  <si>
    <t xml:space="preserve"> Ernstville</t>
  </si>
  <si>
    <t xml:space="preserve"> Elliott</t>
  </si>
  <si>
    <t xml:space="preserve"> Reid</t>
  </si>
  <si>
    <t xml:space="preserve"> Little Orleans</t>
  </si>
  <si>
    <t xml:space="preserve"> Nanticoke Acres</t>
  </si>
  <si>
    <t xml:space="preserve"> Clarysville</t>
  </si>
  <si>
    <t xml:space="preserve"> Kemps Mill</t>
  </si>
  <si>
    <t xml:space="preserve"> Waterview</t>
  </si>
  <si>
    <t xml:space="preserve"> Indian Springs</t>
  </si>
  <si>
    <t xml:space="preserve"> Eagle Harbor</t>
  </si>
  <si>
    <t xml:space="preserve"> West Denton</t>
  </si>
  <si>
    <t xml:space="preserve"> Port Tobacco Village</t>
  </si>
  <si>
    <t>;[];2022-03-07;0
2022-03-03T07:11:02-0500;https://boston.craigslist.org/gbs/lss/d/cambridge-statistics-tutor-15-years/7453183319.html;;no city found;Boston/Camb/Brook;boston;Massachusetts;</t>
  </si>
  <si>
    <t>www.mathwerk.com</t>
  </si>
  <si>
    <t xml:space="preserve">George is an expert math educator with extensive experience teaching and tutoring Statistics and related subjects both at the undergraduate and graduate levels. </t>
  </si>
  <si>
    <t>Three of his most recent tutoring students happen to be graduate students: one in an MBA program</t>
  </si>
  <si>
    <t xml:space="preserve"> another a Ph.D. program in sociology</t>
  </si>
  <si>
    <t xml:space="preserve"> and a third specializing in Data Analytics at a prestigious MBA program.</t>
  </si>
  <si>
    <t>He currently tutors students in undergraduate (introductory) statistics as well as research methodology in social sciences (a graduate course).</t>
  </si>
  <si>
    <t>George tutors via the Zoom platform online. All sessions are recorded and made available to his students shortly after each session. Also</t>
  </si>
  <si>
    <t xml:space="preserve"> all the notes</t>
  </si>
  <si>
    <t xml:space="preserve"> screenshots</t>
  </si>
  <si>
    <t xml:space="preserve"> computer files</t>
  </si>
  <si>
    <t xml:space="preserve"> datafilee etc used during the session are made available shortly after each session as well in PDF and other suitable formats.</t>
  </si>
  <si>
    <t>Software: George is experienced user and trainer of several software programs related to Statistics and also to general mathematical analysis and data science. He has experience using Excel</t>
  </si>
  <si>
    <t xml:space="preserve"> and Mathematica.</t>
  </si>
  <si>
    <t>George has over 15 years of experience as an educator (both in high school</t>
  </si>
  <si>
    <t xml:space="preserve"> junior college</t>
  </si>
  <si>
    <t xml:space="preserve"> as well as a private tutor and consultant to tutoring centers). He holds a Bachelor degree in Pure Mathematics and a Masters degree in Mathematics. He is currently specializing in Machine Learning as part of another graduate degree in data science.</t>
  </si>
  <si>
    <t>2022-02-27T10:18:00-0500;https://boston.craigslist.org/gbs/lss/d/boston-tutor-programming-accounting/7451509009.html;;Boston;Boston/Camb/Brook;boston;Massachusetts;"</t>
  </si>
  <si>
    <t xml:space="preserve"> I am an experienced tutor and can help with many classes:</t>
  </si>
  <si>
    <t>üìê</t>
  </si>
  <si>
    <t>Mathematics üìà</t>
  </si>
  <si>
    <t>Businessüìö</t>
  </si>
  <si>
    <t>Marketingüìö</t>
  </si>
  <si>
    <t>Englishüìö</t>
  </si>
  <si>
    <t>Research paper</t>
  </si>
  <si>
    <t>Spanish Tutorüìö</t>
  </si>
  <si>
    <t>Scienceüìö</t>
  </si>
  <si>
    <t>physics</t>
  </si>
  <si>
    <t>chemistry</t>
  </si>
  <si>
    <t>lawüìö</t>
  </si>
  <si>
    <t>Computer programmingüìö</t>
  </si>
  <si>
    <t>Microsoft Office</t>
  </si>
  <si>
    <t>C+üìö</t>
  </si>
  <si>
    <t xml:space="preserve"> C++ üìö</t>
  </si>
  <si>
    <t>Java üìö</t>
  </si>
  <si>
    <t xml:space="preserve">Python üìö </t>
  </si>
  <si>
    <t>Programming</t>
  </si>
  <si>
    <t>Philosophy üìö</t>
  </si>
  <si>
    <t>History</t>
  </si>
  <si>
    <t>üìê üìöüìà</t>
  </si>
  <si>
    <t xml:space="preserve">You'll get good grades </t>
  </si>
  <si>
    <t>And my prices are very reasonable tooüìà</t>
  </si>
  <si>
    <t>I do course completions as well üìö</t>
  </si>
  <si>
    <t>I have worked with students of many colleges like:</t>
  </si>
  <si>
    <t>üìöBoston Universityüìö</t>
  </si>
  <si>
    <t xml:space="preserve">üìöHarvard </t>
  </si>
  <si>
    <t>üìöMassachusettsüìö</t>
  </si>
  <si>
    <t xml:space="preserve">üìöBerkeley </t>
  </si>
  <si>
    <t>üìöSuffolküìö</t>
  </si>
  <si>
    <t>üìöEmerson</t>
  </si>
  <si>
    <t>üìöSimmonsüìö</t>
  </si>
  <si>
    <t>üìöTuftsüìö</t>
  </si>
  <si>
    <t>üìöBunker üìö</t>
  </si>
  <si>
    <t>üìöFisherüìö</t>
  </si>
  <si>
    <t>üìöEmmanuelüìö</t>
  </si>
  <si>
    <t>üìöNew England Conservatoryüìö</t>
  </si>
  <si>
    <t>üìêüìö</t>
  </si>
  <si>
    <t>;[];2022-03-07;0
2022-02-22T10:08:10-0500;https://boston.craigslist.org/nos/lss/d/woburn-science-and-math-tutor/7449350710.html;;Woburn;North Shore;boston;Massachusetts;</t>
  </si>
  <si>
    <t>If your child is having difficulty in any math or science</t>
  </si>
  <si>
    <t>I am recently retired from 25 years teaching Physics</t>
  </si>
  <si>
    <t xml:space="preserve"> and Math at Woburn High School</t>
  </si>
  <si>
    <t xml:space="preserve"> now pursuing a variety of other interests that gives me very flexible time.  MIT graduate</t>
  </si>
  <si>
    <t xml:space="preserve"> Masters Degree in Teaching</t>
  </si>
  <si>
    <t xml:space="preserve"> expert subject matter knowledge in a variety of sciences and mathematics.  Effective teaching methods and certified by the state of MA.  I can accommodate your schedule in most cases.  Grades 6-12 and college level.</t>
  </si>
  <si>
    <t>Free consultation.  References from previous clients.  I can travel to you.  Please see images of my business card - lots of info there!  Feel free to call or text.</t>
  </si>
  <si>
    <t>Be well</t>
  </si>
  <si>
    <t xml:space="preserve"> beat COVID.</t>
  </si>
  <si>
    <t>Eric Shukan</t>
  </si>
  <si>
    <t>;[];2022-03-07;0
2022-02-18T14:14:38-0500;https://boston.craigslist.org/bmw/lss/d/watertown-experienced-tutor-online-math/7447763022.html;;no city found;Metro West;boston;Massachusetts;</t>
  </si>
  <si>
    <t>Harvard Cambridge MIT Massachusetts Institute of Technology Boston University College Northeastern Emerson Berklee Benjamin Franklin Suffolk Wentworth Bentley</t>
  </si>
  <si>
    <t>Weston High School Woodland Field Country Brockton Lawrence Lowell Taunton Latin Framingham Lexington Newton Brookline Rindge Methuen Revere Everett Weymouth Malden Haverhill Acton Braintree Andover Lynn</t>
  </si>
  <si>
    <t>Bay State College</t>
  </si>
  <si>
    <t>Benjamin Franklin Institute of Technology</t>
  </si>
  <si>
    <t>Bentley University</t>
  </si>
  <si>
    <t>Berklee College of Music</t>
  </si>
  <si>
    <t>Boston Architectural College</t>
  </si>
  <si>
    <t>Boston Baptist College</t>
  </si>
  <si>
    <t>Boston College</t>
  </si>
  <si>
    <t>Boston Graduate School of Psychoanalysis</t>
  </si>
  <si>
    <t>Boston University</t>
  </si>
  <si>
    <t>Brandeis University</t>
  </si>
  <si>
    <t>Bunker Hill Community College</t>
  </si>
  <si>
    <t>Cambridge College</t>
  </si>
  <si>
    <t>Curry College</t>
  </si>
  <si>
    <t>Eastern Nazarene College</t>
  </si>
  <si>
    <t>Emerson College</t>
  </si>
  <si>
    <t>Emmanuel College</t>
  </si>
  <si>
    <t>Fisher College</t>
  </si>
  <si>
    <t>Hebrew College</t>
  </si>
  <si>
    <t>Hellenic College and Holy Cross Greek Orthodox School of Theology</t>
  </si>
  <si>
    <t>Hult International Business School</t>
  </si>
  <si>
    <t>Labour√© College</t>
  </si>
  <si>
    <t>Lasell College</t>
  </si>
  <si>
    <t>Lesley University</t>
  </si>
  <si>
    <t>Longy School of Music of Bard College</t>
  </si>
  <si>
    <t>Massachusetts College of Art and Design</t>
  </si>
  <si>
    <t>Massachusetts College of Pharmacy and Health Sciences</t>
  </si>
  <si>
    <t>Massachusetts Institute of Technology</t>
  </si>
  <si>
    <t>William James College</t>
  </si>
  <si>
    <t>MGH Institute of Health Professions</t>
  </si>
  <si>
    <t>New England College of Optometry</t>
  </si>
  <si>
    <t>New England Conservatory</t>
  </si>
  <si>
    <t>New England Law | Boston</t>
  </si>
  <si>
    <t>North Bennet Street School</t>
  </si>
  <si>
    <t>Northeastern University</t>
  </si>
  <si>
    <t>Quincy College</t>
  </si>
  <si>
    <t>Roxbury Community College</t>
  </si>
  <si>
    <t>Saint John's Seminary</t>
  </si>
  <si>
    <t>Simmons University</t>
  </si>
  <si>
    <t>Suffolk University</t>
  </si>
  <si>
    <t>Tufts University</t>
  </si>
  <si>
    <t>University of Massachusetts Boston</t>
  </si>
  <si>
    <t>Urban College of Boston</t>
  </si>
  <si>
    <t>Wentworth Institute of Technology</t>
  </si>
  <si>
    <t>;[100, 115, 130, 65, 30, 60];2022-03-07;6
2022-02-10T21:31:54-0500;https://boston.craigslist.org/nwb/lss/d/andover-experienced-math-tutor/7444499147.html;;Boston;Northwest/Merrimack;boston;Massachusetts;</t>
  </si>
  <si>
    <t>I have 15 years of experience teaching different levels of Math from Pre-Algebra to Calculus. I am currently an instructor at a high school and do understand and deal with the difficulties students are facing with education in general due to the Pandemic. I offer in-person services but also have proficiency in zoom and many other platforms my school is using. For example NearPod (an interactive program that allows you to see what the student is doing in real time)</t>
  </si>
  <si>
    <t xml:space="preserve"> Jamboard</t>
  </si>
  <si>
    <t xml:space="preserve"> Edulastic</t>
  </si>
  <si>
    <t xml:space="preserve"> Geogebra to name a few.  I would like to offer my services to students and families that are going through rough times with Math.  I have been tutoring and teaching at the same time for several years now and have had a lot of success preparing students for  SAT</t>
  </si>
  <si>
    <t xml:space="preserve"> MCAS.  Many of my students have been accepted to Ivy League Universities such as MIT and Harvard.  Please call me at 305 303 8966 if you are interested or want to try my services.  I can provide recommendations if required.  I am available in person if it is in the area of Andover</t>
  </si>
  <si>
    <t xml:space="preserve"> North Andover</t>
  </si>
  <si>
    <t xml:space="preserve"> Methuen</t>
  </si>
  <si>
    <t xml:space="preserve"> Tewksbury</t>
  </si>
  <si>
    <t xml:space="preserve"> Beverly</t>
  </si>
  <si>
    <t xml:space="preserve"> or any city nearby.</t>
  </si>
  <si>
    <t>;[];2022-03-07;0
2022-02-28T17:24:59-0500;https://boston.craigslist.org/gbs/lss/d/somerville-sat-tutor-experienced-hs/7452131219.html;;Somerville;Boston/Camb/Brook;boston;Massachusetts;</t>
  </si>
  <si>
    <t>An experienced</t>
  </si>
  <si>
    <t xml:space="preserve"> effective teacher and tutor since 2006</t>
  </si>
  <si>
    <t xml:space="preserve"> I have a Master's in Education from Stanford's Teacher Education Program (STEP) and a BS in Biology from Tufts University. I have six years of classroom teaching experience with proven Biology MCAS results. </t>
  </si>
  <si>
    <t>I believe that ALL students can grow toward their potential</t>
  </si>
  <si>
    <t xml:space="preserve"> and that a student-tutor relationship can be a powerful catalyst for empowerment. In addition to tutoring SAT content and strategies</t>
  </si>
  <si>
    <t xml:space="preserve"> I am committed to helping my students develop the academic</t>
  </si>
  <si>
    <t xml:space="preserve"> social-emotional</t>
  </si>
  <si>
    <t xml:space="preserve"> and executive functioning skills that will set them up for success across contexts. </t>
  </si>
  <si>
    <t>Currently prioritizing SAT students. Also open to Biology</t>
  </si>
  <si>
    <t xml:space="preserve"> middle and high school math from pre-algebra to pre-calculus. Success supporting students with ASD. </t>
  </si>
  <si>
    <t>I offer tutoring virtually via Zoom. I offer weekly</t>
  </si>
  <si>
    <t xml:space="preserve"> biweekly</t>
  </si>
  <si>
    <t xml:space="preserve"> or ""tune-up"" sessions. Enthusiastic references available upon request.</t>
  </si>
  <si>
    <t>;[];2022-03-07;0
2022-02-09T06:17:57-0500;https://boston.craigslist.org/gbs/lss/d/cambridge-mit-tutor-physics-chemistry/7443679107.html;;Cambridge;Boston/Camb/Brook;boston;Massachusetts;</t>
  </si>
  <si>
    <t>12+ years of tutoring experience. Highly rated. Excellent former-student references.</t>
  </si>
  <si>
    <t>Doctoral candidate. Masters in Electrical Engineering (MIT). Undergrad degrees (MIT) in Electrical and Electronics Engineering &amp; Physics.</t>
  </si>
  <si>
    <t>====================</t>
  </si>
  <si>
    <t>Will teach:</t>
  </si>
  <si>
    <t>1. High School: Physics</t>
  </si>
  <si>
    <t xml:space="preserve"> Trigonometry and Calculus.</t>
  </si>
  <si>
    <t>2. Advanced Placement (AP): Physics</t>
  </si>
  <si>
    <t xml:space="preserve"> Calculus and Computer Science.</t>
  </si>
  <si>
    <t>3. SAT (all sections).</t>
  </si>
  <si>
    <t>4. SAT Subject Tests: Physics</t>
  </si>
  <si>
    <t xml:space="preserve"> Math.</t>
  </si>
  <si>
    <t>5. ACT (all sections).</t>
  </si>
  <si>
    <t>6. College Electrical Circuits</t>
  </si>
  <si>
    <t xml:space="preserve"> Signals &amp; Systems</t>
  </si>
  <si>
    <t xml:space="preserve"> Microelectronics</t>
  </si>
  <si>
    <t xml:space="preserve"> Digital Logic Circuits</t>
  </si>
  <si>
    <t xml:space="preserve"> Feedback Controls</t>
  </si>
  <si>
    <t xml:space="preserve"> Applied Electromagnetism</t>
  </si>
  <si>
    <t xml:space="preserve"> Calculus Reqs (including Multivariable and Differential Equations)</t>
  </si>
  <si>
    <t xml:space="preserve"> Computer Architecture</t>
  </si>
  <si>
    <t xml:space="preserve"> and MySQL.</t>
  </si>
  <si>
    <t>7. College Physics 1 (Mechanics and Waves) and Physics 2 (Electricity</t>
  </si>
  <si>
    <t xml:space="preserve"> Magnetism and Modern Physics).</t>
  </si>
  <si>
    <t>8. College General Chemistry.</t>
  </si>
  <si>
    <t>Please inquire for other subjects. I can accommodate special requests on a case by case basis.</t>
  </si>
  <si>
    <t>I design a uniquely customized curriculum to help students achieve the highest score possible in the available time. After studying the essential topics (incorporating hands-on/lab demonstrations where needed)</t>
  </si>
  <si>
    <t xml:space="preserve"> my students take practice-tests (AP/SAT/ACT) using past test questions. Then we work together to analyze the performance on those tests and clear up any remaining confusion.</t>
  </si>
  <si>
    <t>Meetings are currently online during the lockdown. During normal times</t>
  </si>
  <si>
    <t xml:space="preserve"> meetings are preferably in-person at MIT.</t>
  </si>
  <si>
    <t>Please inquire for rates with details of your subjects and your availability.</t>
  </si>
  <si>
    <t>;[];2022-03-07;0
2022-02-27T21:53:09-0500;https://boston.craigslist.org/nos/lss/d/swampscott-local-teachers-tutoring-for/7451777663.html;;Swampscott, Marblehead, Beverly, Etc.;North Shore;boston;Massachusetts;</t>
  </si>
  <si>
    <t>*We are a 5-star rated service on Google</t>
  </si>
  <si>
    <t xml:space="preserve"> Yelp</t>
  </si>
  <si>
    <t xml:space="preserve"> Care</t>
  </si>
  <si>
    <t xml:space="preserve"> and Thumbtack. Check us out there!</t>
  </si>
  <si>
    <t>Bootstrap Tutors is a small team of dedicated K-12 teachers and college professors who offer elite</t>
  </si>
  <si>
    <t xml:space="preserve"> one-on-one tutoring for academic subjects. We founded our agency on the core beliefs that there is no substitute for hard</t>
  </si>
  <si>
    <t xml:space="preserve"> one-on-one work with an expert and that education should be transparent. We'll help you to get where you're going</t>
  </si>
  <si>
    <t xml:space="preserve"> and you'll always be in the loop.</t>
  </si>
  <si>
    <t xml:space="preserve"> and Literature</t>
  </si>
  <si>
    <t>*History and Social Studies</t>
  </si>
  <si>
    <t>*Biology</t>
  </si>
  <si>
    <t>*Latin</t>
  </si>
  <si>
    <t>*Spanish</t>
  </si>
  <si>
    <t>*ESL (English as a Second Language)</t>
  </si>
  <si>
    <t>*TOEFL (Test of English as a Foreign Language)</t>
  </si>
  <si>
    <t>*Special Needs</t>
  </si>
  <si>
    <t>*AP and IB tests</t>
  </si>
  <si>
    <t>*SSAT and ISEE prep</t>
  </si>
  <si>
    <t>*Study</t>
  </si>
  <si>
    <t xml:space="preserve"> and Time-Management Skills</t>
  </si>
  <si>
    <t>How We Work: We'll schedule a free phone consultation to go over your concerns and outline an initial curriculum</t>
  </si>
  <si>
    <t xml:space="preserve"> and then we'll collaborate with you to design a custom plan of study for your student. We'll discuss this plan with you and adapt it as necessary to continue meeting your evolving goals. We teach students to build core skills</t>
  </si>
  <si>
    <t xml:space="preserve"> not to employ superficial tips and tricks. Moreover</t>
  </si>
  <si>
    <t xml:space="preserve"> if you need tutors for multiple subjects</t>
  </si>
  <si>
    <t xml:space="preserve"> we'll provide multiple tutors. If your tutor isn't a good fit for you</t>
  </si>
  <si>
    <t xml:space="preserve"> we'll find you a different one.</t>
  </si>
  <si>
    <t>Our rates</t>
  </si>
  <si>
    <t xml:space="preserve"> discounts</t>
  </si>
  <si>
    <t xml:space="preserve"> testimonials</t>
  </si>
  <si>
    <t xml:space="preserve"> tutor biographies</t>
  </si>
  <si>
    <t xml:space="preserve"> and other info are available at our website. Just Google ""Bootstrap Tutors"" to find us!</t>
  </si>
  <si>
    <t>Contact us today to schedule your free consultation!</t>
  </si>
  <si>
    <t>;[];2022-03-07;0
2022-02-25T14:23:14-0500;https://boston.craigslist.org/nwb/lss/d/on-online-tutoring-math-stats-physics/7450804915.html;;Online;Northwest/Merrimack;boston;Massachusetts;</t>
  </si>
  <si>
    <t>Private tutor with many years of experience in Math</t>
  </si>
  <si>
    <t xml:space="preserve"> and Computer Science.</t>
  </si>
  <si>
    <t>Need help with homework?</t>
  </si>
  <si>
    <t>Taking online college courses?</t>
  </si>
  <si>
    <t>Preparing for MCAT</t>
  </si>
  <si>
    <t xml:space="preserve"> GRE or GMAT?</t>
  </si>
  <si>
    <t>Use online tutoring! Available weekdays and weekends.</t>
  </si>
  <si>
    <t>Math: Algebra</t>
  </si>
  <si>
    <t xml:space="preserve"> college Calculus I</t>
  </si>
  <si>
    <t xml:space="preserve"> Multivariable Calculus.</t>
  </si>
  <si>
    <t>AP Statistics.</t>
  </si>
  <si>
    <t xml:space="preserve"> AP Physics (1</t>
  </si>
  <si>
    <t xml:space="preserve"> and C)</t>
  </si>
  <si>
    <t>College Physics: General</t>
  </si>
  <si>
    <t xml:space="preserve"> Electromagnetism.</t>
  </si>
  <si>
    <t>CP Chemistry</t>
  </si>
  <si>
    <t xml:space="preserve"> college General Chemistry.</t>
  </si>
  <si>
    <t>AP Computer Science (both) and college courses.</t>
  </si>
  <si>
    <t>College courses and advanced programs such as Stanford EPGY.</t>
  </si>
  <si>
    <t>Test Prep:</t>
  </si>
  <si>
    <t xml:space="preserve"> AP Calcululs AB and BC</t>
  </si>
  <si>
    <t xml:space="preserve"> AP Physics 1/2/C</t>
  </si>
  <si>
    <t>https://andovertutoring.com</t>
  </si>
  <si>
    <t>https://facebook.com/andovertutoring</t>
  </si>
  <si>
    <t>* Math tutor * Statistics tutor * Physics tutor * Chemistry tutor * Standardized test prep * SSAT * HSPT * ISEE * SAT * ACT * MCAT * GRE  * GMAT * Distance tutoring * On-line tutoring *</t>
  </si>
  <si>
    <t>2022-02-20T17:27:21-0500;https://boston.craigslist.org/gbs/lss/d/cambridge-on-demand-tutoring-and-study/7448680477.html;25.0;Cambridge;Boston/Camb/Brook;boston;Massachusetts;"</t>
  </si>
  <si>
    <t>Tutoring and Study Skills</t>
  </si>
  <si>
    <t>We tutor individuals and groups in:</t>
  </si>
  <si>
    <t>Math  (www.math.thinkersanddoers.com)</t>
  </si>
  <si>
    <t>Computer Programing</t>
  </si>
  <si>
    <t>Anatomy and Physiology</t>
  </si>
  <si>
    <t>Nursing and Physical Therapy</t>
  </si>
  <si>
    <t>Latin</t>
  </si>
  <si>
    <t>Test taking (Nursing License</t>
  </si>
  <si>
    <t xml:space="preserve"> ISEE)</t>
  </si>
  <si>
    <t>GMAT: www.gmat.thinkersanddoers.com</t>
  </si>
  <si>
    <t xml:space="preserve">On Demand Tutoring - All Math Levels </t>
  </si>
  <si>
    <t>$25** per hour for individuals(**Starting Price).</t>
  </si>
  <si>
    <t>Sliding scale prices for those in need. (We've been known to teach struggling students for free!)</t>
  </si>
  <si>
    <t>Very relaxed teaching style.</t>
  </si>
  <si>
    <t>Groups are welcome including small business consulting.</t>
  </si>
  <si>
    <t>We having been tutoring math</t>
  </si>
  <si>
    <t xml:space="preserve"> physical therapy/sports</t>
  </si>
  <si>
    <t>training</t>
  </si>
  <si>
    <t xml:space="preserve"> and test preparation for more than 8 years. Our expertise include test taking and study skills.</t>
  </si>
  <si>
    <t>We have degrees in math</t>
  </si>
  <si>
    <t xml:space="preserve"> computer science and physical therapy with clinical experience in nursing</t>
  </si>
  <si>
    <t>and biology. We have taught all levels of students from grade school to graduate school. We put</t>
  </si>
  <si>
    <t>emphasis on test preparation</t>
  </si>
  <si>
    <t xml:space="preserve"> including college placement exams and medical licensing. Our hours are</t>
  </si>
  <si>
    <t>flexible and we can travel throughout Massachusetts or arrange classes online.</t>
  </si>
  <si>
    <t>Here's a link to our website: https://tutorials.thinkersanddoers.com</t>
  </si>
  <si>
    <t>Feel free to send us a text or call us at  857-300-7301</t>
  </si>
  <si>
    <t>or email (See website address above for email address)</t>
  </si>
  <si>
    <t>;[25];2022-03-07;1
2022-02-16T15:21:27-0500;https://boston.craigslist.org/gbs/lss/d/lexington-teacher-offering-math/7446907851.html;;Lexington;Boston/Camb/Brook;boston;Massachusetts;</t>
  </si>
  <si>
    <t>Experienced classroom teacher and private tutor offering math</t>
  </si>
  <si>
    <t xml:space="preserve"> and some test prep tutoring. Please feel free to be in touch to discuss further! I operate on a sliding scale rate.</t>
  </si>
  <si>
    <t>;[];2022-03-07;0
2022-02-16T14:27:09-0500;https://boston.craigslist.org/gbs/lss/d/cambridge-university-and-high-school/7446878068.html;;no city found;Boston/Camb/Brook;boston;Massachusetts;</t>
  </si>
  <si>
    <t>I've helped people to understand some of the most challenging courses.  I've also worked with graduate students in the social sciences to help analyze their data sets</t>
  </si>
  <si>
    <t xml:space="preserve"> as well as consulted a marketing firm and the marketing department of a tech security firm. </t>
  </si>
  <si>
    <t xml:space="preserve"> including keeping a regular tutoring schedule</t>
  </si>
  <si>
    <t>To give some examples:  Holding a weekly schedule (without cancellations or rescheduling) applies a $10 discount.  Meeting for 2 hours per appointment applies another $5 discount</t>
  </si>
  <si>
    <t>$60 per hour subjects</t>
  </si>
  <si>
    <t>I'm offering a discounted rate for tutoring in Advanced Calculus</t>
  </si>
  <si>
    <t xml:space="preserve"> also called Modern Analysis or Real Analysis (Different universities use different names for this topic</t>
  </si>
  <si>
    <t xml:space="preserve"> so what I mean by this is the content of Rudin's book Principles of Mathematical Analysis.).  </t>
  </si>
  <si>
    <t xml:space="preserve"> This also includes the graduate level course</t>
  </si>
  <si>
    <t xml:space="preserve"> which can be called Mathematical Analysis</t>
  </si>
  <si>
    <t xml:space="preserve"> Measure Theory</t>
  </si>
  <si>
    <t xml:space="preserve"> Functional Analysis (the content of Royden's Real Analysis).</t>
  </si>
  <si>
    <t>Further mathematics</t>
  </si>
  <si>
    <t>Calculus 1 through 3 (including vector analysis and multivariate calculus)</t>
  </si>
  <si>
    <t>Linear Algebra (including QR</t>
  </si>
  <si>
    <t xml:space="preserve"> and the theory of vector spaces)</t>
  </si>
  <si>
    <t xml:space="preserve"> and regular singular points)</t>
  </si>
  <si>
    <t>Discrete Math</t>
  </si>
  <si>
    <t>Foundations and proof writing</t>
  </si>
  <si>
    <t>Symbolic Logic</t>
  </si>
  <si>
    <t>Introductory Computer Science</t>
  </si>
  <si>
    <t>Introductory Statistics with Calculus and programming in R or Python</t>
  </si>
  <si>
    <t xml:space="preserve"> and Fields (i.e. the content of Dummit and Foote's book Abstract Algebra)</t>
  </si>
  <si>
    <t xml:space="preserve"> Complexity Theory</t>
  </si>
  <si>
    <t>Algorithms and Data Structures</t>
  </si>
  <si>
    <t xml:space="preserve"> Functions of a Complex Variable)</t>
  </si>
  <si>
    <t>Combinatorics</t>
  </si>
  <si>
    <t>Point-set Topology</t>
  </si>
  <si>
    <t>Probability Theory and Mathematical Statistics</t>
  </si>
  <si>
    <t>Design of Programming Languages</t>
  </si>
  <si>
    <t>I'm only available for online meetings.  We can use Skype</t>
  </si>
  <si>
    <t xml:space="preserve">    ";[10</t>
  </si>
  <si>
    <t xml:space="preserve"> 150];2022-03-07;6</t>
  </si>
  <si>
    <t>2022-02-27T21:53:57-0500;https://boston.craigslist.org/nos/lss/d/swampscott-on-test-prep-admissions-with/7451777848.html;;Swampscott</t>
  </si>
  <si>
    <t xml:space="preserve"> Marblehead</t>
  </si>
  <si>
    <t xml:space="preserve"> Etc.;North Shore;boston;Massachusetts;"</t>
  </si>
  <si>
    <t>Do you want to write or improve your college admissions essay? Do you need to ace the ACT or SAT? We can help you with private college-prep tutoring. We're a small team of local teachers and college professors who joined together in a tutoring business. Students that we've tutored have won admittance to Stanford</t>
  </si>
  <si>
    <t xml:space="preserve"> U Penn</t>
  </si>
  <si>
    <t xml:space="preserve"> Ohio State</t>
  </si>
  <si>
    <t xml:space="preserve"> and many more. </t>
  </si>
  <si>
    <t>We also help younger students applying to private or exam schools with the admissions process</t>
  </si>
  <si>
    <t xml:space="preserve"> the ISEE</t>
  </si>
  <si>
    <t xml:space="preserve"> and the SSAT</t>
  </si>
  <si>
    <t xml:space="preserve"> with clients at St. Johns</t>
  </si>
  <si>
    <t xml:space="preserve"> Fessenden</t>
  </si>
  <si>
    <t xml:space="preserve"> Arlington Catholic</t>
  </si>
  <si>
    <t xml:space="preserve"> Sacred Heart</t>
  </si>
  <si>
    <t xml:space="preserve"> Boston Latin School</t>
  </si>
  <si>
    <t xml:space="preserve"> Roxbury Latin School</t>
  </si>
  <si>
    <t xml:space="preserve"> and a variety of other excellent private or exam schools.</t>
  </si>
  <si>
    <t>Students who work with us ace their tests and write compelling</t>
  </si>
  <si>
    <t xml:space="preserve"> competitive admissions essays. Moreover</t>
  </si>
  <si>
    <t xml:space="preserve"> we always design customized</t>
  </si>
  <si>
    <t xml:space="preserve"> individual lesson plans</t>
  </si>
  <si>
    <t xml:space="preserve"> no one-size-fits-all curricula and large lectures like you'll find at the big tutoring companies. If you want to review all of the material</t>
  </si>
  <si>
    <t xml:space="preserve"> we can provide a full curriculum at your pace</t>
  </si>
  <si>
    <t xml:space="preserve"> or we can design one that pinpoints and addresses trouble spots. We will also provide a customized report at the end of every session so that we're all in the loop. </t>
  </si>
  <si>
    <t>We are more affordable and better qualified than the huge</t>
  </si>
  <si>
    <t xml:space="preserve"> national tutoring companies (Sylvan</t>
  </si>
  <si>
    <t xml:space="preserve"> not to mention local. Google Bootstrap Tutors to check out our rates</t>
  </si>
  <si>
    <t xml:space="preserve"> and other info</t>
  </si>
  <si>
    <t xml:space="preserve"> and to schedule your free initial consultation!</t>
  </si>
  <si>
    <t>Featured Tutor:</t>
  </si>
  <si>
    <t>Patrick W. is a medicinal chemist who earned his Ph.D. in Organic Chemistry from Northeastern University and his Bachelor's in Chemistry from Worcester Polytechnic Institute. Patrick has been instructing students on and off since 2006</t>
  </si>
  <si>
    <t xml:space="preserve"> whenever he hasn't been chained to his lab bench. With numerous presentations and publications under his belt</t>
  </si>
  <si>
    <t xml:space="preserve"> he has been able to effectively communicate his ideas</t>
  </si>
  <si>
    <t xml:space="preserve"> which he believes is the key to transferring knowledge. As a tutor</t>
  </si>
  <si>
    <t xml:space="preserve"> he uses these skills to help his tutees not only improve their performance but also broaden their overall understanding of the field. In his free time</t>
  </si>
  <si>
    <t xml:space="preserve"> he enjoys camping</t>
  </si>
  <si>
    <t xml:space="preserve"> and playing overly complicated board games. Patrick is available to tutor for general chemistry</t>
  </si>
  <si>
    <t xml:space="preserve"> mathematics (through pre-calculus)</t>
  </si>
  <si>
    <t xml:space="preserve"> introductory college physics</t>
  </si>
  <si>
    <t xml:space="preserve"> and the math portions of the SAT</t>
  </si>
  <si>
    <t xml:space="preserve"> and GMAT. He is based in Peabody.</t>
  </si>
  <si>
    <t>Cheers</t>
  </si>
  <si>
    <t>Dr. Ryan</t>
  </si>
  <si>
    <t>Bootstrap Tutors</t>
  </si>
  <si>
    <t xml:space="preserve"> Founder</t>
  </si>
  <si>
    <t>Author of Dr Ryan‚Äôs Guide - Grammar for the SAT</t>
  </si>
  <si>
    <t xml:space="preserve"> and College Writing (available on Amazon)</t>
  </si>
  <si>
    <t>;[];2022-03-07;0
2022-02-22T13:10:08-0500;https://boston.craigslist.org/gbs/lss/d/boston-online-available-academic/7449453125.html;;no city found;Boston/Camb/Brook;boston;Massachusetts;</t>
  </si>
  <si>
    <t>Our experienced</t>
  </si>
  <si>
    <t xml:space="preserve"> professional tutors provide one-on-one academic support for your child. Your tutor will assess your child's needs and develop a personalized curriculum. Students learn specific strategies that will assist them not only with their academics</t>
  </si>
  <si>
    <t xml:space="preserve"> but to develop the confidence and organizational skills they need in order to succeed in school and beyond.</t>
  </si>
  <si>
    <t>We offer In-Home K-12 Academic Subject Tutoring in the following areas:</t>
  </si>
  <si>
    <t>English (Reading/Writing/Comprehension/Vocabulary)</t>
  </si>
  <si>
    <t>Math (Elementary/Middle School/Algebra/Geometry/Calculus)</t>
  </si>
  <si>
    <t>Science (Elementary/Middle School/Earth Science/Biology/Chemistry/Physics)</t>
  </si>
  <si>
    <t>Social Studies/Humanities</t>
  </si>
  <si>
    <t>Study Skills and Organization</t>
  </si>
  <si>
    <t xml:space="preserve">We offer one-on-one instruction in your home or local library on your schedule. </t>
  </si>
  <si>
    <t>Our tutors have advanced degrees</t>
  </si>
  <si>
    <t xml:space="preserve"> including Masters and Doctorate degrees</t>
  </si>
  <si>
    <t xml:space="preserve"> with 5 years to over 25 years of tutoring experience. They must pass a thorough interview and training process and a CORI background check. </t>
  </si>
  <si>
    <t>Full details and contact information can be found at:</t>
  </si>
  <si>
    <t>http://bostontutoringservices.com/test-preparation-academic-subject-tutoring/k-12-academic-subject-tutoring/</t>
  </si>
  <si>
    <t>Call us at 781-248-4558.</t>
  </si>
  <si>
    <t>Online tutoring is available world-wide via Facetime</t>
  </si>
  <si>
    <t xml:space="preserve"> and Zoom. </t>
  </si>
  <si>
    <t>In-Home Tutoring from Boston Tutoring Services is available across Eastern Massachusetts and Southern New Hampshire</t>
  </si>
  <si>
    <t xml:space="preserve"> including: Andover</t>
  </si>
  <si>
    <t xml:space="preserve"> Bedford</t>
  </si>
  <si>
    <t xml:space="preserve"> Boston</t>
  </si>
  <si>
    <t xml:space="preserve"> Brookline</t>
  </si>
  <si>
    <t xml:space="preserve"> Burlington</t>
  </si>
  <si>
    <t xml:space="preserve"> Carlisle</t>
  </si>
  <si>
    <t xml:space="preserve"> Chelmsford</t>
  </si>
  <si>
    <t xml:space="preserve"> Dedham</t>
  </si>
  <si>
    <t xml:space="preserve"> Dorchester</t>
  </si>
  <si>
    <t xml:space="preserve"> Duxbury</t>
  </si>
  <si>
    <t xml:space="preserve"> Framingham</t>
  </si>
  <si>
    <t xml:space="preserve"> Lexington</t>
  </si>
  <si>
    <t xml:space="preserve"> Nashua</t>
  </si>
  <si>
    <t xml:space="preserve"> Natick</t>
  </si>
  <si>
    <t xml:space="preserve"> Needham</t>
  </si>
  <si>
    <t xml:space="preserve"> Newton</t>
  </si>
  <si>
    <t xml:space="preserve"> Scituate</t>
  </si>
  <si>
    <t xml:space="preserve"> Sudbury</t>
  </si>
  <si>
    <t xml:space="preserve"> Tyngsboro</t>
  </si>
  <si>
    <t xml:space="preserve"> Waltham</t>
  </si>
  <si>
    <t xml:space="preserve"> Watertown</t>
  </si>
  <si>
    <t xml:space="preserve"> Wellesley</t>
  </si>
  <si>
    <t xml:space="preserve"> Westford</t>
  </si>
  <si>
    <t xml:space="preserve"> Windham</t>
  </si>
  <si>
    <t xml:space="preserve"> Woburn</t>
  </si>
  <si>
    <t xml:space="preserve"> and other towns.</t>
  </si>
  <si>
    <t>;[];2022-03-07;0
2022-02-21T08:39:58-0500;https://boston.craigslist.org/sob/lss/d/lakeville-mah-tutoring-in-your/7448845068.html;;Lakeville;South Shore;boston;Massachusetts;</t>
  </si>
  <si>
    <t>‚ÄúFreedom Mathematics has helped my son in math and in his life. He used to shut down</t>
  </si>
  <si>
    <t xml:space="preserve"> filled with stress when he sat down to do his math. A couple of days ago</t>
  </si>
  <si>
    <t xml:space="preserve"> he reflected that tutoring has helped him to stay calm. His stress came from feeling like he needed to be perfect</t>
  </si>
  <si>
    <t xml:space="preserve"> but that he wasn‚Äôt capable. He said he no longer feels that way. We see the benefits of this growth in all areas of his life where his stress was negatively affecting him.‚Äù</t>
  </si>
  <si>
    <t>- Aminda B. (William</t>
  </si>
  <si>
    <t xml:space="preserve"> grades 5-6)</t>
  </si>
  <si>
    <t>Is your child struggling with learning 2-digit whole number multiplication?</t>
  </si>
  <si>
    <t>After taking the Many Ways To Multiply Whole Numbers mini-course</t>
  </si>
  <si>
    <t xml:space="preserve"> your child will...</t>
  </si>
  <si>
    <t>üéì feel more confident</t>
  </si>
  <si>
    <t>üéì be less anxious about math</t>
  </si>
  <si>
    <t xml:space="preserve">üéì master at least one strategy for 2 digit by 2 digit multiplication </t>
  </si>
  <si>
    <t>üéì be able to successfully multiply a 2 digit number by a 2 digit number‚Äìand maybe even larger numbers!</t>
  </si>
  <si>
    <t>You as the adult will...</t>
  </si>
  <si>
    <t>üí° have confidence that your child can learn math</t>
  </si>
  <si>
    <t>üí° know that we have started to figure out how</t>
  </si>
  <si>
    <t>Right now</t>
  </si>
  <si>
    <t xml:space="preserve"> your child</t>
  </si>
  <si>
    <t>- has a basic understanding of whole number place values (ones</t>
  </si>
  <si>
    <t xml:space="preserve"> tens</t>
  </si>
  <si>
    <t xml:space="preserve"> hundreds</t>
  </si>
  <si>
    <t xml:space="preserve"> thousands).</t>
  </si>
  <si>
    <t>If your student has cognitive differences that are suspected or diagnosed or if there is a formal IEP or 504 in place</t>
  </si>
  <si>
    <t xml:space="preserve"> we welcome that information in our enrollment process. Our instruction will specifically address the challenges of dysgraphia and dyscalculia. Look for a follow-up questionnaire prior to class beginning!</t>
  </si>
  <si>
    <t>üí¨ Send us a message to find out more and get the link for enrolling!</t>
  </si>
  <si>
    <t>Why choose Freedom Mathematics?</t>
  </si>
  <si>
    <t>üòÄ Increased Confidence</t>
  </si>
  <si>
    <t xml:space="preserve">üë©‚Äçüè´ Certified Teachers </t>
  </si>
  <si>
    <t>üéì Math Subject Expert Teachers</t>
  </si>
  <si>
    <t>üè† All from the comfort and convenience of your home!</t>
  </si>
  <si>
    <t>math</t>
  </si>
  <si>
    <t xml:space="preserve"> tutoring class</t>
  </si>
  <si>
    <t xml:space="preserve"> remote tutoring</t>
  </si>
  <si>
    <t xml:space="preserve"> math classes</t>
  </si>
  <si>
    <t xml:space="preserve"> math class</t>
  </si>
  <si>
    <t>2022-02-06T09:31:59-0500;https://boston.craigslist.org/gbs/lss/d/boston-mit-gre-tutoring-first-lesson/7442433306.html;50.0;Boston;Boston/Camb/Brook;boston;Massachusetts;"</t>
  </si>
  <si>
    <t>Looking for help for the GRE? Or just need math help in general?</t>
  </si>
  <si>
    <t xml:space="preserve"> my name is Ryan. I've been tutoring for over 8 years in everything from Pre-Algebra to SAT to GRE. I created my high school's tutoring program before going to MIT. At MIT</t>
  </si>
  <si>
    <t xml:space="preserve"> I studied Physics and English</t>
  </si>
  <si>
    <t xml:space="preserve"> so I can tutor in math and writing. I've tutored professionally with a few companies in the local area. My students have consistently scored over +160 on the GRE in each section. I love tutoring people and making complicated math as simple as possible. I know it can be hard finding the right tutor for you</t>
  </si>
  <si>
    <t xml:space="preserve"> so if you don't like the first session then it's free =)</t>
  </si>
  <si>
    <t>Location: Greater Boston Area</t>
  </si>
  <si>
    <t xml:space="preserve"> Central</t>
  </si>
  <si>
    <t xml:space="preserve"> and Harvard Square</t>
  </si>
  <si>
    <t>Cost: $50 an Hour</t>
  </si>
  <si>
    <t>;[50];2022-03-07;1
2022-02-25T09:29:40-0500;https://westernmass.craigslist.org/lss/d/holyoke-experienced-high-school-college/7450644620.html;;Wmass/Westfield/Holyoke Area;no subregion found;westernmass;Massachusetts;</t>
  </si>
  <si>
    <t>....41 year veteran high school math teacher available to tutor all math subjects thru Calculus1...specialize in Calculus</t>
  </si>
  <si>
    <t xml:space="preserve"> Advanced Trigonometry...also can help with SAT</t>
  </si>
  <si>
    <t xml:space="preserve"> MTEL ...available late afternoons</t>
  </si>
  <si>
    <t xml:space="preserve"> early evenings Mon-Fri and weekends...will come to your home</t>
  </si>
  <si>
    <t xml:space="preserve"> library or wherever you feel comfortable ( remote learning help available as well)....rates are $50/hr within 20 miles of Westfield..$55+/hr beyond (depending on distance).....if you have a friend/classmate and want to double up the rate is $30/pp/hr....feel free to email here and I will get back to you</t>
  </si>
  <si>
    <t>;[50, 55, 30];2022-03-07;3
2022-03-02T15:08:36-0500;https://westernmass.craigslist.org/wet/d/greenfield-nonfiction-fiction-copy/7452958368.html;;Greenfield;no subregion found;westernmass;Massachusetts;</t>
  </si>
  <si>
    <t xml:space="preserve"> my name is David. If the description below sounds like a good fit</t>
  </si>
  <si>
    <t xml:space="preserve"> email me and I'll provide you with references and/or samples of my work.</t>
  </si>
  <si>
    <t>COPY EDITING</t>
  </si>
  <si>
    <t>If you need an experienced</t>
  </si>
  <si>
    <t xml:space="preserve"> details-oriented copy editor</t>
  </si>
  <si>
    <t xml:space="preserve"> whether as a line editor or a developmental editor or both</t>
  </si>
  <si>
    <t xml:space="preserve"> I can help you</t>
  </si>
  <si>
    <t xml:space="preserve"> no matter what the project</t>
  </si>
  <si>
    <t xml:space="preserve"> fiction or nonfiction</t>
  </si>
  <si>
    <t xml:space="preserve"> whatever the genre or discipline--except anything involving grad/postgrad-level math</t>
  </si>
  <si>
    <t xml:space="preserve"> or physics.</t>
  </si>
  <si>
    <t>I'm experienced in working with academics from across the humanities</t>
  </si>
  <si>
    <t xml:space="preserve"> as well as in the social and cognitive sciences.</t>
  </si>
  <si>
    <t xml:space="preserve"> I edit and tutor in both fiction and basic scholarly essay writing.</t>
  </si>
  <si>
    <t>As a lifelong reader and writer of genre fiction (mostly sf</t>
  </si>
  <si>
    <t xml:space="preserve"> fantasy</t>
  </si>
  <si>
    <t xml:space="preserve"> horror) and the densest or most detailed texts in philosophy</t>
  </si>
  <si>
    <t xml:space="preserve"> literary criticism</t>
  </si>
  <si>
    <t xml:space="preserve"> and the social sciences</t>
  </si>
  <si>
    <t xml:space="preserve"> I have a fluent familiarity with all of these fields and subjects.</t>
  </si>
  <si>
    <t>For the past two years</t>
  </si>
  <si>
    <t xml:space="preserve"> I've been writing intensively about sf/fantasy and comics for a widely respected comics website.</t>
  </si>
  <si>
    <t>Copy-editing rates: $0.25/word for fiction</t>
  </si>
  <si>
    <t xml:space="preserve"> $0.30/word for nonfiction</t>
  </si>
  <si>
    <t>And if you're looking for a tutor for a young person</t>
  </si>
  <si>
    <t xml:space="preserve"> or for yourself as a college or even EFL student</t>
  </si>
  <si>
    <t xml:space="preserve"> I have a great deal of experience there</t>
  </si>
  <si>
    <t xml:space="preserve"> as well. I've taught college writing</t>
  </si>
  <si>
    <t xml:space="preserve"> English lit</t>
  </si>
  <si>
    <t xml:space="preserve"> and EFL both domestically and abroad. Currently</t>
  </si>
  <si>
    <t xml:space="preserve"> I'm tutoring high-achieving</t>
  </si>
  <si>
    <t xml:space="preserve"> first generation-American middle-schoolers</t>
  </si>
  <si>
    <t xml:space="preserve"> preparing them to be independent critical thinkers and the strongest essay writers and storytellers possible</t>
  </si>
  <si>
    <t xml:space="preserve"> with clarity and imagination. </t>
  </si>
  <si>
    <t>Typically</t>
  </si>
  <si>
    <t xml:space="preserve"> I charge $30/hour</t>
  </si>
  <si>
    <t xml:space="preserve"> and everything is virtual as my partner is immunocompromised.</t>
  </si>
  <si>
    <t xml:space="preserve">    ";[0</t>
  </si>
  <si>
    <t xml:space="preserve"> 30];2022-03-07;3</t>
  </si>
  <si>
    <t>2022-02-06T20:58:31-0500;https://westernmass.craigslist.org/lss/d/longmeadow-math-tutor/7442705469.html;50.0;Springfield/Longmeadow/East Longmeadow/Agawam;no subregion found;westernmass;Massachusetts;"</t>
  </si>
  <si>
    <t xml:space="preserve">Licensed Educator for 5th-8th Grade Mathematics. </t>
  </si>
  <si>
    <t>Tutoring services include math fluency</t>
  </si>
  <si>
    <t xml:space="preserve"> number sense</t>
  </si>
  <si>
    <t xml:space="preserve"> test prep.</t>
  </si>
  <si>
    <t>Sessions are in person only</t>
  </si>
  <si>
    <t xml:space="preserve"> 1:1 private tutoring</t>
  </si>
  <si>
    <t xml:space="preserve"> 1 hour per session.</t>
  </si>
  <si>
    <t>Do you wish you could help your child study for their upcoming math test</t>
  </si>
  <si>
    <t xml:space="preserve"> but have no idea how to do their math the way they are learning it? I also offer parent/child sessions!</t>
  </si>
  <si>
    <t>Rate: $50/hr</t>
  </si>
  <si>
    <t xml:space="preserve"> sliding scale. </t>
  </si>
  <si>
    <t>Monday-Friday 3:30-6:30</t>
  </si>
  <si>
    <t xml:space="preserve"> Saturday 8am-2pm</t>
  </si>
  <si>
    <t>Call 413-544-4989 and ask for Alicia.</t>
  </si>
  <si>
    <t>2022-02-27T21:43:22-0500;https://worcester.craigslist.org/biz/d/charlton-experienced-academic-tutor/7451775388.html;;Worcester County;no subregion found;worcester;Massachusetts;"</t>
  </si>
  <si>
    <t>Educational Tutoring of Central and Western Mass</t>
  </si>
  <si>
    <t>After school sessions currently available for students in Grades 1-4</t>
  </si>
  <si>
    <t xml:space="preserve"> Writing~Useful tools &amp; strategies</t>
  </si>
  <si>
    <t xml:space="preserve"> Massachusetts certified teachers</t>
  </si>
  <si>
    <t>Extensive Special Education experience</t>
  </si>
  <si>
    <t>We care about students &amp; their learning potential!</t>
  </si>
  <si>
    <t>;[];2022-03-07;0
2022-02-12T17:46:49-0500;https://worcester.craigslist.org/lss/d/professional-math-tutoring-by-former/7445306839.html;;Worcester;no subregion found;worcester;Massachusetts;</t>
  </si>
  <si>
    <t>Over 30 years experience as a math teacher and tutor</t>
  </si>
  <si>
    <t>Common Core</t>
  </si>
  <si>
    <t xml:space="preserve"> MCAS</t>
  </si>
  <si>
    <t xml:space="preserve"> SAT prep for high school and middle school students</t>
  </si>
  <si>
    <t>Algebra 1 and 2</t>
  </si>
  <si>
    <t xml:space="preserve"> Finite Mathematics</t>
  </si>
  <si>
    <t>Princeton (BA) and Columbia (MA</t>
  </si>
  <si>
    <t xml:space="preserve"> Ph.D.) mathematics degrees</t>
  </si>
  <si>
    <t>Taught at Columbia</t>
  </si>
  <si>
    <t xml:space="preserve"> Emory University</t>
  </si>
  <si>
    <t xml:space="preserve"> BYU</t>
  </si>
  <si>
    <t xml:space="preserve"> Centenary College</t>
  </si>
  <si>
    <t xml:space="preserve"> St. Lawrence University</t>
  </si>
  <si>
    <t>Connecticut College</t>
  </si>
  <si>
    <t xml:space="preserve"> and MATCH Charter HS Boston</t>
  </si>
  <si>
    <t xml:space="preserve">Mathematics editor: </t>
  </si>
  <si>
    <t>elementary</t>
  </si>
  <si>
    <t xml:space="preserve"> high school textbooks</t>
  </si>
  <si>
    <t xml:space="preserve"> online lessons</t>
  </si>
  <si>
    <t>written</t>
  </si>
  <si>
    <t xml:space="preserve"> edited</t>
  </si>
  <si>
    <t xml:space="preserve"> and/or compiled high stakes exams for NYS/Common Core</t>
  </si>
  <si>
    <t xml:space="preserve"> PA</t>
  </si>
  <si>
    <t xml:space="preserve"> MA/MCAS</t>
  </si>
  <si>
    <t xml:space="preserve"> MTEL</t>
  </si>
  <si>
    <t>Clear</t>
  </si>
  <si>
    <t xml:space="preserve"> down-to-earth</t>
  </si>
  <si>
    <t>College students: $45/hr for calculus and below</t>
  </si>
  <si>
    <t>$50/hr for multivariable calculus and linear algebra</t>
  </si>
  <si>
    <t>$55/hr for real and complex analysis or other high level courses</t>
  </si>
  <si>
    <t>Middle school and high school students: $50/hr</t>
  </si>
  <si>
    <t xml:space="preserve"> multiple student discounts available.</t>
  </si>
  <si>
    <t>In all cases</t>
  </si>
  <si>
    <t xml:space="preserve"> there is a minimum of 1 hour per session.</t>
  </si>
  <si>
    <t>PLEASE NOTE:</t>
  </si>
  <si>
    <t>(1) At this moment I am available any day</t>
  </si>
  <si>
    <t xml:space="preserve"> but usually tutor only on weekends.</t>
  </si>
  <si>
    <t>(2) I am not an expert in science or economics.</t>
  </si>
  <si>
    <t>(3) I prefer that you come to me (in the center of Worcester)</t>
  </si>
  <si>
    <t xml:space="preserve"> but I can come to you if you are close by.</t>
  </si>
  <si>
    <t>(4) I am completely healthy and recovered from coronavirus in April.</t>
  </si>
  <si>
    <t>Call Dr. Avidon at 508-459-9080.</t>
  </si>
  <si>
    <t>Hire him before midnight tonight and get a beautiful set of prime numbers absolutely free!</t>
  </si>
  <si>
    <t>;[45, 50, 55, 50];2022-03-07;4
2022-02-20T12:41:07-0500;https://annarbor.craigslist.org/lss/d/ann-arbor-certified-teacher-stanford/7448552406.html;;no city found;no subregion found;annarbor;Michigan;</t>
  </si>
  <si>
    <t>(734) 234-8456</t>
  </si>
  <si>
    <t>Toledo</t>
  </si>
  <si>
    <t xml:space="preserve"> Warren</t>
  </si>
  <si>
    <t xml:space="preserve"> Sterling Heights</t>
  </si>
  <si>
    <t xml:space="preserve"> Ann Arbor</t>
  </si>
  <si>
    <t xml:space="preserve"> Flint</t>
  </si>
  <si>
    <t xml:space="preserve"> Livonia</t>
  </si>
  <si>
    <t xml:space="preserve"> Dearborn</t>
  </si>
  <si>
    <t xml:space="preserve"> Westland</t>
  </si>
  <si>
    <t xml:space="preserve"> Farmington Hills</t>
  </si>
  <si>
    <t xml:space="preserve"> Southfield</t>
  </si>
  <si>
    <t xml:space="preserve"> Rochester Hills</t>
  </si>
  <si>
    <t xml:space="preserve"> Taylor</t>
  </si>
  <si>
    <t xml:space="preserve"> St. Clair Shores</t>
  </si>
  <si>
    <t xml:space="preserve"> Royal Oak</t>
  </si>
  <si>
    <t xml:space="preserve"> Novi</t>
  </si>
  <si>
    <t xml:space="preserve"> Dearborn Heights</t>
  </si>
  <si>
    <t xml:space="preserve"> Jackson</t>
  </si>
  <si>
    <t xml:space="preserve"> Eastpointe</t>
  </si>
  <si>
    <t xml:space="preserve"> Port Huron</t>
  </si>
  <si>
    <t xml:space="preserve"> Burton</t>
  </si>
  <si>
    <t xml:space="preserve"> Madison Heights</t>
  </si>
  <si>
    <t xml:space="preserve"> Southgate</t>
  </si>
  <si>
    <t xml:space="preserve"> Garden City</t>
  </si>
  <si>
    <t xml:space="preserve"> Inkster</t>
  </si>
  <si>
    <t xml:space="preserve"> Allen Park</t>
  </si>
  <si>
    <t xml:space="preserve"> Wyandotte</t>
  </si>
  <si>
    <t xml:space="preserve"> Romulus</t>
  </si>
  <si>
    <t xml:space="preserve"> Ypsilanti</t>
  </si>
  <si>
    <t xml:space="preserve"> Adrian</t>
  </si>
  <si>
    <t xml:space="preserve"> Monroe</t>
  </si>
  <si>
    <t xml:space="preserve"> Auburn Hills</t>
  </si>
  <si>
    <t xml:space="preserve"> Hamtramck</t>
  </si>
  <si>
    <t xml:space="preserve"> Sylvania</t>
  </si>
  <si>
    <t xml:space="preserve"> Birmingham</t>
  </si>
  <si>
    <t xml:space="preserve"> Trenton</t>
  </si>
  <si>
    <t xml:space="preserve"> Hazel Park</t>
  </si>
  <si>
    <t xml:space="preserve"> Wayne</t>
  </si>
  <si>
    <t xml:space="preserve"> Perrysburg</t>
  </si>
  <si>
    <t xml:space="preserve"> Mount Clemens</t>
  </si>
  <si>
    <t xml:space="preserve"> Grosse Pointe Woods</t>
  </si>
  <si>
    <t xml:space="preserve"> Owosso</t>
  </si>
  <si>
    <t xml:space="preserve"> Fraser</t>
  </si>
  <si>
    <t xml:space="preserve"> Berkley</t>
  </si>
  <si>
    <t xml:space="preserve"> Maumee</t>
  </si>
  <si>
    <t xml:space="preserve"> Wixom</t>
  </si>
  <si>
    <t xml:space="preserve"> Woodhaven</t>
  </si>
  <si>
    <t xml:space="preserve"> Harper Woods</t>
  </si>
  <si>
    <t xml:space="preserve"> Clawson</t>
  </si>
  <si>
    <t xml:space="preserve"> Fenton</t>
  </si>
  <si>
    <t xml:space="preserve"> New Baltimore</t>
  </si>
  <si>
    <t xml:space="preserve"> Rochester</t>
  </si>
  <si>
    <t xml:space="preserve"> South Lyon</t>
  </si>
  <si>
    <t xml:space="preserve"> Grosse Pointe Park</t>
  </si>
  <si>
    <t xml:space="preserve"> Ecorse</t>
  </si>
  <si>
    <t xml:space="preserve"> Farmington</t>
  </si>
  <si>
    <t xml:space="preserve"> Melvindale</t>
  </si>
  <si>
    <t xml:space="preserve"> Howell</t>
  </si>
  <si>
    <t xml:space="preserve"> Lapeer</t>
  </si>
  <si>
    <t xml:space="preserve"> Saline</t>
  </si>
  <si>
    <t xml:space="preserve"> Flat Rock</t>
  </si>
  <si>
    <t xml:space="preserve"> Grosse Pointe Farms</t>
  </si>
  <si>
    <t xml:space="preserve"> Tecumseh</t>
  </si>
  <si>
    <t xml:space="preserve"> Plymouth</t>
  </si>
  <si>
    <t xml:space="preserve"> River Rouge</t>
  </si>
  <si>
    <t xml:space="preserve"> Center Line</t>
  </si>
  <si>
    <t xml:space="preserve"> Mason</t>
  </si>
  <si>
    <t xml:space="preserve"> Flushing</t>
  </si>
  <si>
    <t xml:space="preserve"> Grand Blanc</t>
  </si>
  <si>
    <t xml:space="preserve"> Walled Lake</t>
  </si>
  <si>
    <t xml:space="preserve"> Milford</t>
  </si>
  <si>
    <t xml:space="preserve"> Rossford</t>
  </si>
  <si>
    <t xml:space="preserve"> Holly</t>
  </si>
  <si>
    <t xml:space="preserve"> Port Clinton</t>
  </si>
  <si>
    <t xml:space="preserve"> Northville</t>
  </si>
  <si>
    <t xml:space="preserve"> Huntington Woods</t>
  </si>
  <si>
    <t xml:space="preserve"> St. Clair</t>
  </si>
  <si>
    <t xml:space="preserve"> Milan</t>
  </si>
  <si>
    <t xml:space="preserve"> Northwood</t>
  </si>
  <si>
    <t xml:space="preserve"> Waterville</t>
  </si>
  <si>
    <t xml:space="preserve"> Swartz Creek</t>
  </si>
  <si>
    <t xml:space="preserve"> Davison</t>
  </si>
  <si>
    <t xml:space="preserve"> New Haven</t>
  </si>
  <si>
    <t xml:space="preserve"> Chelsea</t>
  </si>
  <si>
    <t xml:space="preserve"> Grosse Pointe</t>
  </si>
  <si>
    <t xml:space="preserve"> Gilbraltar</t>
  </si>
  <si>
    <t xml:space="preserve"> Ottawa Hills</t>
  </si>
  <si>
    <t xml:space="preserve"> Algonac</t>
  </si>
  <si>
    <t xml:space="preserve"> Marine City</t>
  </si>
  <si>
    <t xml:space="preserve"> Wolverine Lake</t>
  </si>
  <si>
    <t xml:space="preserve"> West Bloomfield</t>
  </si>
  <si>
    <t xml:space="preserve"> Oakland County</t>
  </si>
  <si>
    <t xml:space="preserve"> Detroit</t>
  </si>
  <si>
    <t xml:space="preserve"> MI</t>
  </si>
  <si>
    <t>;[];2022-03-07;0
2022-02-17T00:42:57-0500;https://detroit.craigslist.org/okl/cps/d/royal-oak-virtual-assistant-tutor-excel/7447092522.html;40.0;Metro Detroit, Mi;Oakland Co;detroitmetro;Michigan;</t>
  </si>
  <si>
    <t>I am a local working professional who has spent the last 7 years working in Excel almost daily as an analyst at major financial services firms in analytics-based consulting looking to leverage my skills to help others on a smaller scale. Whether you're looking to build your own analytics or Excel skills</t>
  </si>
  <si>
    <t xml:space="preserve"> need some tutoring in your high school or university finance/accounting/economics/statistics/math course</t>
  </si>
  <si>
    <t xml:space="preserve"> or have a task/file for your business that you need help automating</t>
  </si>
  <si>
    <t xml:space="preserve"> I can certainly help you reach your goals.</t>
  </si>
  <si>
    <t>What makes me qualified to help?</t>
  </si>
  <si>
    <t>- 7 years experience in Excel performing tasks/creating workbooks including (but not limited to) complex calculations/models</t>
  </si>
  <si>
    <t xml:space="preserve"> financial statement preparation</t>
  </si>
  <si>
    <t xml:space="preserve"> and report automation</t>
  </si>
  <si>
    <t>- 5 years experiences as a tutor in finance/accounting/economics/statistics/math</t>
  </si>
  <si>
    <t xml:space="preserve"> with clients ranging from 15-55</t>
  </si>
  <si>
    <t>- 4 years experience securely working with highly sensitive</t>
  </si>
  <si>
    <t xml:space="preserve"> personally identifiable information</t>
  </si>
  <si>
    <t>Consultations are free of course (and virtual for now). Rates start at $40/hour</t>
  </si>
  <si>
    <t xml:space="preserve"> with a 10% discount available for students and small business owners. </t>
  </si>
  <si>
    <t>Shoot me a message through Craigslist with your name</t>
  </si>
  <si>
    <t xml:space="preserve"> a brief description of what you'd like assistance with</t>
  </si>
  <si>
    <t xml:space="preserve"> and a window of time you are available over the next week or two where we can set up an initial consultation meeting and determine how I can help.</t>
  </si>
  <si>
    <t>2022-03-05T11:50:57-0500;https://detroit.craigslist.org/wyn/lss/d/wyandotte-experienced-tutor/7454206132.html;;Wyandotte;Wayne Co;detroitmetro;Michigan;"</t>
  </si>
  <si>
    <t>Has your child fallen behind in school  ?  If your child is struggling in school and needs extra help</t>
  </si>
  <si>
    <t xml:space="preserve"> look no further.  I am a certified teacher with over 25 years of experience.  I offer one- on -one tutoring in math</t>
  </si>
  <si>
    <t xml:space="preserve"> reading </t>
  </si>
  <si>
    <t xml:space="preserve"> writing and other subject areas.  I offer in-person (home or local library) or virtual meetings via Zoom. I have a vast library of resources to assist your child in meeting his or her specific needs and any areas where they are struggling.  I‚Äôve worked with students from kindergarten through high school .  If you are interested in tutoring for your child</t>
  </si>
  <si>
    <t xml:space="preserve">  please contact me through this ad.</t>
  </si>
  <si>
    <t>;[];2022-03-07;0
2022-02-28T08:55:29-0500;https://detroit.craigslist.org/wyn/lss/d/dearborn-mathematics-tutor/7451864877.html;20.0;Dearborn, Michigan;Wayne Co;detroitmetro;Michigan;</t>
  </si>
  <si>
    <t>My name is Alex Houssney and I am  a mathematics tutor for all grade levels as well as college. I have 10 years of experience and my rate is $20 per hour. I am available only Monday through Friday.  I tutor K-12 math as well as algebra</t>
  </si>
  <si>
    <t xml:space="preserve"> linear algebra and differential equations. You can call or text me at (313)695-9507.</t>
  </si>
  <si>
    <t>;[20];2022-03-07;1
2022-02-24T03:25:07-0500;https://detroit.craigslist.org/mcb/cps/d/detroit-math-coaching-chem-phys-bio/7450171207.html;;‚ñÑWe Will Help Improve Your Grades!‚ñÑ;Macomb Co;detroitmetro;Michigan;</t>
  </si>
  <si>
    <t>I am former high school/college math and physics teacher. I have been operating my private tutoring business in the Portland metro (pdx</t>
  </si>
  <si>
    <t xml:space="preserve"> beaverton</t>
  </si>
  <si>
    <t xml:space="preserve"> tigard</t>
  </si>
  <si>
    <t xml:space="preserve"> lake o</t>
  </si>
  <si>
    <t xml:space="preserve"> clackamas</t>
  </si>
  <si>
    <t xml:space="preserve"> vancouver) since 2010. I can help with all math including AP/IB</t>
  </si>
  <si>
    <t xml:space="preserve"> physics (all levels) and chemistry (NO ap or ib chem).</t>
  </si>
  <si>
    <t>It's the new year! Don't play catch up</t>
  </si>
  <si>
    <t xml:space="preserve"> get a jump on knowledge by tutoring now! We have a proven record for success</t>
  </si>
  <si>
    <t xml:space="preserve"> and offer affordable tutoring available for elementary school through college.</t>
  </si>
  <si>
    <t>‚ãïPhysics: AP and On-Level</t>
  </si>
  <si>
    <t>‚ãïChemistry</t>
  </si>
  <si>
    <t>‚ãïBiology</t>
  </si>
  <si>
    <t>‚ãïPre-Algebra</t>
  </si>
  <si>
    <t>‚ãïAlgebra I &amp; II</t>
  </si>
  <si>
    <t>‚ãïGeometry</t>
  </si>
  <si>
    <t>‚ãïAccounting and Finance</t>
  </si>
  <si>
    <t>‚ãïTrigonometry and PreCalculus</t>
  </si>
  <si>
    <t>‚ãïStatistics: AP and On-Level</t>
  </si>
  <si>
    <t>‚ãïCalculus: AP and On-Level</t>
  </si>
  <si>
    <t xml:space="preserve"> and III </t>
  </si>
  <si>
    <t>===================‚òèùóñùóºùóªùòÅùóÆùó∞ùòÅ ùó†ùóò:#(ùü≤ùü≠ùü≤)ùüÆùüÆùüµ-ùü¨ùü¨ùüµùü¨ #‚òè====================</t>
  </si>
  <si>
    <t>ùó™ùóõùó¨ ùóñùóõùó¢ùó¢ùó¶ùóò ùó†ùóò?</t>
  </si>
  <si>
    <t>‚ãïùóºùóª ùòÅùó∂ùó∫ùó≤ ùó±ùó≤ùóπùó∂ùòÉùó≤ùóøùòÜ</t>
  </si>
  <si>
    <t>‚ãïùü≠ùü¨ùü¨ % ùóæùòÇùóÆùóπùó∂ùòÅùòÜ ùòÑùóºùóøùó∏</t>
  </si>
  <si>
    <t>‚ãïùüÆùü∞/ùü≥ ùóºùóªùóπùó∂ùóªùó≤</t>
  </si>
  <si>
    <t>‚ãïùóöùòÇùóÆùóøùóÆùóªùòÅùó≤ùó≤ ùóæùòÇùóÆùóπùó∂ùòÅùòÜ ùó≥ùóºùóø ùòÜùóºùòÇùóø ùó∫ùóºùóªùó≤ùòÜ</t>
  </si>
  <si>
    <t>ùóú ùóÆùó∫ ùòÑùóøùó∂ùòÅùó≤ùóø ùó≥ùóøùóºùó∫ ùó∫ùóºùóøùó≤ ùòÅùóµùóÆùóª ùü¥ ùòÜùó≤ùóÆùóøùòÄ ùóÆùóªùó± ùóú ùó∏ùóªùóºùòÑ ùóµùóºùòÑ ùòÅùóº ùó≤ùóÆùòÄùó∂ùóπùòÜ ùóµùóÆùóªùó±ùóπùó≤ ùóÆùóª ùòÇùóøùó¥ùó≤ùóªùòÅ ùòÑùóøùó∂ùòÅùó∂ùóªùó¥! ùó¶ùóº</t>
  </si>
  <si>
    <t xml:space="preserve"> ùó∂ùó≥ ùòÜùóºùòÇ ùóÆùóøùó≤ ùóπùóºùóºùó∏ùó∂ùóªùó¥ ùòÄùóºùó∫ùó≤ùóºùóªùó≤ ùó∂ùóª ùóÆ ùóøùòÇùòÄùóµ</t>
  </si>
  <si>
    <t xml:space="preserve"> ùòÅùóµùó≤ùóª ùòÜùóºùòÇ ùóÆùóøùó≤ ùóÆùòÅ ùóÆ ùóøùó∂ùó¥ùóµùòÅ ùóΩùóπùóÆùó∞ùó≤!ùóßùóµùóÆùóªùó∏ùòÄ.</t>
  </si>
  <si>
    <t>2022-02-06T08:18:12-0500;https://detroit.craigslist.org/okl/lss/d/clinton-township-experienced-tutor-for/7442413512.html;;Oakland County</t>
  </si>
  <si>
    <t xml:space="preserve"> Macomb County;Oakland Co;detroitmetro;Michigan;"</t>
  </si>
  <si>
    <t>Hi -  I offer Tutoring for almost all subjects including Math</t>
  </si>
  <si>
    <t xml:space="preserve"> English and almost all the standardized tests (ACT</t>
  </si>
  <si>
    <t xml:space="preserve"> etc). I have a Bachelor‚Äôs degree in Mathematics and have almost ten years of tutoring experience. I have consistently produced excellent results and transformational results in some cases. I have students all across the country and have helped students gain acceptance to Ivy League schools. </t>
  </si>
  <si>
    <t>My methods provide clarity and a precise understanding of a question. For example</t>
  </si>
  <si>
    <t xml:space="preserve"> I explain the Math in simple easy-to-understand steps and de-emphasize cramming. I have created several PDF‚Äôs for different subjects. As an example</t>
  </si>
  <si>
    <t xml:space="preserve"> I have created a 5-page guideline to help improve Reading Speed. I have a PDF file that covers all Grammar rules applicable to the ACT/SAT). I have 30-plus Math sheets that cover several key areas of Math. </t>
  </si>
  <si>
    <t>My tutoring experience has taught me one thing: almost no hurdle is insurmountable and often it is simply a case of a different approach to a problem that does the trick</t>
  </si>
  <si>
    <t xml:space="preserve"> Many students have a mental block when it cones to learning Math (or Science) and are convinced that they are simply ‚Äúbad‚Äù at Math. I try to make the Math aa simple as possible by breaking it down to simple easy-to-understand steps. Understanding the concepts is as important as cramming formulas. After a few weeks</t>
  </si>
  <si>
    <t xml:space="preserve"> the mindset of a student can change</t>
  </si>
  <si>
    <t xml:space="preserve"> ultimately removing their Math phobia. The renewed self-confidence that comes from this can sometimes permeate to all aspects of their academic aspirations. Finally</t>
  </si>
  <si>
    <t xml:space="preserve"> I have an excellent rapport with almost all my students - this</t>
  </si>
  <si>
    <t xml:space="preserve"> I believe</t>
  </si>
  <si>
    <t xml:space="preserve"> is a significant part of my Success. </t>
  </si>
  <si>
    <t>Time is of the essence on most Standardized tests. Therefore</t>
  </si>
  <si>
    <t xml:space="preserve"> I teach the students important time-saving tricks such as short-cuts</t>
  </si>
  <si>
    <t xml:space="preserve"> eliminating answers</t>
  </si>
  <si>
    <t xml:space="preserve"> educated guesses (only when necessary)</t>
  </si>
  <si>
    <t xml:space="preserve"> and how to use these tricks prudently and efficiently.</t>
  </si>
  <si>
    <t xml:space="preserve">Many of my recent students have improved significantly within 6-7 weeks. My rates are reasonable and my schedule is flexible. I am willing to travel to a certain extent (Oakland/Macomb counties). </t>
  </si>
  <si>
    <t xml:space="preserve"> please send me an email at chinan26@gmail.com</t>
  </si>
  <si>
    <t xml:space="preserve"> or you can call/text me at 586-321-3506. Either way</t>
  </si>
  <si>
    <t xml:space="preserve"> best of luck. Best wishes to all of you. </t>
  </si>
  <si>
    <t>Chin kumar</t>
  </si>
  <si>
    <t>;[];2022-03-07;0
2022-02-20T05:02:27-0500;https://detroit.craigslist.org/okl/lss/d/clinton-township-sat-act-tutor/7448433042.html;;Oakland, Macomb, Wayne;Oakland Co;detroitmetro;Michigan;</t>
  </si>
  <si>
    <t xml:space="preserve">Hi - </t>
  </si>
  <si>
    <t>I am a Test preparation Coach for the ACT and the SAT.  I also offer Admissions Consulting - including help with Application essays - through the entire Admissions Process.  I have 6 years of Experience and have guided students through near-impossible situations and helped students receive significant Scholarship money. I have helped students get admitted into many elite schools including Princeton University. I have had dozens of students receive acceptance to University of Michigan</t>
  </si>
  <si>
    <t xml:space="preserve"> Ann Arbor. My rates are reasonable and I have a flexible schedule. I offer in-person tutoring in Oakland and Macomb counties. Virtual sessions are also okay. </t>
  </si>
  <si>
    <t xml:space="preserve">Most of my students fall in one of 2 categories: </t>
  </si>
  <si>
    <t>1) Students whose SAT scores or ACT scores need to be improved significantly in order to receive the next level of Scholarship</t>
  </si>
  <si>
    <t xml:space="preserve"> or to gain entrance to an elite school.</t>
  </si>
  <si>
    <t>2) Students who need extensive help with their Application essays - these essays offer a unique opportunity to each student to showcase his/her unique experiences or traits that help his/her application stand out among the maze of excellent applications.</t>
  </si>
  <si>
    <t>Prior to contacting me about test-preparation</t>
  </si>
  <si>
    <t xml:space="preserve"> many of my students had attended a course offered by one of the major test-prep companies. These courses have some advantages</t>
  </si>
  <si>
    <t xml:space="preserve"> but they lack a critical element of Test preparation: the 1-on-1/2-on-1 setting that I offer. Such a setting helps me identify each student's style of learning</t>
  </si>
  <si>
    <t xml:space="preserve"> and weaknesses. Based on this information</t>
  </si>
  <si>
    <t xml:space="preserve"> I create a study plan that is geared specifically to each student</t>
  </si>
  <si>
    <t xml:space="preserve"> and one that will yield a target score within the required time-frame.. Additionally</t>
  </si>
  <si>
    <t xml:space="preserve"> the small setting enables my students to ask questions without any inhibitions</t>
  </si>
  <si>
    <t xml:space="preserve"> unlike a class of 10 or more.</t>
  </si>
  <si>
    <t xml:space="preserve">My Tutoring approach consists of 2 key components: </t>
  </si>
  <si>
    <t xml:space="preserve"> 1) Teaching test preparation strategies that work best with the natural learning style of each student. A key element of my approach is that maximzung your strengths is just as important as strengthening your weaknesses. </t>
  </si>
  <si>
    <t xml:space="preserve">2) Instilling Self-belief and discipline in a student - these attributes ultimately can eliminate test anxiety and a mental block that some students have towards test-taking. My approach is very positive but with a firm focus on the task-at-hand. </t>
  </si>
  <si>
    <t>A majority of my students increase their test scores substantially. Several are currently enrolled at the best schools in the nation</t>
  </si>
  <si>
    <t xml:space="preserve"> others opted to receive a big scholarship at a good school. I have testimonials from some of these students that I can forward to you via e-mail. I firmly believe that no hurdle is insurmountable and often</t>
  </si>
  <si>
    <t xml:space="preserve"> it is simply a different approach that does the trick.</t>
  </si>
  <si>
    <t>My tutoring sessions incorporate the following key elements -</t>
  </si>
  <si>
    <t>1) Time-management - Time is of the essence on the ACT.  Therefore</t>
  </si>
  <si>
    <t>2) A clear understanding of the concepts in each subject area of Math e.g.Trigonometry</t>
  </si>
  <si>
    <t xml:space="preserve"> Exponents</t>
  </si>
  <si>
    <t xml:space="preserve"> etc. Next</t>
  </si>
  <si>
    <t xml:space="preserve"> we tackle a diverse range of problems from each subject area. Most Math problems can be solved in 2-3 ways - I teach the fastest and most efficient method to solve each Math problem.</t>
  </si>
  <si>
    <t>4) A heavy emphasis on Grammar</t>
  </si>
  <si>
    <t xml:space="preserve"> Sentence structure</t>
  </si>
  <si>
    <t xml:space="preserve"> and Punctuation  for the English section. For example</t>
  </si>
  <si>
    <t xml:space="preserve"> Commas can be used in 9 different ways - many test questions involve commas and these can be very tricky.</t>
  </si>
  <si>
    <t>5) Identifying the best strategy for the Reading and Science sections (ACT) and Writng/Reading for the SAT. As an example</t>
  </si>
  <si>
    <t xml:space="preserve"> a Fiction passage may require thorough reading</t>
  </si>
  <si>
    <t xml:space="preserve"> but a fact-based Natural Science passage may require skimming.</t>
  </si>
  <si>
    <t>6) Practice tests on paper and online - Taking practice tests regularly gives the student a feel for the actual test and helps me monitor his/her progress.</t>
  </si>
  <si>
    <t xml:space="preserve"> I guide each student through the application process. This includes identifying Schools that would be ideal for a student based on many factors.. Identifying a School that is a great fit for a student is critical. Last</t>
  </si>
  <si>
    <t xml:space="preserve"> but not least</t>
  </si>
  <si>
    <t xml:space="preserve"> I offer extensive and detailed help with the Application essays. </t>
  </si>
  <si>
    <t>As mentioned earlier</t>
  </si>
  <si>
    <t xml:space="preserve"> these essays can play a significant role in the Admissions process. </t>
  </si>
  <si>
    <t xml:space="preserve"> If you'd like further information</t>
  </si>
  <si>
    <t xml:space="preserve"> please email me at chinan26@gmail.com</t>
  </si>
  <si>
    <t xml:space="preserve">  or you can call me at  586-321-3506. I would be happy to chat with you briefly and answer any questions you may have - no strings attached. Either way</t>
  </si>
  <si>
    <t xml:space="preserve"> I wish you the best on this important journey !</t>
  </si>
  <si>
    <t>Chin Kumar</t>
  </si>
  <si>
    <t>;[];2022-03-07;0
2022-02-13T18:52:44-0500;https://grandrapids.craigslist.org/lss/d/grand-rapids-math-physics-chemistry/7445688819.html;;Grand Rapids Township;no subregion found;grandrapids;Michigan;</t>
  </si>
  <si>
    <t>I have degrees in Math</t>
  </si>
  <si>
    <t xml:space="preserve"> and Chemical Engineering. </t>
  </si>
  <si>
    <t>Math/Stats: I can tutor from middle school to Calc III and Differential Equations.</t>
  </si>
  <si>
    <t>Science: I can also do high school physics and chemistry</t>
  </si>
  <si>
    <t xml:space="preserve"> AP Physics and Chemistry</t>
  </si>
  <si>
    <t xml:space="preserve"> and the university Physics I+II and Chemistry I+II.</t>
  </si>
  <si>
    <t>Rates will depend on what course is being tutored.</t>
  </si>
  <si>
    <t>Text if interested at ‚Ä™twofour89fivesixzero692</t>
  </si>
  <si>
    <t>2022-03-04T12:56:44-0600;https://minneapolis.craigslist.org/hnp/lss/d/minneapolis-math-science-and/7453825132.html;70.0;West Bloomington;Hennepin Co;minneapolis;Minnesota;"</t>
  </si>
  <si>
    <t>Hi Students! Are you. . .</t>
  </si>
  <si>
    <t>struggling with math</t>
  </si>
  <si>
    <t xml:space="preserve"> or engineering?</t>
  </si>
  <si>
    <t>looking for better conceptual understanding?</t>
  </si>
  <si>
    <t xml:space="preserve">starting ACT/SAT/GRE preparation? </t>
  </si>
  <si>
    <t>Or perhaps you're looking for a personalized</t>
  </si>
  <si>
    <t xml:space="preserve"> hands-on enrichment program to get ahead? It's a great way to stand out on college applications!</t>
  </si>
  <si>
    <t>Robotics</t>
  </si>
  <si>
    <t xml:space="preserve"> Electronics</t>
  </si>
  <si>
    <t>And more!</t>
  </si>
  <si>
    <t>My name is Jon and I can help! Interested? Contact me or learn more at TechnicalTutors.com</t>
  </si>
  <si>
    <t xml:space="preserve">     Math and Statistics (all levels)</t>
  </si>
  <si>
    <t xml:space="preserve">     Science and Engineering (all levels</t>
  </si>
  <si>
    <t xml:space="preserve"> specialize in physics)</t>
  </si>
  <si>
    <t xml:space="preserve">     Computer programming (C/C++/C#</t>
  </si>
  <si>
    <t xml:space="preserve"> and others)</t>
  </si>
  <si>
    <t>Education and Qualifications:</t>
  </si>
  <si>
    <t xml:space="preserve">     B.S. Mechanical Engineering (U of MN)</t>
  </si>
  <si>
    <t xml:space="preserve">     M.S. Aerospace Engineering (U of MN)</t>
  </si>
  <si>
    <t xml:space="preserve">     M.S. Applied Mathematics (U of MN</t>
  </si>
  <si>
    <t xml:space="preserve"> in progress)</t>
  </si>
  <si>
    <t>Work Experience:</t>
  </si>
  <si>
    <t xml:space="preserve">     Mechanical and Test Engineer (Toro Company)</t>
  </si>
  <si>
    <t xml:space="preserve">     Electrical Engineer (CAT)</t>
  </si>
  <si>
    <t xml:space="preserve">     Robotics and Software Engineer (Seagate)</t>
  </si>
  <si>
    <t xml:space="preserve"> Rates start at $70 per hour and depend on subject</t>
  </si>
  <si>
    <t xml:space="preserve"> level</t>
  </si>
  <si>
    <t xml:space="preserve"> and number of students in session. Free consultation. I also welcome questions from those interested in pursuing technical careers! </t>
  </si>
  <si>
    <t xml:space="preserve">     Be sure to ask about summer rate discounts!</t>
  </si>
  <si>
    <t>...I'm a visual learner and I had no interest in truly understanding the bigger concepts behind the problems</t>
  </si>
  <si>
    <t xml:space="preserve"> so your ability to explain a problem in a way that adhered to my type of learning and in a way that was quick and simple to remember was really helpful.Your friendliness and eagerness to help was really reassuring! Especially for someone like me who has a hard time understanding math..."" - Eric</t>
  </si>
  <si>
    <t xml:space="preserve"> Music Major</t>
  </si>
  <si>
    <t>...I was about 3 weeks into my course and knew I wouldn't pass without help... Not only could he explain the math</t>
  </si>
  <si>
    <t xml:space="preserve"> but he was able to step back and give me an idea of where a specific topic fit within mathematics as a whole. This was a perspective I never received in any course I'd ever taken! Besides being able to explain any topic forwards and backwards</t>
  </si>
  <si>
    <t xml:space="preserve"> Jon was extremely responsive any time I needed help on a problem. I knew if I needed help in a pinch I would get a speedy response. Without his help I wouldn't have passed that class..."" - Rayne</t>
  </si>
  <si>
    <t xml:space="preserve"> M.S. Predictive Analytics Student</t>
  </si>
  <si>
    <t>...You have so many good ways of explaining things that might be confusing to some kids or people. When I said that my science textbook was boring</t>
  </si>
  <si>
    <t xml:space="preserve"> you came up with a great way to learn a little bit of science and mathematics at the same time in a safe and fun way... I actually looked forward to waking up the mornings of the days that you were coming over because nobody else that I know can explain things in such a way as you can... Thank you for being there to help me understand that math and science aren't dumb or pointless</t>
  </si>
  <si>
    <t xml:space="preserve"> but are actually needed everywhere in everyone's lives."" - Andrew</t>
  </si>
  <si>
    <t xml:space="preserve"> Age 12</t>
  </si>
  <si>
    <t>And many</t>
  </si>
  <si>
    <t xml:space="preserve"> many more! Full testimonials available on my website!</t>
  </si>
  <si>
    <t>Interested? Contact me or learn more at TechnicalTutors.com</t>
  </si>
  <si>
    <t>;[70];2022-03-07;1
2022-02-20T17:27:03-0600;https://minneapolis.craigslist.org/hnp/lss/d/osseo-math-tutor-to-make-concepts-clear/7448702128.html;50.0;Zoom Everywhere;Hennepin Co;minneapolis;Minnesota;</t>
  </si>
  <si>
    <t xml:space="preserve"> I am a former teacher (math 5-12) who is able to help with algebra</t>
  </si>
  <si>
    <t xml:space="preserve"> AP statistics</t>
  </si>
  <si>
    <t xml:space="preserve"> and calculus. I graduated from The University of Minnesota with a math degree and have worked with students from age 10 to 45 at learning centers</t>
  </si>
  <si>
    <t xml:space="preserve"> The Princeton Review and as a teacher and tutor. I will work hard to teach to the learning style of my students as I have successfully worked with people with ADHD</t>
  </si>
  <si>
    <t xml:space="preserve"> Dyslexia</t>
  </si>
  <si>
    <t xml:space="preserve"> Aspergers</t>
  </si>
  <si>
    <t xml:space="preserve"> Gifted/Talented and all levels of math. I have worked with many students from Blake</t>
  </si>
  <si>
    <t xml:space="preserve"> Breck</t>
  </si>
  <si>
    <t xml:space="preserve"> Edina</t>
  </si>
  <si>
    <t xml:space="preserve"> Wayzata and other metro area schools. </t>
  </si>
  <si>
    <t>I have students throughout the west metro area - Edina</t>
  </si>
  <si>
    <t xml:space="preserve"> St. Louis Park</t>
  </si>
  <si>
    <t xml:space="preserve"> Golden Valley etc. Contact me and we can devise a plan for you or your child. $50/hr. online. Venmo ok</t>
  </si>
  <si>
    <t>;[50];2022-03-07;1
2022-02-12T15:51:52-0600;https://minneapolis.craigslist.org/ram/lss/d/saint-paul-math-and-chemistry-tutor/7445284754.html;46.0;New Brighton;Ramsey Co;minneapolis;Minnesota;</t>
  </si>
  <si>
    <t>I‚Äôm Laura and I‚Äôve been helping students understand math/chemistry and improve their grades for over 10 years. Through explanations</t>
  </si>
  <si>
    <t xml:space="preserve"> Q &amp; A</t>
  </si>
  <si>
    <t xml:space="preserve"> study strategies</t>
  </si>
  <si>
    <t xml:space="preserve"> and leading questions</t>
  </si>
  <si>
    <t xml:space="preserve"> I work with students' strengths and learning styles to help them develop confidence and clarity in mathematics</t>
  </si>
  <si>
    <t xml:space="preserve"> and writing.  I currently have availability for 4 additional students after school on Mondays</t>
  </si>
  <si>
    <t xml:space="preserve"> Tuesdays</t>
  </si>
  <si>
    <t xml:space="preserve"> Wednesdays</t>
  </si>
  <si>
    <t xml:space="preserve"> and Thursdays.</t>
  </si>
  <si>
    <t>-Genuine joy for helping students breakthrough!</t>
  </si>
  <si>
    <t>-Totally reliable and dependable‚Äîwon‚Äôt cancel on you last minute</t>
  </si>
  <si>
    <t>I‚Äôve helped students who are looking to bump their grades up from a B+ to an A- and I‚Äôve also helped students who are looking to pass their class.</t>
  </si>
  <si>
    <t>Middle school math</t>
  </si>
  <si>
    <t>College General Chemistry I</t>
  </si>
  <si>
    <t>Writing:</t>
  </si>
  <si>
    <t>Middle to High School Writing &amp; Composition</t>
  </si>
  <si>
    <t>Technical Writing</t>
  </si>
  <si>
    <t>Scientific Writing &amp; Lab Reports</t>
  </si>
  <si>
    <t>Writing Process‚Äîbrainstorming</t>
  </si>
  <si>
    <t xml:space="preserve"> outlining</t>
  </si>
  <si>
    <t xml:space="preserve"> drafting and revision</t>
  </si>
  <si>
    <t>Virtual sessions are $42/hr</t>
  </si>
  <si>
    <t>In person sessions are $50/hr (within 15 minute driving radius)</t>
  </si>
  <si>
    <t>**To schedule a session visit cedartreetutoring.com or respond to this post**</t>
  </si>
  <si>
    <t>Here's what people are saying about tutoring with me:</t>
  </si>
  <si>
    <t>Laura is great at helping you catch up and get back on track to excel in school. Great chemistry tutor!"" Matthew in Saint Paul</t>
  </si>
  <si>
    <t>Laura has met my daughter where she is at in her ability and is helping her to go to a deeper level of understanding."" Lynelle in Eagan</t>
  </si>
  <si>
    <t>We loved Laura</t>
  </si>
  <si>
    <t xml:space="preserve"> She is a very experienced tutor with a specialty in chemistry so it was a great fit for our son. Laura was very professional and helpful in her explanations. Looking forward to future lessons."" Mary in Saint Paul</t>
  </si>
  <si>
    <t>Laura is helping my daughter with her college Chemistry class and the first session was fantastic. She is able to easily translate the material into something that can be understood and learned. My daughter is looking forward to next weeks session."" Randall in Saint Paul</t>
  </si>
  <si>
    <t>Really connected well with each other. Very patient and understanding. Did a really great job of explaining things. Very happy with the results."" Colleen in Saint Paul</t>
  </si>
  <si>
    <t>Laura helped my son move his test scores from F's to A's"" Audrey in Woodbury</t>
  </si>
  <si>
    <t>;[42, 50];2022-03-07;2
2022-02-07T14:04:05-0600;https://minneapolis.craigslist.org/hnp/lss/d/minneapolis-math-tutor-scholarships/7443008408.html;20.0;Per Zoom;Hennepin Co;minneapolis;Minnesota;</t>
  </si>
  <si>
    <t>Experienced Math Tutor/Teacher for grades 7 and up:  basic math</t>
  </si>
  <si>
    <t xml:space="preserve"> advanced algebra</t>
  </si>
  <si>
    <t xml:space="preserve"> statistics. Also Accuplacer and other test prep.  All tutoring is per Zoom.</t>
  </si>
  <si>
    <t>$20 per hour:  free to people laid off or hurting due to the pandemic.  Also free to families on government assistance.</t>
  </si>
  <si>
    <t>I‚Äôm a retired teacher/tutor.  I want to give back to the community in this difficult period.</t>
  </si>
  <si>
    <t xml:space="preserve">    ";[20];2022-03-07;1</t>
  </si>
  <si>
    <t>2022-02-20T11:46:08-0600;https://minneapolis.craigslist.org/hnp/lss/d/minneapolis-certified-teacher-stanford/7448554755.html;;no city found;Hennepin Co;minneapolis;Minnesota;"</t>
  </si>
  <si>
    <t>(612) 268-4548</t>
  </si>
  <si>
    <t>Minneapolis</t>
  </si>
  <si>
    <t xml:space="preserve"> St. Paul</t>
  </si>
  <si>
    <t xml:space="preserve"> Eagan</t>
  </si>
  <si>
    <t xml:space="preserve"> Coon Rapids</t>
  </si>
  <si>
    <t xml:space="preserve"> Maple Grove</t>
  </si>
  <si>
    <t xml:space="preserve"> Eden Prairie</t>
  </si>
  <si>
    <t xml:space="preserve"> Burnsvile</t>
  </si>
  <si>
    <t xml:space="preserve"> Woodbury</t>
  </si>
  <si>
    <t xml:space="preserve"> Blaine</t>
  </si>
  <si>
    <t xml:space="preserve"> Lakeville</t>
  </si>
  <si>
    <t xml:space="preserve"> Minnetonka</t>
  </si>
  <si>
    <t xml:space="preserve"> Apply Valley</t>
  </si>
  <si>
    <t xml:space="preserve"> Mankato</t>
  </si>
  <si>
    <t xml:space="preserve"> Maplewood</t>
  </si>
  <si>
    <t xml:space="preserve"> Cottage Grove</t>
  </si>
  <si>
    <t xml:space="preserve"> Shakopee</t>
  </si>
  <si>
    <t xml:space="preserve"> Inver Grove Heights</t>
  </si>
  <si>
    <t xml:space="preserve"> Richfield</t>
  </si>
  <si>
    <t xml:space="preserve"> Andover</t>
  </si>
  <si>
    <t xml:space="preserve"> Brooklyn Center</t>
  </si>
  <si>
    <t xml:space="preserve"> Fridley</t>
  </si>
  <si>
    <t xml:space="preserve"> Shoreview</t>
  </si>
  <si>
    <t xml:space="preserve"> Owatonna</t>
  </si>
  <si>
    <t xml:space="preserve"> Chaska</t>
  </si>
  <si>
    <t xml:space="preserve"> White Bear Lake</t>
  </si>
  <si>
    <t xml:space="preserve"> Prior Lake</t>
  </si>
  <si>
    <t xml:space="preserve"> Ramsey</t>
  </si>
  <si>
    <t xml:space="preserve"> Champlin</t>
  </si>
  <si>
    <t xml:space="preserve"> Chanhassen</t>
  </si>
  <si>
    <t xml:space="preserve"> Elk River</t>
  </si>
  <si>
    <t xml:space="preserve"> Hastings</t>
  </si>
  <si>
    <t xml:space="preserve"> Faribault</t>
  </si>
  <si>
    <t xml:space="preserve"> Crystal</t>
  </si>
  <si>
    <t xml:space="preserve"> New Brighton</t>
  </si>
  <si>
    <t xml:space="preserve"> Rosemount</t>
  </si>
  <si>
    <t xml:space="preserve"> New Hope</t>
  </si>
  <si>
    <t xml:space="preserve"> Golden Valley</t>
  </si>
  <si>
    <t xml:space="preserve"> Lino Lakes</t>
  </si>
  <si>
    <t xml:space="preserve"> Northfield</t>
  </si>
  <si>
    <t xml:space="preserve"> South St. Paul</t>
  </si>
  <si>
    <t xml:space="preserve"> West St. Paul</t>
  </si>
  <si>
    <t xml:space="preserve"> Columbia Heights</t>
  </si>
  <si>
    <t xml:space="preserve"> Stillwater</t>
  </si>
  <si>
    <t xml:space="preserve"> Forest Lake</t>
  </si>
  <si>
    <t xml:space="preserve"> Anoka</t>
  </si>
  <si>
    <t xml:space="preserve"> Hopkins</t>
  </si>
  <si>
    <t xml:space="preserve"> Red Wing</t>
  </si>
  <si>
    <t xml:space="preserve"> Menomonie</t>
  </si>
  <si>
    <t xml:space="preserve"> St. Michael</t>
  </si>
  <si>
    <t xml:space="preserve"> Ham Lake</t>
  </si>
  <si>
    <t xml:space="preserve"> River Falls</t>
  </si>
  <si>
    <t xml:space="preserve"> Buffalo</t>
  </si>
  <si>
    <t xml:space="preserve"> Sartell</t>
  </si>
  <si>
    <t xml:space="preserve"> Hutchinson</t>
  </si>
  <si>
    <t xml:space="preserve"> Otsego</t>
  </si>
  <si>
    <t xml:space="preserve"> Robbinsdale</t>
  </si>
  <si>
    <t xml:space="preserve"> Hugo</t>
  </si>
  <si>
    <t xml:space="preserve"> North Mankato</t>
  </si>
  <si>
    <t xml:space="preserve"> Vadnais Heights</t>
  </si>
  <si>
    <t xml:space="preserve"> Sauk Rapids</t>
  </si>
  <si>
    <t xml:space="preserve"> Mounds View</t>
  </si>
  <si>
    <t xml:space="preserve"> East Bethel</t>
  </si>
  <si>
    <t xml:space="preserve"> Monticello</t>
  </si>
  <si>
    <t xml:space="preserve"> Mendota Heights</t>
  </si>
  <si>
    <t xml:space="preserve"> North St. Paul</t>
  </si>
  <si>
    <t xml:space="preserve"> St. Peter</t>
  </si>
  <si>
    <t xml:space="preserve"> North Branh</t>
  </si>
  <si>
    <t xml:space="preserve"> Waconia</t>
  </si>
  <si>
    <t xml:space="preserve"> Big Lake</t>
  </si>
  <si>
    <t xml:space="preserve"> Arden Hills</t>
  </si>
  <si>
    <t xml:space="preserve"> Little Canada</t>
  </si>
  <si>
    <t xml:space="preserve"> Mound</t>
  </si>
  <si>
    <t xml:space="preserve"> Waseca</t>
  </si>
  <si>
    <t xml:space="preserve"> St. Anthony</t>
  </si>
  <si>
    <t xml:space="preserve"> New Richmond</t>
  </si>
  <si>
    <t xml:space="preserve"> Oak Grove</t>
  </si>
  <si>
    <t xml:space="preserve"> Mahtomedi</t>
  </si>
  <si>
    <t xml:space="preserve"> Orono</t>
  </si>
  <si>
    <t xml:space="preserve"> Rogers</t>
  </si>
  <si>
    <t xml:space="preserve"> Lake Elmo</t>
  </si>
  <si>
    <t xml:space="preserve"> St. Francis</t>
  </si>
  <si>
    <t xml:space="preserve"> Waite Park</t>
  </si>
  <si>
    <t xml:space="preserve"> New Prague</t>
  </si>
  <si>
    <t xml:space="preserve"> Belle Plaine</t>
  </si>
  <si>
    <t xml:space="preserve"> Victoria</t>
  </si>
  <si>
    <t xml:space="preserve"> Spring Lake Park</t>
  </si>
  <si>
    <t xml:space="preserve"> Albertville</t>
  </si>
  <si>
    <t xml:space="preserve"> Isanti</t>
  </si>
  <si>
    <t xml:space="preserve"> St. Joseph</t>
  </si>
  <si>
    <t xml:space="preserve"> Minnetrista</t>
  </si>
  <si>
    <t xml:space="preserve"> Falcon Heights</t>
  </si>
  <si>
    <t xml:space="preserve"> Corcoran</t>
  </si>
  <si>
    <t xml:space="preserve"> Kasson</t>
  </si>
  <si>
    <t xml:space="preserve"> Jordan</t>
  </si>
  <si>
    <t xml:space="preserve"> Circle Pines</t>
  </si>
  <si>
    <t xml:space="preserve"> Zimmerman</t>
  </si>
  <si>
    <t xml:space="preserve"> Delano</t>
  </si>
  <si>
    <t xml:space="preserve"> St. Paul Park</t>
  </si>
  <si>
    <t xml:space="preserve"> Medina</t>
  </si>
  <si>
    <t xml:space="preserve"> North Oaks</t>
  </si>
  <si>
    <t xml:space="preserve"> Oak Park Heights</t>
  </si>
  <si>
    <t xml:space="preserve"> Dayton</t>
  </si>
  <si>
    <t xml:space="preserve"> Byron</t>
  </si>
  <si>
    <t xml:space="preserve"> MN</t>
  </si>
  <si>
    <t>;[];2022-03-07;0
2022-02-08T17:53:53-0600;https://minneapolis.craigslist.org/hnp/lss/d/hopkins-act-master-tutor/7443565485.html;45.0;Hopkins | St. Louis Park | Plymouth;Hennepin Co;minneapolis;Minnesota;</t>
  </si>
  <si>
    <t>your bright future awaits!</t>
  </si>
  <si>
    <t>ACT Tutoring for English | Math | Reading | Science | Writing</t>
  </si>
  <si>
    <t>(improve ACT score 5-10+ points)</t>
  </si>
  <si>
    <t>Welcome to my craigslist post!</t>
  </si>
  <si>
    <t>After 20+ years of test preparation and writing coaching</t>
  </si>
  <si>
    <t xml:space="preserve"> I've identified the essentials to scoring well on this rigorous exam. All instrudtion is customized to student's needs.</t>
  </si>
  <si>
    <t>I'm an experienced English language arts</t>
  </si>
  <si>
    <t xml:space="preserve"> and science teacher offering both in-person and online test prep instruction for high school students in the Hopkins and surrounding area. Most students working with me improve their ACT score 5-10 points</t>
  </si>
  <si>
    <t xml:space="preserve"> regardless of learning style or challenge.</t>
  </si>
  <si>
    <t>I also specialize in helping students with learning challenges and disorders (dyslexia</t>
  </si>
  <si>
    <t xml:space="preserve"> ADHD</t>
  </si>
  <si>
    <t xml:space="preserve"> executive function</t>
  </si>
  <si>
    <t xml:space="preserve"> etc.) capitalize on their strengths and improve their challenge areas. As a writing</t>
  </si>
  <si>
    <t xml:space="preserve"> and study skills tutor with Groves Learning</t>
  </si>
  <si>
    <t xml:space="preserve"> I help students with learning disorders experience academic success.</t>
  </si>
  <si>
    <t>Contact me today via email to schedule a free phone consultation so we can discuss goals and challenges and determine if this would be a good fit. I look forward to answering your questions!</t>
  </si>
  <si>
    <t xml:space="preserve"> Elizabeth</t>
  </si>
  <si>
    <t>BS English Education</t>
  </si>
  <si>
    <t xml:space="preserve"> University of Northwestern</t>
  </si>
  <si>
    <t>Writer | Master Teacher | Coach</t>
  </si>
  <si>
    <t>ElizabethClaypoolATgmailDOTcom</t>
  </si>
  <si>
    <t>CollegePrepMinnesotaDOTcom</t>
  </si>
  <si>
    <t>P.S. Some colleges and universities may not be requiring the ACT for admissions</t>
  </si>
  <si>
    <t xml:space="preserve"> but you may be opting out of thousands of dollars of grants and scholarships by not preparing well for the ACT.</t>
  </si>
  <si>
    <t>***************************************************</t>
  </si>
  <si>
    <t>WHERE: Tutoring sessions available in-person in Hopkins area</t>
  </si>
  <si>
    <t xml:space="preserve">     or online video conference (anywhere)</t>
  </si>
  <si>
    <t>WHEN: Tuesdays</t>
  </si>
  <si>
    <t xml:space="preserve"> Thursdays</t>
  </si>
  <si>
    <t xml:space="preserve"> and Saturdays</t>
  </si>
  <si>
    <t>RATES: $40 - $50 per hour depending on tutoring package you choose</t>
  </si>
  <si>
    <t>ACT Tutoring Pacakages: English | Math | Reading | Science | Writing</t>
  </si>
  <si>
    <t>- advanced (ACT30+)</t>
  </si>
  <si>
    <t>BENEFITS of good ACT score:</t>
  </si>
  <si>
    <t>1) Generous academic scholarships</t>
  </si>
  <si>
    <t>2) Admission to school of choice</t>
  </si>
  <si>
    <t>3) Sports scholarship eligibility</t>
  </si>
  <si>
    <t>4) Qualify for early college options (PSEO)</t>
  </si>
  <si>
    <t>5) Ready for college-level academics</t>
  </si>
  <si>
    <t>----------------------------------------------------------------------------</t>
  </si>
  <si>
    <t>EDUCATION and EXPERIENCE:</t>
  </si>
  <si>
    <t>Elizabeth has a B.S. in English Education from the University of Northwestern</t>
  </si>
  <si>
    <t xml:space="preserve"> St. Paul MN and post graduate studies in language and nuerological disorders in literacy</t>
  </si>
  <si>
    <t xml:space="preserve"> numeracy</t>
  </si>
  <si>
    <t xml:space="preserve"> communcation</t>
  </si>
  <si>
    <t xml:space="preserve"> and writing. Elizabeth has over 30 years experience as a qualified educator in classroom</t>
  </si>
  <si>
    <t xml:space="preserve"> small group</t>
  </si>
  <si>
    <t xml:space="preserve"> and 1:1 instruction. In addition to being the lead instructor of her own tutoring practice</t>
  </si>
  <si>
    <t xml:space="preserve"> College Prep Minnesota</t>
  </si>
  <si>
    <t xml:space="preserve"> Elizabeth is also a writing</t>
  </si>
  <si>
    <t xml:space="preserve"> studey skills</t>
  </si>
  <si>
    <t xml:space="preserve"> and executive function tutor with Groves Learning Organization. She enjoys coaching out the writer in her students.</t>
  </si>
  <si>
    <t>-------------------------------------------------------------------------</t>
  </si>
  <si>
    <t>Interested? Have questions?</t>
  </si>
  <si>
    <t>EMAIL: ElizabethClaypoolATgmailDOTcom</t>
  </si>
  <si>
    <t>for your FREE consultation</t>
  </si>
  <si>
    <t>ACT tutor | SAT tutor | GRE tutor | GED tutor</t>
  </si>
  <si>
    <t>ACT English | ACT Math | ACT Reading | ACT Science | ACT Writing</t>
  </si>
  <si>
    <t>SAT Language | SAT Math | SAT Reading | SAT Essay</t>
  </si>
  <si>
    <t>writing tutor | dyslexia tutor | dysgraphia tutor | ADHD tutor</t>
  </si>
  <si>
    <t>reading tutor | math tutor | study skills tutor</t>
  </si>
  <si>
    <t>middle grade tutor | high school tutor | college tutor</t>
  </si>
  <si>
    <t>College prep tutor | College writing tutor</t>
  </si>
  <si>
    <t>K12th grade tutor | middle grade tutor | high school tutor</t>
  </si>
  <si>
    <t xml:space="preserve"> and test prep for 6th</t>
  </si>
  <si>
    <t xml:space="preserve"> 8th</t>
  </si>
  <si>
    <t xml:space="preserve"> 9th</t>
  </si>
  <si>
    <t xml:space="preserve"> 10th</t>
  </si>
  <si>
    <t xml:space="preserve"> 11th</t>
  </si>
  <si>
    <t xml:space="preserve"> 12th</t>
  </si>
  <si>
    <t xml:space="preserve"> and math for K-3rd</t>
  </si>
  <si>
    <t xml:space="preserve"> 6th</t>
  </si>
  <si>
    <t>.........................................................................................................</t>
  </si>
  <si>
    <t>SCAMMERS REPORTED</t>
  </si>
  <si>
    <t xml:space="preserve"> 50];2022-03-07;2</t>
  </si>
  <si>
    <t>2022-03-04T04:42:41-0600;https://kansascity.craigslist.org/lss/d/olathe-master-tutor-in-math-chemistry/7453623305.html;40.0;no city found;no subregion found;kansascity;Missouri;"</t>
  </si>
  <si>
    <t xml:space="preserve"> I'm so glad you're checking out my posting! I am a tutor in STEM fields (math</t>
  </si>
  <si>
    <t xml:space="preserve"> chemistry and physics) and would be happy to help with:</t>
  </si>
  <si>
    <t>Calculus 1</t>
  </si>
  <si>
    <t>Business Calc</t>
  </si>
  <si>
    <t>Math on the SAT</t>
  </si>
  <si>
    <t xml:space="preserve"> ACT or other standardized tests</t>
  </si>
  <si>
    <t>Chemistry 1</t>
  </si>
  <si>
    <t>Chemistry 2</t>
  </si>
  <si>
    <t>Physics (essentially all classes including college)</t>
  </si>
  <si>
    <t>AP</t>
  </si>
  <si>
    <t xml:space="preserve"> professional and other situations!</t>
  </si>
  <si>
    <t>I obtained a graduate degree in Applied Physics (graduating with high academic honors) and have taught entire classes for students wanting to obtain the best in these subjects. I also have experience as a teaching assistant so I can provide the best support for your needs. Teaching is my thing!</t>
  </si>
  <si>
    <t>I have been teaching for around a decade and have used this experience to gain a great understanding of all of the classes and subjects that I teach</t>
  </si>
  <si>
    <t xml:space="preserve"> as well as becoming an expert in knowing how students learn</t>
  </si>
  <si>
    <t xml:space="preserve"> where they tend to have the most difficulty</t>
  </si>
  <si>
    <t xml:space="preserve"> and what hold ups they'll encounter. I'll work with you on whatever is the most important for you</t>
  </si>
  <si>
    <t xml:space="preserve"> including preparing for tests</t>
  </si>
  <si>
    <t xml:space="preserve"> catching up on missed class or material</t>
  </si>
  <si>
    <t xml:space="preserve"> and even teaching entire sections or classes if necessary. Independent study available!</t>
  </si>
  <si>
    <t>I offer both online and standard meeting formats for local students. My online students (most of my teaching!) do exceptionally well learning face to face on our video conferences where I can show my writing full screen (my camera is directly on my board)</t>
  </si>
  <si>
    <t xml:space="preserve"> demonstrate principles and concepts with various unique digital representations and programs</t>
  </si>
  <si>
    <t xml:space="preserve"> and even share materials for the benefit of the student. I have been using this method for half a decade now with great success and even started this way! We can find a strategy that meets your needs.</t>
  </si>
  <si>
    <t>I don't require any commitment to future meetings</t>
  </si>
  <si>
    <t xml:space="preserve"> unlike the bulk tutoring entities</t>
  </si>
  <si>
    <t xml:space="preserve"> and I can accommodate meeting times on all 7 days of the week! My schedule is relatively available for students needing to find a time so that they can get their ideal meeting situation. My students are very determined to succeed and usually have very good grades overall</t>
  </si>
  <si>
    <t xml:space="preserve"> wanting only the best in their classes. I can help you meet your goals for succeeding in school or independent study. </t>
  </si>
  <si>
    <t>I use a fee structure that is simple and easy</t>
  </si>
  <si>
    <t xml:space="preserve"> charging on a per-hour basis</t>
  </si>
  <si>
    <t xml:space="preserve"> with the same hourly rate ($60 per hr.) for all subjects above</t>
  </si>
  <si>
    <t xml:space="preserve"> except for geometry and some non-standard classes</t>
  </si>
  <si>
    <t xml:space="preserve"> which are $20 higher. This is an extremely low rate for my experience and knowledge levels</t>
  </si>
  <si>
    <t xml:space="preserve"> but I prioritize staying away from tutoring companies so I can do things right!</t>
  </si>
  <si>
    <t>I would love to hear from you! Please contact me via email here</t>
  </si>
  <si>
    <t xml:space="preserve"> or via text/call at my listed number</t>
  </si>
  <si>
    <t xml:space="preserve"> for a quick reply</t>
  </si>
  <si>
    <t xml:space="preserve"> I'm excited to work with you. Thanks!</t>
  </si>
  <si>
    <t>;[60, 20];2022-03-07;2
2022-02-18T08:22:15-0600;https://kansascity.craigslist.org/lss/d/kansas-city-tutor-specializing-in/7447598409.html;40.0;Kansas City Metropolitan Area;no subregion found;kansascity;Missouri;</t>
  </si>
  <si>
    <t>With 10 + years of Tutoring experience</t>
  </si>
  <si>
    <t xml:space="preserve"> both in person and online</t>
  </si>
  <si>
    <t xml:space="preserve"> your child‚Äôs time with me will be worth it. I bring care</t>
  </si>
  <si>
    <t xml:space="preserve"> and a desire to provide your child with an environment of routine and consistency</t>
  </si>
  <si>
    <t xml:space="preserve"> to allow them to focus on their learning.</t>
  </si>
  <si>
    <t>As a Special Education Teacher working with students one-on-one is my specialty</t>
  </si>
  <si>
    <t xml:space="preserve"> whether I am working with students with special needs or students in the general education setting.</t>
  </si>
  <si>
    <t>My rate is comparable to the industry at $45.00 in person (your chosen location) and $35.00 per hour online.</t>
  </si>
  <si>
    <t>In person available to serve in the following counties: MO Jackson</t>
  </si>
  <si>
    <t xml:space="preserve"> Clay</t>
  </si>
  <si>
    <t xml:space="preserve"> Platte</t>
  </si>
  <si>
    <t xml:space="preserve"> KS Wyandotte</t>
  </si>
  <si>
    <t xml:space="preserve"> Johnson.</t>
  </si>
  <si>
    <t>Look forward to hearing from you.</t>
  </si>
  <si>
    <t xml:space="preserve">    ";[45</t>
  </si>
  <si>
    <t>2022-03-01T22:20:18-0600;https://stlouis.craigslist.org/lss/d/chesterfield-more-than-tutor-2022/7452686053.html;;Entire St Louis  Chesterfield</t>
  </si>
  <si>
    <t xml:space="preserve">  Ballwin</t>
  </si>
  <si>
    <t xml:space="preserve"> Ladue...;no subregion found;stlouis;Missouri;"</t>
  </si>
  <si>
    <t xml:space="preserve">EVERYONE IS CAPABLE OF LEARNING!! </t>
  </si>
  <si>
    <t>motto: Reach for the STARS</t>
  </si>
  <si>
    <t xml:space="preserve"> the SKY is the Limit!!!</t>
  </si>
  <si>
    <t>More Than A Tutor believes wholeheartedly that if a student is unable to learn the way that we teach</t>
  </si>
  <si>
    <t xml:space="preserve"> then we need to teach the way that the student learns.</t>
  </si>
  <si>
    <t>Leading one to his/her purpose is MTAT's true passion!</t>
  </si>
  <si>
    <t>The past school year had an unfortunate and unexpected turn of events‚ùóÔ∏è</t>
  </si>
  <si>
    <t xml:space="preserve">Let‚Äôs rewrite the next chapters of your 2022 novel together‚ÄºÔ∏è </t>
  </si>
  <si>
    <t>Why not begin this adventure positively‚ÅâÔ∏è</t>
  </si>
  <si>
    <t>Are there any concerns that need immediate intervention</t>
  </si>
  <si>
    <t xml:space="preserve"> attention</t>
  </si>
  <si>
    <t xml:space="preserve"> guidance or tweaking by an expert educator?</t>
  </si>
  <si>
    <t>If so</t>
  </si>
  <si>
    <t xml:space="preserve"> time is of the essence!</t>
  </si>
  <si>
    <t>One valuable choice is to advance to your absolute best self with educational assistance and monitoring. Schedule your sessions now!!</t>
  </si>
  <si>
    <t>No matter the subject - these private tutorial sessions will be tailored individually</t>
  </si>
  <si>
    <t xml:space="preserve"> as one‚Äôs strengths are optimized to remediate the areas of concerns. </t>
  </si>
  <si>
    <t>Having that one-on-one interaction will enable the student to feel the confidence and develop the insight to master the challenges with success at affordable rates ‚ÄºÔ∏è</t>
  </si>
  <si>
    <t xml:space="preserve"> continue to peruse information and make the decision if MORE THAN A TUTOR may be just the answer for you.</t>
  </si>
  <si>
    <t>The MTAT schedule has openings but they are limited ~ first to current students- and followed by new students to the program.</t>
  </si>
  <si>
    <t>It would be to your advantage to explore this opportunity to enhance your child's academia with support and confidence toward success and  to reach his/her ultimate achievement .</t>
  </si>
  <si>
    <t>Research has strongly indicated that an ongoing</t>
  </si>
  <si>
    <t xml:space="preserve"> individualized educational process combined with social-emotional support will enhance the achievement of success and/or remediate any areas of concern. </t>
  </si>
  <si>
    <t>Think of athletes</t>
  </si>
  <si>
    <t xml:space="preserve"> as they want to strive to become their best selves</t>
  </si>
  <si>
    <t xml:space="preserve"> they will utilize individual opportunities to climb to amazing heights. Similarly</t>
  </si>
  <si>
    <t xml:space="preserve"> as one</t>
  </si>
  <si>
    <t xml:space="preserve"> who wants to overcome an injury or set back</t>
  </si>
  <si>
    <t xml:space="preserve"> will with determination utilize one-on-one assistance and put forth extra time! </t>
  </si>
  <si>
    <t>Shouldn't we do the same with one of our most essential life's experiences - education?</t>
  </si>
  <si>
    <t xml:space="preserve">More Than A Tutor (MTAT) programs encompass and are not limited to the following educational levels:  </t>
  </si>
  <si>
    <t xml:space="preserve">    schools</t>
  </si>
  <si>
    <t xml:space="preserve"> Elementary</t>
  </si>
  <si>
    <t xml:space="preserve"> and </t>
  </si>
  <si>
    <t xml:space="preserve">   Secondary level subjects</t>
  </si>
  <si>
    <t xml:space="preserve">   programs</t>
  </si>
  <si>
    <t xml:space="preserve"> - College preparation</t>
  </si>
  <si>
    <t xml:space="preserve"> interview </t>
  </si>
  <si>
    <t xml:space="preserve">   process</t>
  </si>
  <si>
    <t xml:space="preserve"> and support</t>
  </si>
  <si>
    <t xml:space="preserve"> as well as</t>
  </si>
  <si>
    <t xml:space="preserve">   career choices. </t>
  </si>
  <si>
    <t xml:space="preserve">Do you want your child or yourself to: </t>
  </si>
  <si>
    <t>~ love school?</t>
  </si>
  <si>
    <t>~ be motivated to succeed?</t>
  </si>
  <si>
    <t>~ organize/manage time?</t>
  </si>
  <si>
    <t>~ set goals and attain them?</t>
  </si>
  <si>
    <t>~ develop Reading</t>
  </si>
  <si>
    <t xml:space="preserve"> Writing and Math </t>
  </si>
  <si>
    <t xml:space="preserve">   skills? </t>
  </si>
  <si>
    <t xml:space="preserve">~ improve study skills? </t>
  </si>
  <si>
    <t xml:space="preserve">~ write concise and technical papers? </t>
  </si>
  <si>
    <t xml:space="preserve">~ communicate effectively? </t>
  </si>
  <si>
    <t xml:space="preserve">~ acquire the intricate skills required to </t>
  </si>
  <si>
    <t xml:space="preserve">   succeed in educational situations?</t>
  </si>
  <si>
    <t xml:space="preserve">~ utilize academic strengths in order to </t>
  </si>
  <si>
    <t xml:space="preserve">   remediate learning concerns? </t>
  </si>
  <si>
    <t xml:space="preserve">~ close the gaps that perplex his/her </t>
  </si>
  <si>
    <t xml:space="preserve">   learning?</t>
  </si>
  <si>
    <t xml:space="preserve">~ make a successful transition from one  </t>
  </si>
  <si>
    <t xml:space="preserve">    educational environment to another?</t>
  </si>
  <si>
    <t xml:space="preserve">~ develop and maintain positive </t>
  </si>
  <si>
    <t xml:space="preserve">   self -esteem?</t>
  </si>
  <si>
    <t xml:space="preserve">~ score well on SAT/ACT exams? </t>
  </si>
  <si>
    <t xml:space="preserve">~ be accepted into accredited </t>
  </si>
  <si>
    <t xml:space="preserve">   elementary or secondary or collegiate </t>
  </si>
  <si>
    <t xml:space="preserve">   schools? </t>
  </si>
  <si>
    <t xml:space="preserve">~ apply efficiently and effectively to </t>
  </si>
  <si>
    <t xml:space="preserve">   Universities? </t>
  </si>
  <si>
    <t xml:space="preserve">~ truly believe that his/her goals are </t>
  </si>
  <si>
    <t xml:space="preserve">   attainable?</t>
  </si>
  <si>
    <t xml:space="preserve">~ and much more........ </t>
  </si>
  <si>
    <t xml:space="preserve">Contact Ms. Eiseman: </t>
  </si>
  <si>
    <t xml:space="preserve">Office/Cell ~ (314) 401-0779 </t>
  </si>
  <si>
    <t xml:space="preserve">Instructor/Tutor: </t>
  </si>
  <si>
    <t>Overview of Ms. Eiseman's training and experience: - over 30 years experience</t>
  </si>
  <si>
    <t xml:space="preserve"> B.S. degrees in Elementary</t>
  </si>
  <si>
    <t xml:space="preserve"> Secondary </t>
  </si>
  <si>
    <t xml:space="preserve"> Special Education (in the areas of learning differences</t>
  </si>
  <si>
    <t xml:space="preserve"> reading disorders</t>
  </si>
  <si>
    <t xml:space="preserve"> math conceptual development</t>
  </si>
  <si>
    <t xml:space="preserve"> social-emotional concerns (encompassing but not limited to Epilepsy</t>
  </si>
  <si>
    <t xml:space="preserve"> Behavioral Concerns [ADD</t>
  </si>
  <si>
    <t xml:space="preserve"> Autistic]</t>
  </si>
  <si>
    <t xml:space="preserve"> physical challenges &amp; gifted). </t>
  </si>
  <si>
    <t>Masters Degree in Educational Administration. Missouri certified. Additional experiences include classroom instruction on the middle school level (6th thru 8th grades)</t>
  </si>
  <si>
    <t xml:space="preserve"> high school instruction in English and Algebra classes</t>
  </si>
  <si>
    <t xml:space="preserve"> developing written research papers</t>
  </si>
  <si>
    <t xml:space="preserve"> diagnostic prescriptions</t>
  </si>
  <si>
    <t xml:space="preserve"> created and implemented model programs in both the cognitive and affective domains of education and parent educational groups. It had been the Director of MTAT's purpose to have her own educational facility at one time</t>
  </si>
  <si>
    <t xml:space="preserve"> until life took a different route. That is one of the pertinent reasons that she is proficient in a multitude of educational processes. </t>
  </si>
  <si>
    <t xml:space="preserve">Education Behavioral Specialist: </t>
  </si>
  <si>
    <t xml:space="preserve">Ms. Eiseman has developed and implemented behavioral programs that were acknowledged statewide. </t>
  </si>
  <si>
    <t xml:space="preserve">She has presented lectures and seminars to identify ""the fallen student"" and demonstrated ""how to initiate the climb"" for the student to reach his/her potential. </t>
  </si>
  <si>
    <t>Education is reachable and attainable for all!!</t>
  </si>
  <si>
    <t>While working within schools with students (identified as non-achievers and on the road to failure) and their parents</t>
  </si>
  <si>
    <t xml:space="preserve"> Ms. Eiseman has been met with successful outcomes. </t>
  </si>
  <si>
    <t>It is her belief that both</t>
  </si>
  <si>
    <t xml:space="preserve"> the cognitive and affective domains be addressed with students. The team approach is often utilized by Ms. Eiseman</t>
  </si>
  <si>
    <t xml:space="preserve"> in which she works</t>
  </si>
  <si>
    <t xml:space="preserve"> not only</t>
  </si>
  <si>
    <t xml:space="preserve"> with the student</t>
  </si>
  <si>
    <t xml:space="preserve"> but with the parent(s) and school system. </t>
  </si>
  <si>
    <t xml:space="preserve">References provided upon request. </t>
  </si>
  <si>
    <t>At MORE THAN A TUTOR</t>
  </si>
  <si>
    <t xml:space="preserve"> the following proven SUCCESS METHOD is utilized</t>
  </si>
  <si>
    <t xml:space="preserve"> coupled with the understanding that all children are capable of learning - but differently. </t>
  </si>
  <si>
    <t>*That is why the term 'learning differences' is qualified</t>
  </si>
  <si>
    <t xml:space="preserve"> as opposed to the overused and often miss-applied label</t>
  </si>
  <si>
    <t xml:space="preserve"> LD. (Learning Disabilities). </t>
  </si>
  <si>
    <t xml:space="preserve">S ~ trategic learning techniques. </t>
  </si>
  <si>
    <t xml:space="preserve">U ~ nderstand that everyone is capable </t>
  </si>
  <si>
    <t xml:space="preserve">      of learning. </t>
  </si>
  <si>
    <t xml:space="preserve">C ~ ontinuous communication with </t>
  </si>
  <si>
    <t xml:space="preserve">       parents. </t>
  </si>
  <si>
    <t xml:space="preserve">C ~ ustomized educational approach </t>
  </si>
  <si>
    <t xml:space="preserve">       (multi-sensory). </t>
  </si>
  <si>
    <t xml:space="preserve">E ~ ncouragement to reach potential. </t>
  </si>
  <si>
    <t xml:space="preserve">S ~ tudy skills developed and improved. </t>
  </si>
  <si>
    <t xml:space="preserve">S ~ elf-confidence established. </t>
  </si>
  <si>
    <t xml:space="preserve">Initial consultation is attainable at no charge. </t>
  </si>
  <si>
    <t xml:space="preserve">Results are guaranteed. </t>
  </si>
  <si>
    <t>MTAT has specialized experience to represent the parent/student as an educational advocate with his/her school</t>
  </si>
  <si>
    <t xml:space="preserve"> to attend the I.E.P. meetings (concentration in MO. School Law</t>
  </si>
  <si>
    <t xml:space="preserve"> etc.) </t>
  </si>
  <si>
    <t xml:space="preserve"> to assist with the development and implementation process of accommodations and for consultation services. </t>
  </si>
  <si>
    <t>MTAT's services are not limited to students with special needs</t>
  </si>
  <si>
    <t xml:space="preserve"> in fact</t>
  </si>
  <si>
    <t xml:space="preserve"> just the contrary. </t>
  </si>
  <si>
    <t xml:space="preserve">Much of the program's success has been with giving that special nudge or enabling a student to become more focused in attaining his/her educational goals by the utilization of strategic tools. </t>
  </si>
  <si>
    <t>Having the insight and personal experience of the application process to enroll in private</t>
  </si>
  <si>
    <t xml:space="preserve"> local schools</t>
  </si>
  <si>
    <t xml:space="preserve"> MTAT has the ability to assist parents and students with this process on the preschool</t>
  </si>
  <si>
    <t xml:space="preserve"> elementary and secondary levels</t>
  </si>
  <si>
    <t xml:space="preserve"> the University level of exploration and application (including the interview dialogue and preparation and written essays). </t>
  </si>
  <si>
    <t xml:space="preserve">**SCHEDULING ** </t>
  </si>
  <si>
    <t>Due to MTAT's success ratio</t>
  </si>
  <si>
    <t xml:space="preserve"> there is a constant turnover in which openings are made available. </t>
  </si>
  <si>
    <t>BEING SCHEDULED NOW are:</t>
  </si>
  <si>
    <t>~ remedial educational sessions</t>
  </si>
  <si>
    <t xml:space="preserve">~ pre-school fine-tuning for </t>
  </si>
  <si>
    <t xml:space="preserve">   kindergarten and first grade </t>
  </si>
  <si>
    <t xml:space="preserve">   preparation</t>
  </si>
  <si>
    <t>~ improving reading scores</t>
  </si>
  <si>
    <t xml:space="preserve"> which    </t>
  </si>
  <si>
    <t xml:space="preserve">    includes</t>
  </si>
  <si>
    <t xml:space="preserve"> but is not limited to the </t>
  </si>
  <si>
    <t xml:space="preserve">    following: intonation</t>
  </si>
  <si>
    <t xml:space="preserve">  purpose</t>
  </si>
  <si>
    <t xml:space="preserve">    inference</t>
  </si>
  <si>
    <t xml:space="preserve"> increase of vocabulary</t>
  </si>
  <si>
    <t xml:space="preserve">~ mathematical areas in all grade levels </t>
  </si>
  <si>
    <t xml:space="preserve">    through high school calculus</t>
  </si>
  <si>
    <t>~ final exam organization</t>
  </si>
  <si>
    <t xml:space="preserve"> preparation</t>
  </si>
  <si>
    <t xml:space="preserve">   and study guidance</t>
  </si>
  <si>
    <t>~ SSAT</t>
  </si>
  <si>
    <t xml:space="preserve"> GRE and GED </t>
  </si>
  <si>
    <t xml:space="preserve">    study sessions</t>
  </si>
  <si>
    <t xml:space="preserve">~ communication/social-emotional </t>
  </si>
  <si>
    <t xml:space="preserve">   skills improvement</t>
  </si>
  <si>
    <t>~ continuance in study skills</t>
  </si>
  <si>
    <t xml:space="preserve">   written language</t>
  </si>
  <si>
    <t xml:space="preserve"> etc. improvement</t>
  </si>
  <si>
    <t xml:space="preserve">~ self-assurance in public speaking </t>
  </si>
  <si>
    <t xml:space="preserve">   (encompassing large &amp; small </t>
  </si>
  <si>
    <t xml:space="preserve">   group presentations</t>
  </si>
  <si>
    <t xml:space="preserve"> as</t>
  </si>
  <si>
    <t xml:space="preserve">   well as</t>
  </si>
  <si>
    <t xml:space="preserve"> job/private school acceptance/ </t>
  </si>
  <si>
    <t xml:space="preserve">   university application/etc.)</t>
  </si>
  <si>
    <t xml:space="preserve">~ guidance with application to private </t>
  </si>
  <si>
    <t xml:space="preserve">   educational opportunities.</t>
  </si>
  <si>
    <t>Scheduling is limited. Therefore</t>
  </si>
  <si>
    <t xml:space="preserve"> it would be favorable to not hesitate in making an initial appointment at no charge. </t>
  </si>
  <si>
    <t>FALL sessions are being currently scheduled</t>
  </si>
  <si>
    <t xml:space="preserve"> upcoming exam preparation (ACT</t>
  </si>
  <si>
    <t xml:space="preserve"> DMV‚Ä¶) enrollment. Due to the busy lifestyles of individuals</t>
  </si>
  <si>
    <t xml:space="preserve"> students and parents</t>
  </si>
  <si>
    <t xml:space="preserve"> MTAT has made weekends an available opportunity‚ù£Ô∏è</t>
  </si>
  <si>
    <t>Most educational literature strongly indicates that supplemental learning is advantageous to the student for maintenance of what has been learned</t>
  </si>
  <si>
    <t xml:space="preserve"> for preparation for the upcoming exams &amp; papers during school year and for remedial concerns .</t>
  </si>
  <si>
    <t>Opportunities will continue with sporadic openings throughout the year</t>
  </si>
  <si>
    <t xml:space="preserve"> as students master their expectations to achieve their goals. </t>
  </si>
  <si>
    <t xml:space="preserve">Educational research has authenticated that providing a student with the knowledge and tools to self-advocate his/her educational environment will enhance the success that is awaiting.  </t>
  </si>
  <si>
    <t>This proactive approach is extremely beneficial.</t>
  </si>
  <si>
    <t>EDUCATION is</t>
  </si>
  <si>
    <t xml:space="preserve"> PREPARATION FOR LIFE</t>
  </si>
  <si>
    <t xml:space="preserve"> but</t>
  </si>
  <si>
    <t xml:space="preserve"> EDUCATION is LIFE</t>
  </si>
  <si>
    <t xml:space="preserve"> itself!""</t>
  </si>
  <si>
    <t xml:space="preserve"> Awaiting you is the passport to ultimate success ~ an opportunity to make changes and meet your goals......</t>
  </si>
  <si>
    <t>Come aboard for this adventure of a lifetime‚ÄºÔ∏è</t>
  </si>
  <si>
    <t xml:space="preserve">Thank you for your consideration. </t>
  </si>
  <si>
    <t>;[];2022-03-07;0
2022-02-20T11:55:56-0600;https://stlouis.craigslist.org/lss/d/saint-louis-certified-teacher-stanford/7448559354.html;;no city found;no subregion found;stlouis;Missouri;</t>
  </si>
  <si>
    <t>(314) 356-8671</t>
  </si>
  <si>
    <t>Farmington</t>
  </si>
  <si>
    <t xml:space="preserve"> Ferguson</t>
  </si>
  <si>
    <t xml:space="preserve"> Festus</t>
  </si>
  <si>
    <t xml:space="preserve"> Florissant</t>
  </si>
  <si>
    <t xml:space="preserve"> Gladstone</t>
  </si>
  <si>
    <t xml:space="preserve"> Grain Valley</t>
  </si>
  <si>
    <t xml:space="preserve"> Hannibal</t>
  </si>
  <si>
    <t xml:space="preserve"> Harrisonville</t>
  </si>
  <si>
    <t xml:space="preserve"> Hazelwood</t>
  </si>
  <si>
    <t xml:space="preserve"> Independence</t>
  </si>
  <si>
    <t xml:space="preserve"> Jefferson City</t>
  </si>
  <si>
    <t xml:space="preserve"> Joplin</t>
  </si>
  <si>
    <t xml:space="preserve"> Kansas City</t>
  </si>
  <si>
    <t xml:space="preserve"> Kearney</t>
  </si>
  <si>
    <t xml:space="preserve"> Kennett</t>
  </si>
  <si>
    <t xml:space="preserve"> Kirksville</t>
  </si>
  <si>
    <t xml:space="preserve"> Kirkwood</t>
  </si>
  <si>
    <t xml:space="preserve"> Ladue</t>
  </si>
  <si>
    <t xml:space="preserve"> Lake St. Louis</t>
  </si>
  <si>
    <t xml:space="preserve"> Lebanon</t>
  </si>
  <si>
    <t xml:space="preserve"> Lee's Summit</t>
  </si>
  <si>
    <t xml:space="preserve"> Liberty</t>
  </si>
  <si>
    <t xml:space="preserve"> Marshfield</t>
  </si>
  <si>
    <t xml:space="preserve"> Maryland Heights</t>
  </si>
  <si>
    <t xml:space="preserve"> Moberly</t>
  </si>
  <si>
    <t xml:space="preserve"> Monett</t>
  </si>
  <si>
    <t xml:space="preserve"> Neosho</t>
  </si>
  <si>
    <t xml:space="preserve"> Nevada</t>
  </si>
  <si>
    <t xml:space="preserve"> Nixa</t>
  </si>
  <si>
    <t xml:space="preserve"> Olivette</t>
  </si>
  <si>
    <t xml:space="preserve"> Overland</t>
  </si>
  <si>
    <t xml:space="preserve"> Ozark</t>
  </si>
  <si>
    <t xml:space="preserve"> Pacific</t>
  </si>
  <si>
    <t xml:space="preserve"> Park Hills</t>
  </si>
  <si>
    <t xml:space="preserve"> Poplar Bluff</t>
  </si>
  <si>
    <t xml:space="preserve"> Raymore</t>
  </si>
  <si>
    <t xml:space="preserve"> Raytown</t>
  </si>
  <si>
    <t xml:space="preserve"> Republic</t>
  </si>
  <si>
    <t xml:space="preserve"> Rolla</t>
  </si>
  <si>
    <t xml:space="preserve"> Sedalia</t>
  </si>
  <si>
    <t xml:space="preserve"> Sikeston</t>
  </si>
  <si>
    <t xml:space="preserve"> Smithville</t>
  </si>
  <si>
    <t xml:space="preserve"> St. Ann</t>
  </si>
  <si>
    <t xml:space="preserve"> St. Joseph ‚Ä†</t>
  </si>
  <si>
    <t xml:space="preserve"> St. Louis</t>
  </si>
  <si>
    <t xml:space="preserve"> St. Peters</t>
  </si>
  <si>
    <t xml:space="preserve"> St. Robert</t>
  </si>
  <si>
    <t xml:space="preserve"> Sullivan</t>
  </si>
  <si>
    <t xml:space="preserve"> Sunset Hills</t>
  </si>
  <si>
    <t xml:space="preserve"> Town and Country</t>
  </si>
  <si>
    <t xml:space="preserve"> Union</t>
  </si>
  <si>
    <t xml:space="preserve"> Warrensburg</t>
  </si>
  <si>
    <t xml:space="preserve"> Webb City</t>
  </si>
  <si>
    <t xml:space="preserve"> Webster Groves</t>
  </si>
  <si>
    <t xml:space="preserve"> Wentzville</t>
  </si>
  <si>
    <t xml:space="preserve"> West Plains</t>
  </si>
  <si>
    <t xml:space="preserve"> Ballwin</t>
  </si>
  <si>
    <t xml:space="preserve"> Bellefontaine Neighbors</t>
  </si>
  <si>
    <t xml:space="preserve"> Belton</t>
  </si>
  <si>
    <t xml:space="preserve"> Blue Springs</t>
  </si>
  <si>
    <t xml:space="preserve"> Bolivar</t>
  </si>
  <si>
    <t xml:space="preserve"> Bonne Terre</t>
  </si>
  <si>
    <t xml:space="preserve"> Boonville</t>
  </si>
  <si>
    <t xml:space="preserve"> Branson</t>
  </si>
  <si>
    <t xml:space="preserve"> Bridgeton</t>
  </si>
  <si>
    <t xml:space="preserve"> Cameron</t>
  </si>
  <si>
    <t xml:space="preserve"> Cape Girardeau</t>
  </si>
  <si>
    <t xml:space="preserve"> Carl Junction</t>
  </si>
  <si>
    <t xml:space="preserve"> Carthage</t>
  </si>
  <si>
    <t xml:space="preserve"> Chesterfield</t>
  </si>
  <si>
    <t xml:space="preserve"> Chillicothe</t>
  </si>
  <si>
    <t xml:space="preserve"> Creve Coeur</t>
  </si>
  <si>
    <t xml:space="preserve"> Dardenne Prairie</t>
  </si>
  <si>
    <t xml:space="preserve"> Des Peres</t>
  </si>
  <si>
    <t xml:space="preserve"> Dexter</t>
  </si>
  <si>
    <t xml:space="preserve"> Ellisville</t>
  </si>
  <si>
    <t xml:space="preserve"> Eureka</t>
  </si>
  <si>
    <t xml:space="preserve"> Excelsior Springs</t>
  </si>
  <si>
    <t xml:space="preserve"> MO</t>
  </si>
  <si>
    <t>;[];2022-03-07;0
2022-03-06T14:46:34-0800;https://lasvegas.craigslist.org/lss/d/las-vegas-math-physics-statistics-tutor/7454767418.html;40.0;Las Vegas;no subregion found;lasvegas;Nevada;</t>
  </si>
  <si>
    <t>üìöMath</t>
  </si>
  <si>
    <t xml:space="preserve"> and Statistics. Fifteen years experience including nine years tutoring high school and college math and science students at College of Southern Nevada. üíª  CSN Outstanding Tutor awards: 2010</t>
  </si>
  <si>
    <t xml:space="preserve"> 2013-2014.   Registered Professional Engineer. M.S. Engineering</t>
  </si>
  <si>
    <t xml:space="preserve"> Univ of CA</t>
  </si>
  <si>
    <t xml:space="preserve"> Davis.  Very flexible schedule</t>
  </si>
  <si>
    <t xml:space="preserve"> $40/hr</t>
  </si>
  <si>
    <t>;[40];2022-03-07;1
2022-03-06T10:52:40-0800;https://lasvegas.craigslist.org/lss/d/henderson-tutora-de-matematicas-math/7454661577.html;;Henderson;no subregion found;lasvegas;Nevada;</t>
  </si>
  <si>
    <t>Ofrezco servicios de tutoria a estudiantes escolares (K-12) y adultos. Nivelacion en cursos de Algebra y Geometria.</t>
  </si>
  <si>
    <t>Preparo para el examen de GED</t>
  </si>
  <si>
    <t xml:space="preserve"> Praxis Core o cualquier otro examen de Matematicas.</t>
  </si>
  <si>
    <t>I tutor students  Pre-K throught 12th grade</t>
  </si>
  <si>
    <t xml:space="preserve"> High School/ College online math courses.</t>
  </si>
  <si>
    <t>Hablo ingles y espanol. Tengo muy buenas referencias.</t>
  </si>
  <si>
    <t>I speak English and Spanish. I have very good references.</t>
  </si>
  <si>
    <t>Estoy vacunada contra el Covid</t>
  </si>
  <si>
    <t xml:space="preserve"> enseno a estudiantes vacunados</t>
  </si>
  <si>
    <t xml:space="preserve"> si su hijo (a) no esta vacunado (a) porque es menor de 12 y no hay vacunas disponibles para su edad</t>
  </si>
  <si>
    <t xml:space="preserve"> debe usar mascarilla durante la clase.</t>
  </si>
  <si>
    <t>I'm fully vaccinated</t>
  </si>
  <si>
    <t xml:space="preserve"> because of the pandemic I only teach fully vaccinated students.</t>
  </si>
  <si>
    <t>Puede llamarme o enviarme un texto al (702)625-310 cinco para cualquier consulta.</t>
  </si>
  <si>
    <t>Call or text me at (702)625-310 five if you have any questions</t>
  </si>
  <si>
    <t>;[];2022-03-07;0
2022-03-05T22:56:20-0800;https://lasvegas.craigslist.org/lss/d/henderson-highly-qualified-elementary/7454498552.html;;Henderson, Nv;no subregion found;lasvegas;Nevada;</t>
  </si>
  <si>
    <t>Has your child fallen behind during the pandemic? Or</t>
  </si>
  <si>
    <t xml:space="preserve"> are they just starting out and having a tough time learning how to read or perform early math facts? If so</t>
  </si>
  <si>
    <t xml:space="preserve"> we should meet! I am a highly qualified elementary school tutor. I have over 20 years experience. I specialize in teaching young students to read and write correctly</t>
  </si>
  <si>
    <t xml:space="preserve"> incorporating the use of phonics and sight words. I teach my students how to write correctly. I also teach math up to pre-algebra.</t>
  </si>
  <si>
    <t>I am a year-round tutor. So</t>
  </si>
  <si>
    <t xml:space="preserve"> I tutor during the summer months</t>
  </si>
  <si>
    <t xml:space="preserve"> when school is out. This is very important</t>
  </si>
  <si>
    <t xml:space="preserve"> as students in my summer program make the most progress and are ready for the new school year.</t>
  </si>
  <si>
    <t>I offer one-on-one tutoring sessions at Gibson Library in Henderson. For my summer program</t>
  </si>
  <si>
    <t xml:space="preserve"> I will offer sessions at both Gibson and Paseo Verde Libraries in Henderson. My rates are very competitive.</t>
  </si>
  <si>
    <t>Please contact me and provide the age and school level of your student</t>
  </si>
  <si>
    <t xml:space="preserve"> along with your concerns.</t>
  </si>
  <si>
    <t>;[];2022-03-07;0
2022-02-26T17:39:18-0800;https://lasvegas.craigslist.org/lss/d/las-vegas-math-and-academics-tutor/7451389518.html;25.0;Las Vegas;no subregion found;lasvegas;Nevada;</t>
  </si>
  <si>
    <t>I specialize in remediation. I will get your child up to grade level functioning and beyond. Avoid COVID based school closure destruction of your child's ability to do mathematics. I am a Certified Teacher in Social Studies and Special Education. Also Highly Qualified in Middle School Mathematics. I am a specialist in the learning process and diagnosing specific learning disabilities. Guaranteed results. Begin the next grade level to give your child an advantage over peers</t>
  </si>
  <si>
    <t xml:space="preserve"> or review the previous year to avoid regression. I have been doing this for over 20 years. I know what I am doing. I know how to teach. My students who participated in class always showed improvement. $25 an hour or we can negotiate</t>
  </si>
  <si>
    <t xml:space="preserve"> I am open to providing services to people experiencing money troubles. Reasonable. If you have your child in Sylvan</t>
  </si>
  <si>
    <t xml:space="preserve"> Mathnasium or other tutoring sessions</t>
  </si>
  <si>
    <t xml:space="preserve"> I will meet their prices. I hold teaching licenses in the States of New York and Nevada. I am familiar with the curriculum. I have over 200 college credits. I come to you. or we meet at library. I am available 24 hours a day</t>
  </si>
  <si>
    <t xml:space="preserve"> 7 days a week. References available.</t>
  </si>
  <si>
    <t>;[25];2022-03-07;1
2022-02-19T00:13:03-0800;https://lasvegas.craigslist.org/lss/d/math-tutor-15-yrs-experience-specialize/7447999769.html;30.0;West Charleston Library;no subregion found;lasvegas;Nevada;</t>
  </si>
  <si>
    <t xml:space="preserve"> my name is Art.</t>
  </si>
  <si>
    <t>I've been successfully tutoring Math in Clark County for the last 15 years</t>
  </si>
  <si>
    <t xml:space="preserve"> and hold a B.S. in ENGINEERING from Michigan State University (Oakland University campus).</t>
  </si>
  <si>
    <t>In my 20 years as an Engineer</t>
  </si>
  <si>
    <t xml:space="preserve"> I've worked for Apple Computer</t>
  </si>
  <si>
    <t xml:space="preserve"> Toshiba America</t>
  </si>
  <si>
    <t xml:space="preserve"> and Lucent Technologies. My background has allowed me to become certified in the subjects I specialize in which are: Pre-Algebra</t>
  </si>
  <si>
    <t xml:space="preserve"> and Test Prep for SAT Math</t>
  </si>
  <si>
    <t xml:space="preserve"> ACCUPLACER</t>
  </si>
  <si>
    <t xml:space="preserve"> and Math Proficiency.  I can also help you with Math 93</t>
  </si>
  <si>
    <t xml:space="preserve"> and 120.  If you need help with Excel or MS Windows</t>
  </si>
  <si>
    <t xml:space="preserve"> I can help you there too.</t>
  </si>
  <si>
    <t>When it comes to my students</t>
  </si>
  <si>
    <t xml:space="preserve"> I am patient</t>
  </si>
  <si>
    <t xml:space="preserve"> and compassionate. I'm comfortable tutoring students from 4th Grade to Adult Learner</t>
  </si>
  <si>
    <t xml:space="preserve"> and enjoy teaching one on one.</t>
  </si>
  <si>
    <t>Below are testimonials from some of my previous students</t>
  </si>
  <si>
    <t xml:space="preserve"> starting with Viviana</t>
  </si>
  <si>
    <t xml:space="preserve"> a High School Senior from Las Vegas</t>
  </si>
  <si>
    <t xml:space="preserve"> NV</t>
  </si>
  <si>
    <t xml:space="preserve"> who says:</t>
  </si>
  <si>
    <t>GREAT TEACHER!""</t>
  </si>
  <si>
    <t>I've been preparing for the Nevada High School Math Proficiency Exam for the last month</t>
  </si>
  <si>
    <t xml:space="preserve"> and Art has been my tutor.  In the 20 hours or so we've worked together</t>
  </si>
  <si>
    <t xml:space="preserve"> I found Art to be patient</t>
  </si>
  <si>
    <t xml:space="preserve"> and prepared.  He also recommended a book on the Math Proficiency Exam that's not only been a great help to me during tutoring sessions</t>
  </si>
  <si>
    <t xml:space="preserve"> but also a useful tool in generating homework assignments.  </t>
  </si>
  <si>
    <t>Whenever I have a question</t>
  </si>
  <si>
    <t xml:space="preserve"> I don't hesitate to ask.  This is because Art doesn't ridicule me like some of the teachers at school do.  He just works with me until I get it!  I like that!  He's also flexible on the format of the session.  He lets me decide what to work on based on where I feel I need help</t>
  </si>
  <si>
    <t xml:space="preserve"> yet utilizes the book as a guideline. This combination makes for enjoyable and productive tutoring sessions.  Art makes it fun</t>
  </si>
  <si>
    <t xml:space="preserve"> and gets the job done!  If you're looking for a tutor to help you pass the Nevada Math Proficiency Exam</t>
  </si>
  <si>
    <t xml:space="preserve"> Art is the one for you!  I highly recommend him!""</t>
  </si>
  <si>
    <t xml:space="preserve"> NV says:</t>
  </si>
  <si>
    <t>WE HAVE NOTHING BUT PRAISE FOR WHAT ART HAS DONE FOR OUR SON!""</t>
  </si>
  <si>
    <t>We had used every resource available</t>
  </si>
  <si>
    <t xml:space="preserve"> to help our son pass the Nevada High School Math Proficiency Exam.  This was the last piece he needed in order to receive his diploma.  Then</t>
  </si>
  <si>
    <t xml:space="preserve"> we found Art.  What a blessing.  Our son had always struggled with math.  From the first day Art started working with him</t>
  </si>
  <si>
    <t xml:space="preserve"> we could see a difference.  Our son came home with a new found excitement saying ""I think I am going to be able to do this!  Art explains things in a way that I can understand.""  In the four months Art worked with him</t>
  </si>
  <si>
    <t xml:space="preserve"> he took him from having trouble with elementary math concepts to being able to pass the Math Proficiency Exam.  Art has a system that works.  He has knowledge</t>
  </si>
  <si>
    <t xml:space="preserve"> patience and understands how to tap into what works for each individual.  We have nothing but praise for what he has done for our son!"" </t>
  </si>
  <si>
    <t xml:space="preserve"> preparing for the Math Proficiency Exam</t>
  </si>
  <si>
    <t xml:space="preserve"> says:</t>
  </si>
  <si>
    <t>BETTER THAN ANY OF MY MATH TEACHERS AT SCHOOL!""</t>
  </si>
  <si>
    <t>Art has been my tutor for the last month as I prepare for the Nevada Math Proficiency Exam.  In that time</t>
  </si>
  <si>
    <t xml:space="preserve"> I've learned many basic math concepts foreign to me prior to tutoring.  Art not only teaches better than any of my previous teachers</t>
  </si>
  <si>
    <t xml:space="preserve"> but he now has my math teacher puzzled as to how I was able to make such a dramatic improvement in such a short period of time.  My teacher was in such disbelief</t>
  </si>
  <si>
    <t xml:space="preserve"> he created a test for me to do in front of him</t>
  </si>
  <si>
    <t xml:space="preserve"> consisting of a variety of math problems</t>
  </si>
  <si>
    <t xml:space="preserve"> so that he could see whether I really knew how to do them.  When I was able to get the correct answers to all of them</t>
  </si>
  <si>
    <t xml:space="preserve"> AND show my work</t>
  </si>
  <si>
    <t xml:space="preserve"> AND do them quickly</t>
  </si>
  <si>
    <t xml:space="preserve"> he was totally blown away!  Art uses tried and true ""old school"" methods of solving math problems</t>
  </si>
  <si>
    <t xml:space="preserve"> rather than some of the new methods taught in school today that take much longer and are much more difficult to understand.  As a result</t>
  </si>
  <si>
    <t xml:space="preserve"> it appears that I'm going to pass the math proficiency exam. Art is patient</t>
  </si>
  <si>
    <t xml:space="preserve"> resourceful</t>
  </si>
  <si>
    <t xml:space="preserve"> and knows how to teach in a way that I can understand.  I highly recommend him!""</t>
  </si>
  <si>
    <t>ART IS A TRUE PROFESSIONAL</t>
  </si>
  <si>
    <t xml:space="preserve"> THOROUGH</t>
  </si>
  <si>
    <t xml:space="preserve"> AND EASY TO WORK WITH!""</t>
  </si>
  <si>
    <t>As a former PTA President and Girl Scout Troop Leader</t>
  </si>
  <si>
    <t xml:space="preserve"> I've had many parents ask for my assistance in finding tutoring help for their children.  When it came time for my daughter</t>
  </si>
  <si>
    <t xml:space="preserve"> I had a hard time finding someone until we met Art.  Art teaches to the individual's ability</t>
  </si>
  <si>
    <t xml:space="preserve"> while pushing them to stretch at the same time.  He understands the learning process and teaches in a way that works for my child.  Art has been working with my 13 year old daughter for about 3 months now.  Prior to tutoring with him</t>
  </si>
  <si>
    <t xml:space="preserve"> my daughter was receiving below standard grades.  Immediately after our first session</t>
  </si>
  <si>
    <t xml:space="preserve"> her test scores improved</t>
  </si>
  <si>
    <t xml:space="preserve"> and she is now receiving above standard grades on both homework and tests.  The time we spend weekly with Art has more than proven he has made a difference for us!""</t>
  </si>
  <si>
    <t>- Bree - 23 year old college student from Las Vegas</t>
  </si>
  <si>
    <t>DEFINITELY WORTH EVERY PENNY!""</t>
  </si>
  <si>
    <t>I have struggled with math my entire life and never really understood anything but basic math. I started tutoring with Art in preparation for my placement test</t>
  </si>
  <si>
    <t xml:space="preserve"> and after the first class</t>
  </si>
  <si>
    <t xml:space="preserve"> I left feeling so happy</t>
  </si>
  <si>
    <t xml:space="preserve"> because I actually learned something I'd never been taught before! I felt so smart</t>
  </si>
  <si>
    <t xml:space="preserve"> and he made it so simple to understand! The program he uses is great</t>
  </si>
  <si>
    <t xml:space="preserve"> whether you're in grade school or college. It teaches you everything</t>
  </si>
  <si>
    <t xml:space="preserve"> and Art is great at breaking down what you don't understand</t>
  </si>
  <si>
    <t xml:space="preserve"> without making you feel stupid for asking how to do it 5 different times. He is very patient.  I would definitely recommend him to anyone looking to excel in math</t>
  </si>
  <si>
    <t xml:space="preserve"> prepare for a math test</t>
  </si>
  <si>
    <t xml:space="preserve"> or even just to brush up on what you learned years ago. He's definitely worth every penny! Thank you Art for all your help!""</t>
  </si>
  <si>
    <t>GREAT TUTOR.  GOOD WITH KIDS!""</t>
  </si>
  <si>
    <t>I'm glad I found Art. It's a jungle out there</t>
  </si>
  <si>
    <t xml:space="preserve"> so it's good to have someone like Art to tutor my 7 year old son</t>
  </si>
  <si>
    <t xml:space="preserve"> and 11 year old daughter in Elementary Math skills.""</t>
  </si>
  <si>
    <t>- Jason - 20 year old student from Las Vegas</t>
  </si>
  <si>
    <t xml:space="preserve"> preparing for his Math Proficiency Exam</t>
  </si>
  <si>
    <t>BETTER THAN ALL THE OTHER TUTORS I'VE HAD!""</t>
  </si>
  <si>
    <t>When I read books on math</t>
  </si>
  <si>
    <t xml:space="preserve"> I don't get it.  When Art teaches it</t>
  </si>
  <si>
    <t xml:space="preserve"> I get it.  Prior to tutoring</t>
  </si>
  <si>
    <t xml:space="preserve"> I took the Math Proficiency Exam several times</t>
  </si>
  <si>
    <t xml:space="preserve"> but always scored below 200.  After 5 months of tutoring with Art</t>
  </si>
  <si>
    <t xml:space="preserve"> I passed the test with a score of 281!  I highly recommend him!"" </t>
  </si>
  <si>
    <t xml:space="preserve"> preparing for her Algebra 2 class for next semester says:</t>
  </si>
  <si>
    <t>I CAN'T BELIEVE IT!""</t>
  </si>
  <si>
    <t>I learned more about factoring and solving quadratic equations in my first 2 hours with Art</t>
  </si>
  <si>
    <t xml:space="preserve"> than I learned in my entire 9th grade math class!  After years of struggling with Math</t>
  </si>
  <si>
    <t xml:space="preserve"> Art has shown me that I really CAN understand it and ultimately CAN solve even the most difficult types of problems.  My fears and lack of confidence in math are gone forever!  Thank you</t>
  </si>
  <si>
    <t xml:space="preserve"> Art!""</t>
  </si>
  <si>
    <t>AFTER ONLY ONE LESSON</t>
  </si>
  <si>
    <t xml:space="preserve"> ALREADY SEEING A CHANGE!""</t>
  </si>
  <si>
    <t>I've tried for a long time to get my daughter into math. But she hates it more than anything and it seems like she may have a hard time learning it from me. She's in her senior year</t>
  </si>
  <si>
    <t xml:space="preserve"> so it's imperative she pass all of her math classes</t>
  </si>
  <si>
    <t xml:space="preserve"> especially the Nevada Math Proficiency Exam.  This is why I knew I had to get a tutor.  And I'm glad I did!</t>
  </si>
  <si>
    <t>After one lesson with Art</t>
  </si>
  <si>
    <t xml:space="preserve"> my daughter is already talking about what she's learned</t>
  </si>
  <si>
    <t xml:space="preserve"> which is completely different than usual. She likes how he teaches. She says he's very knowledgeable and understanding about different speeds of learning. She's already looking forward to the next lesson. This is what I was looking for</t>
  </si>
  <si>
    <t xml:space="preserve"> and Art made it happen! He made a great first impression</t>
  </si>
  <si>
    <t xml:space="preserve"> which I think is everything to a teenager and who they're learning from.""</t>
  </si>
  <si>
    <t xml:space="preserve"> NV says:  </t>
  </si>
  <si>
    <t>GREAT MATH TUTOR!""</t>
  </si>
  <si>
    <t>Art is very knowledgeable and helpful. He tutored my 7th grade son in ISEE test prep</t>
  </si>
  <si>
    <t xml:space="preserve"> in both the Math Achievement and Quantitative Reasoning test sections</t>
  </si>
  <si>
    <t xml:space="preserve"> and helped tremendously to break down the steps and make it easy to understand. I highly recommend him!""</t>
  </si>
  <si>
    <t>AMAZING!""</t>
  </si>
  <si>
    <t>Prior to tutoring with Art</t>
  </si>
  <si>
    <t xml:space="preserve"> my 14 year old son was failing Algebra 1. Under Art's tutelage</t>
  </si>
  <si>
    <t xml:space="preserve"> after three 2-hour sessions</t>
  </si>
  <si>
    <t xml:space="preserve"> over 3 weekends</t>
  </si>
  <si>
    <t xml:space="preserve"> my son received a 96% on his next math exam.  One of my neighbor's sons</t>
  </si>
  <si>
    <t xml:space="preserve"> in the same Algebra class</t>
  </si>
  <si>
    <t xml:space="preserve"> was tutored simultaneously with my son during the same 3 week period. Prior to Art's tutoring</t>
  </si>
  <si>
    <t xml:space="preserve"> he had a D in the class. Under Art's tutelage</t>
  </si>
  <si>
    <t xml:space="preserve"> he received a 98% on the same exam.   The two boys received the 2 highest scores in the class!  I highly recommend him!""</t>
  </si>
  <si>
    <t xml:space="preserve">I WHOLE-HEARTEDLY ENDORSE ART AS OUR TUTOR!""  </t>
  </si>
  <si>
    <t>Art has helped our 15 year old son understand and grow in confidence in both Math and Computer Literacy.  Art is a professional who has great patience and kindness.  I hardly think you could do better in finding a tutor for yourself or your family.""</t>
  </si>
  <si>
    <t>UNBELIEVABLE!""</t>
  </si>
  <si>
    <t>Art makes Math fun and easy to learn</t>
  </si>
  <si>
    <t xml:space="preserve"> cutting out all the unnecessary stuff!!!  In less than 4 hours of tutoring in one weekend</t>
  </si>
  <si>
    <t xml:space="preserve"> I was able to pass the Nevada Math Proficiency Exam! Prior to that</t>
  </si>
  <si>
    <t xml:space="preserve"> I'd been struggling for weeks!  Thank you</t>
  </si>
  <si>
    <t>FANTASTIC!""</t>
  </si>
  <si>
    <t>Art makes me feel comfortable in the way he teaches.  I don't feel intimidated</t>
  </si>
  <si>
    <t xml:space="preserve"> and I can ask questions freely without fear of being criticized.  He's also very knowledgeable.  In less than 22 hours of test prep for the Math Proficiency Exam</t>
  </si>
  <si>
    <t xml:space="preserve"> over a period of 6 weeks</t>
  </si>
  <si>
    <t xml:space="preserve"> I went from a failing score of 199 to a passing score of 262!  I have recommended him to 3 of my friends at school and they're excited about the possibility of starting with Art as early as next week!  For the longest time</t>
  </si>
  <si>
    <t xml:space="preserve"> I lacked confidence</t>
  </si>
  <si>
    <t xml:space="preserve"> and had a fear of not graduating.  Now</t>
  </si>
  <si>
    <t xml:space="preserve"> that fear is gone.  Art made it happen.  I highly recommend him!""</t>
  </si>
  <si>
    <t>- Jenah - 7th grade student from Las Vegas</t>
  </si>
  <si>
    <t>I LOVE MATH NOW!""</t>
  </si>
  <si>
    <t xml:space="preserve"> ""I used to really hate it!  But Art helped me raise my letter grade from a D to a B in 6 weeks!  I love it!""</t>
  </si>
  <si>
    <t xml:space="preserve">AWESOME!!!"" </t>
  </si>
  <si>
    <t>Art has helped me so much in such a short period of time in preparing for the math portion of the HESI nursing entrance exam.  He is patient</t>
  </si>
  <si>
    <t xml:space="preserve"> explains things in detail</t>
  </si>
  <si>
    <t xml:space="preserve"> and helps work out the math problems. After 6 weeks of tutoring with Art</t>
  </si>
  <si>
    <t xml:space="preserve"> I received an 86% on my entrance exam!  The next semester I took Algebra 1 and got an A!  I highly recommend him!""</t>
  </si>
  <si>
    <t>Tim - Parent from Henderson</t>
  </si>
  <si>
    <t>KNOWLEDGABLE AND PROFESSIONAL ASVAB TUTOR!</t>
  </si>
  <si>
    <t>Art is a great teacher. He's helping my son grasp the concept of MATHEMATICS. It has only been three sessions and I can really see a difference. The decision to hire Art as a tutor was the right one. A few more sessions will really make the difference.  I highly recommend him!""</t>
  </si>
  <si>
    <t>ASVAB EXPERT</t>
  </si>
  <si>
    <t xml:space="preserve"> ESPECIALLY THE MATH SECTIONS!""</t>
  </si>
  <si>
    <t>I just wanted to reach out to you and thank you for the hard work that you put in with LeeQuan.  He graduated from boot camp last Thursday</t>
  </si>
  <si>
    <t xml:space="preserve"> and was accepted into the Cyber Security program.  We are all so very proud of him and are extremely optimistic about his future. Your contribution was huge!  He passed his ASVAB with a sufficient score to qualify for a number of potentially lucrative jobs.  I am personally very thankful</t>
  </si>
  <si>
    <t xml:space="preserve"> and I can tell you that my mother</t>
  </si>
  <si>
    <t xml:space="preserve"> who is in heaven</t>
  </si>
  <si>
    <t xml:space="preserve"> would be deeply grateful.  All she ever wanted was for this kid to make something good out of himself.  You have certainly helped to make that happen!"" </t>
  </si>
  <si>
    <t>GREAT ASVAB TEST PREP!</t>
  </si>
  <si>
    <t>Art did a great job helping my son get ready for the Mathematics Knowledge and Arithmetic Reasoning portions of the ASVAB test. They did tutoring twice a week for a month and it really helped my son feel prepared and ready.""</t>
  </si>
  <si>
    <t>YOU'RE IN GOOD HANDS WITH ART!""</t>
  </si>
  <si>
    <t>I'm a senior at Liberty High School</t>
  </si>
  <si>
    <t xml:space="preserve"> trying to pass the Math Proficiency Exam.  After my first lesson with Art</t>
  </si>
  <si>
    <t xml:space="preserve"> I went home with so much knowledge!  Having someone walk through it with you step-by-step</t>
  </si>
  <si>
    <t xml:space="preserve"> makes it much easier to learn.  Out of my 12 years of schooling</t>
  </si>
  <si>
    <t xml:space="preserve"> and many teachers I've had</t>
  </si>
  <si>
    <t xml:space="preserve"> Art is the best one of all!  If you need help with math</t>
  </si>
  <si>
    <t xml:space="preserve"> Art is the tutor for you!""</t>
  </si>
  <si>
    <t xml:space="preserve"> says: </t>
  </si>
  <si>
    <t>CAN YOU JUST BE MY TEACHER?""</t>
  </si>
  <si>
    <t>After only 8 hours of tutoring with Art over a period of 1 month</t>
  </si>
  <si>
    <t xml:space="preserve"> I was able to pass the Nevada Math Proficiency Exam with a score of 298!  Prior to tutoring</t>
  </si>
  <si>
    <t xml:space="preserve"> I had been receiving scores below 230!  I wish Art had been my teacher all along.  He breaks things down and explains them in a way that I can understand!""</t>
  </si>
  <si>
    <t>Lessons are typically held at the West Charleston Library</t>
  </si>
  <si>
    <t xml:space="preserve"> located at 6301 West Charleston Blvd</t>
  </si>
  <si>
    <t xml:space="preserve"> next to the CSN Campus</t>
  </si>
  <si>
    <t xml:space="preserve"> at the corner of Community College Drive and West Charleston Blvd</t>
  </si>
  <si>
    <t xml:space="preserve"> across from Denny's.  </t>
  </si>
  <si>
    <t>RATE:</t>
  </si>
  <si>
    <t>$30/HR.  2 hour minimum.</t>
  </si>
  <si>
    <t>Payment is due by the end of the session.  Cash</t>
  </si>
  <si>
    <t xml:space="preserve"> or Check accepted.</t>
  </si>
  <si>
    <t>Please contact me at 702-249-1174 to discuss your tutoring needs</t>
  </si>
  <si>
    <t xml:space="preserve"> and set up an appointment today!</t>
  </si>
  <si>
    <t>;[30];2022-03-07;1
2022-02-15T21:49:48-0800;https://lasvegas.craigslist.org/lss/d/private-tutor-pre-to-reading/7446644122.html;;Henderson, Nv;no subregion found;lasvegas;Nevada;</t>
  </si>
  <si>
    <t>I currently have room for one student in my tutoring program. If you have a child who has fallen behind</t>
  </si>
  <si>
    <t xml:space="preserve"> needs extra help</t>
  </si>
  <si>
    <t xml:space="preserve"> or just wants to get ahead</t>
  </si>
  <si>
    <t xml:space="preserve"> then we should talk. I provide one-on-one tutoring for pre-kindergarten to 5th grade students. </t>
  </si>
  <si>
    <t>I am a private</t>
  </si>
  <si>
    <t xml:space="preserve"> year-round</t>
  </si>
  <si>
    <t xml:space="preserve"> full time tutor with over 25 years of experience. I have successfully tutored students in reading</t>
  </si>
  <si>
    <t xml:space="preserve"> writing and early math skills.  I tailor each student's curriculum based on their individual needs. My specialty is teaching young children to read and write correctly. I also teach cursive and early math skills</t>
  </si>
  <si>
    <t xml:space="preserve"> including multiplication</t>
  </si>
  <si>
    <t xml:space="preserve"> long division</t>
  </si>
  <si>
    <t xml:space="preserve"> fractions and decimals. I help with getting homework done correctly and in making sure the content is understood. I restore lost confidence.</t>
  </si>
  <si>
    <t>I have a bachelors degree in English with additional units toward my masters in childhood education and reading instruction</t>
  </si>
  <si>
    <t xml:space="preserve"> with an emphasis in children's literature and composition.  My core belief is that no student should struggle</t>
  </si>
  <si>
    <t xml:space="preserve"> fall behind or lose self confidence. I know what it is like to struggle and am here to help</t>
  </si>
  <si>
    <t xml:space="preserve"> so you won't. </t>
  </si>
  <si>
    <t xml:space="preserve"> We start with a 90 minute initial evaluation session where I can access the students needs and formulate a game plan going forward. Then</t>
  </si>
  <si>
    <t xml:space="preserve"> we can usually go down to one hour</t>
  </si>
  <si>
    <t xml:space="preserve"> twice a week</t>
  </si>
  <si>
    <t xml:space="preserve"> or once a week for ninety minutes</t>
  </si>
  <si>
    <t xml:space="preserve"> depending on the level of need. </t>
  </si>
  <si>
    <t>I meet my students at the public libraries in the Henderson area. My current opening is at Gibson Library on Monday and Thursday evening</t>
  </si>
  <si>
    <t xml:space="preserve"> as well as early afternoons. </t>
  </si>
  <si>
    <t xml:space="preserve">Nearly all of my students tutor year-round. </t>
  </si>
  <si>
    <t>Please e-mail me and provide the age</t>
  </si>
  <si>
    <t xml:space="preserve"> grade level and concerns of the student.</t>
  </si>
  <si>
    <t>;[];2022-03-07;0
2022-03-03T00:31:23-0800;https://lasvegas.craigslist.org/lss/d/pahrump-tutor-25-years-teaching/7453164793.html;40.0;Las Vegas Pahrump;no subregion found;lasvegas;Nevada;</t>
  </si>
  <si>
    <t>I am a one-on-one tutor that helps your child in school.</t>
  </si>
  <si>
    <t>If your elementary child (K-3rd grade) is in need of an experienced tutor</t>
  </si>
  <si>
    <t xml:space="preserve"> look no further. I was an elementary teacher for 25 years. I have 2 Masters degrees in Education. One in Elementary Education and the other in Advanced Teaching and Leadership with a specialization in TESOL (Teaching English to Speakers of Other Languages). I believe all students can learn. It is important to target each individual student's learning style in order for them to reach their potential. I will help your child in any area of need - reading</t>
  </si>
  <si>
    <t>I provide all materials for our sessions and I use a variety of learning strategies to engage your child (games</t>
  </si>
  <si>
    <t xml:space="preserve"> hands-on math materials</t>
  </si>
  <si>
    <t>Service area: West Las Vegas ONLY</t>
  </si>
  <si>
    <t>$40.00 per hour - Masks required</t>
  </si>
  <si>
    <t>702-292-0431 *No Texting it is important that I speak with you to get the information on what your child needs</t>
  </si>
  <si>
    <t xml:space="preserve"> so I can help him/her achieve. If you don't have the time to call and speak with me</t>
  </si>
  <si>
    <t xml:space="preserve"> then tutoring with me may not be the right option for you and your child.</t>
  </si>
  <si>
    <t>;[40];2022-03-07;1
2022-02-05T13:55:00-0800;https://lasvegas.craigslist.org/lss/d/las-vegas-1st-class-free-math-tuition/7442250316.html;30.0;Las Vegas, Henderson;no subregion found;lasvegas;Nevada;</t>
  </si>
  <si>
    <t>Having problems with Algebra</t>
  </si>
  <si>
    <t xml:space="preserve"> Geometry or any other topic in Math.....</t>
  </si>
  <si>
    <t>Contact SK @ 702-328-6062</t>
  </si>
  <si>
    <t xml:space="preserve"> sunilkhattar@yahoo.com</t>
  </si>
  <si>
    <t>Teaching Grades 5 to 12</t>
  </si>
  <si>
    <t>MATH Tutor has over 30 years of experience and First Class FREE !!! MATH Tutor still teaching in CCSD !!!</t>
  </si>
  <si>
    <t>Rate - $25 per hour thereafter.</t>
  </si>
  <si>
    <t>Tuition in Silverado area.</t>
  </si>
  <si>
    <t>-----------------------------------------------------------------------------------</t>
  </si>
  <si>
    <t>Planning for SAT..!!! Need help...</t>
  </si>
  <si>
    <t>SAT classes starting @ $35 per hour (No FREE class)</t>
  </si>
  <si>
    <t>;[25, 35];2022-03-07;2
2022-02-16T22:01:46-0800;https://lasvegas.craigslist.org/lss/d/las-vegas-math-tutoring-available/7447094869.html;20.0;no city found;no subregion found;lasvegas;Nevada;</t>
  </si>
  <si>
    <t>10+ years experience assisting youth with current math teachings and understanding. The new method of learning mathematics</t>
  </si>
  <si>
    <t xml:space="preserve"> by the public schools‚Äô standard</t>
  </si>
  <si>
    <t xml:space="preserve"> is not only confusing but also frustrating for most parents. Please allow me to help and bridge the gap. I can tutor your child virtually or in a public/secure environment for 1-3 hours each day after school. Email or text for specific scheduling. $20/hour.</t>
  </si>
  <si>
    <t>;[20];2022-03-07;1
2022-02-14T14:45:50-0800;https://lasvegas.craigslist.org/lss/d/north-las-vegas-certified-teacher/7446085886.html;;no city found;no subregion found;lasvegas;Nevada;</t>
  </si>
  <si>
    <t>(702) 342-8416</t>
  </si>
  <si>
    <t>Las Vegas</t>
  </si>
  <si>
    <t xml:space="preserve"> Alamo</t>
  </si>
  <si>
    <t xml:space="preserve"> Austin</t>
  </si>
  <si>
    <t xml:space="preserve"> Baker</t>
  </si>
  <si>
    <t xml:space="preserve"> Battle Mountain</t>
  </si>
  <si>
    <t xml:space="preserve"> Beatty</t>
  </si>
  <si>
    <t xml:space="preserve"> Beaverdam</t>
  </si>
  <si>
    <t xml:space="preserve"> Bennett Springs</t>
  </si>
  <si>
    <t xml:space="preserve"> Blue Diamond</t>
  </si>
  <si>
    <t xml:space="preserve"> Boulder City</t>
  </si>
  <si>
    <t xml:space="preserve"> Bunkerville</t>
  </si>
  <si>
    <t xml:space="preserve"> Cal-Nev-Ari</t>
  </si>
  <si>
    <t xml:space="preserve"> Caliente</t>
  </si>
  <si>
    <t xml:space="preserve"> Carlin</t>
  </si>
  <si>
    <t xml:space="preserve"> Carson City</t>
  </si>
  <si>
    <t xml:space="preserve"> Carter Springs</t>
  </si>
  <si>
    <t xml:space="preserve"> Cold Springs</t>
  </si>
  <si>
    <t xml:space="preserve"> Crescent Valley</t>
  </si>
  <si>
    <t xml:space="preserve"> Denio</t>
  </si>
  <si>
    <t xml:space="preserve"> Double Spring</t>
  </si>
  <si>
    <t xml:space="preserve"> Dry Valley</t>
  </si>
  <si>
    <t xml:space="preserve"> Dyer</t>
  </si>
  <si>
    <t xml:space="preserve"> East Valley</t>
  </si>
  <si>
    <t xml:space="preserve"> Elko</t>
  </si>
  <si>
    <t xml:space="preserve"> Ely</t>
  </si>
  <si>
    <t xml:space="preserve"> Empire</t>
  </si>
  <si>
    <t xml:space="preserve"> Enterprise</t>
  </si>
  <si>
    <t xml:space="preserve"> Fallon</t>
  </si>
  <si>
    <t xml:space="preserve"> Fallon Station</t>
  </si>
  <si>
    <t xml:space="preserve"> Fernley</t>
  </si>
  <si>
    <t xml:space="preserve"> Fish Springs</t>
  </si>
  <si>
    <t xml:space="preserve"> Fort McDermitt</t>
  </si>
  <si>
    <t xml:space="preserve"> Gabbs</t>
  </si>
  <si>
    <t xml:space="preserve"> Gardnerville</t>
  </si>
  <si>
    <t xml:space="preserve"> Gardnerville Ranchos</t>
  </si>
  <si>
    <t xml:space="preserve"> Genoa</t>
  </si>
  <si>
    <t xml:space="preserve"> Gerlach</t>
  </si>
  <si>
    <t xml:space="preserve"> Glenbrook</t>
  </si>
  <si>
    <t xml:space="preserve"> Golconda</t>
  </si>
  <si>
    <t xml:space="preserve"> Goldfield</t>
  </si>
  <si>
    <t xml:space="preserve"> Goodsprings</t>
  </si>
  <si>
    <t xml:space="preserve"> Hiko</t>
  </si>
  <si>
    <t xml:space="preserve"> Humboldt River Ranch</t>
  </si>
  <si>
    <t xml:space="preserve"> Imlay and Crystal Bay</t>
  </si>
  <si>
    <t xml:space="preserve"> Incline Village</t>
  </si>
  <si>
    <t xml:space="preserve"> Indian Hills</t>
  </si>
  <si>
    <t xml:space="preserve"> Jackpot</t>
  </si>
  <si>
    <t xml:space="preserve"> Johnson Lane</t>
  </si>
  <si>
    <t xml:space="preserve"> Kingsbury</t>
  </si>
  <si>
    <t xml:space="preserve"> Kingston</t>
  </si>
  <si>
    <t xml:space="preserve"> Lakeridge</t>
  </si>
  <si>
    <t xml:space="preserve"> Lamoille</t>
  </si>
  <si>
    <t xml:space="preserve"> Las Vegas</t>
  </si>
  <si>
    <t xml:space="preserve"> Laughlin</t>
  </si>
  <si>
    <t xml:space="preserve"> Lemmon Valley</t>
  </si>
  <si>
    <t xml:space="preserve"> Logan Creek</t>
  </si>
  <si>
    <t xml:space="preserve"> Lovelock</t>
  </si>
  <si>
    <t xml:space="preserve"> Lund</t>
  </si>
  <si>
    <t xml:space="preserve"> McDermitt</t>
  </si>
  <si>
    <t xml:space="preserve"> McGill</t>
  </si>
  <si>
    <t xml:space="preserve"> Mesquite</t>
  </si>
  <si>
    <t xml:space="preserve"> Mina</t>
  </si>
  <si>
    <t xml:space="preserve"> Minden</t>
  </si>
  <si>
    <t xml:space="preserve"> Moapa Town</t>
  </si>
  <si>
    <t xml:space="preserve"> Moapa Valley</t>
  </si>
  <si>
    <t xml:space="preserve"> Mogul</t>
  </si>
  <si>
    <t xml:space="preserve"> Montello</t>
  </si>
  <si>
    <t xml:space="preserve"> Mount Charleston</t>
  </si>
  <si>
    <t xml:space="preserve"> Nellis AFB</t>
  </si>
  <si>
    <t xml:space="preserve"> Nelson</t>
  </si>
  <si>
    <t xml:space="preserve"> Nixon</t>
  </si>
  <si>
    <t xml:space="preserve"> North Las Vegas</t>
  </si>
  <si>
    <t xml:space="preserve"> Oasis</t>
  </si>
  <si>
    <t xml:space="preserve"> Orovada</t>
  </si>
  <si>
    <t xml:space="preserve"> Osino</t>
  </si>
  <si>
    <t xml:space="preserve"> Owyhee</t>
  </si>
  <si>
    <t xml:space="preserve"> Pahrump</t>
  </si>
  <si>
    <t xml:space="preserve"> Panaca</t>
  </si>
  <si>
    <t xml:space="preserve"> Paradise</t>
  </si>
  <si>
    <t xml:space="preserve"> Pioche</t>
  </si>
  <si>
    <t xml:space="preserve"> Rachel</t>
  </si>
  <si>
    <t xml:space="preserve"> Reno</t>
  </si>
  <si>
    <t xml:space="preserve"> Round Hill Village</t>
  </si>
  <si>
    <t xml:space="preserve"> Ruhenstroth</t>
  </si>
  <si>
    <t xml:space="preserve"> Ruth</t>
  </si>
  <si>
    <t xml:space="preserve"> Sandy Valley</t>
  </si>
  <si>
    <t xml:space="preserve"> Schurz</t>
  </si>
  <si>
    <t xml:space="preserve"> Searchlight</t>
  </si>
  <si>
    <t xml:space="preserve"> Silver City</t>
  </si>
  <si>
    <t xml:space="preserve"> Silver Peak</t>
  </si>
  <si>
    <t xml:space="preserve"> Silver Springs</t>
  </si>
  <si>
    <t xml:space="preserve"> Skyland</t>
  </si>
  <si>
    <t xml:space="preserve"> Smith Valley</t>
  </si>
  <si>
    <t xml:space="preserve"> Spanish Springs</t>
  </si>
  <si>
    <t xml:space="preserve"> Sparks</t>
  </si>
  <si>
    <t xml:space="preserve"> Spring Creek</t>
  </si>
  <si>
    <t xml:space="preserve"> Spring Valley</t>
  </si>
  <si>
    <t xml:space="preserve"> Stagecoach</t>
  </si>
  <si>
    <t xml:space="preserve"> Stateline</t>
  </si>
  <si>
    <t xml:space="preserve"> Summerlin South</t>
  </si>
  <si>
    <t xml:space="preserve"> Sun Valley</t>
  </si>
  <si>
    <t xml:space="preserve"> Sunrise Manor</t>
  </si>
  <si>
    <t xml:space="preserve"> Sutcliffe</t>
  </si>
  <si>
    <t xml:space="preserve"> Tonopah</t>
  </si>
  <si>
    <t xml:space="preserve"> Topaz Lake</t>
  </si>
  <si>
    <t xml:space="preserve"> Topaz Ranch Estates</t>
  </si>
  <si>
    <t xml:space="preserve"> Ursine</t>
  </si>
  <si>
    <t xml:space="preserve"> Valmy</t>
  </si>
  <si>
    <t xml:space="preserve"> Verdi</t>
  </si>
  <si>
    <t xml:space="preserve"> Virginia City</t>
  </si>
  <si>
    <t xml:space="preserve"> Wadsworth</t>
  </si>
  <si>
    <t xml:space="preserve"> Walker Lake</t>
  </si>
  <si>
    <t xml:space="preserve"> Washoe Valley</t>
  </si>
  <si>
    <t xml:space="preserve"> Wells</t>
  </si>
  <si>
    <t xml:space="preserve"> West Wendover</t>
  </si>
  <si>
    <t xml:space="preserve"> Whitney</t>
  </si>
  <si>
    <t xml:space="preserve"> Winnemucca</t>
  </si>
  <si>
    <t xml:space="preserve"> Yerington</t>
  </si>
  <si>
    <t xml:space="preserve"> Zephyr Cove</t>
  </si>
  <si>
    <t>;[];2022-03-07;0
2022-02-21T18:08:06-0800;https://reno.craigslist.org/lss/d/reno-math-and-reading-tutor-with-maddy/7449216798.html;;Reno;no subregion found;reno;Nevada;</t>
  </si>
  <si>
    <t>Are you in need of a tutor for your child?! Look no more! I am a private reading and math tutor for elementary and middle school students and have been teaching in-home throughout my college career. Students and parents love me because I am reliable</t>
  </si>
  <si>
    <t xml:space="preserve"> punctual</t>
  </si>
  <si>
    <t xml:space="preserve"> and charming. Most of my students have shown high success rates and grades within the first couple of months under my tutelage. I also specialize in preparing students for their midterms and final exams. I charge $50 an hour</t>
  </si>
  <si>
    <t xml:space="preserve"> $45 for 45 minutes</t>
  </si>
  <si>
    <t xml:space="preserve"> and $30 for half an hour. I teach at my home</t>
  </si>
  <si>
    <t xml:space="preserve"> in your home</t>
  </si>
  <si>
    <t xml:space="preserve"> and zoom lessons. For an additional $20</t>
  </si>
  <si>
    <t xml:space="preserve"> I can drive to your home as long as it is within the Washoe County School district. Serious inquires only.  </t>
  </si>
  <si>
    <t>Maddy</t>
  </si>
  <si>
    <t xml:space="preserve"> 20];2022-03-07;4</t>
  </si>
  <si>
    <t>2022-02-18T09:15:38-0800;https://reno.craigslist.org/lss/d/reno-academic-tutor-early-literacy/7447690823.html;;Reno</t>
  </si>
  <si>
    <t xml:space="preserve"> Incline;no subregion found;reno;Nevada;"</t>
  </si>
  <si>
    <t>Local teacher providing one to one tutoring in many areas: English</t>
  </si>
  <si>
    <t xml:space="preserve"> Early Literacy</t>
  </si>
  <si>
    <t xml:space="preserve"> Test taking skills. Let's finish strong this year!</t>
  </si>
  <si>
    <t xml:space="preserve">One of my areas of expertise is Early Literacy Development. I have proven results with my past students who have taken off in their reading abilities. </t>
  </si>
  <si>
    <t>I also support students in their home school programs.</t>
  </si>
  <si>
    <t>Call today to set up your appointment and hear about rates.</t>
  </si>
  <si>
    <t>775247-0164</t>
  </si>
  <si>
    <t>;[];2022-03-07;0
2022-03-05T19:23:31-0500;https://cnj.craigslist.org/lss/d/highland-park-math-physics-and/7454424370.html;;Highland Park;no subregion found;centralnj;New Jersey;</t>
  </si>
  <si>
    <t>Patient and caring private tutoring in MATHEMATICS</t>
  </si>
  <si>
    <t xml:space="preserve"> PHYSICS</t>
  </si>
  <si>
    <t xml:space="preserve"> FINANCE</t>
  </si>
  <si>
    <t xml:space="preserve"> ACCOUNTING</t>
  </si>
  <si>
    <t xml:space="preserve"> ECONOMICS and SAT</t>
  </si>
  <si>
    <t xml:space="preserve"> PRAXIS and GMAT preparation for high school</t>
  </si>
  <si>
    <t xml:space="preserve"> college students</t>
  </si>
  <si>
    <t xml:space="preserve"> and professionals customized to meet your particular needs</t>
  </si>
  <si>
    <t xml:space="preserve"> abilities and interests. My students come from all backgrounds ranging from learning disabled to accelerated to everything in between. Flexible hours are available including evenings and Sundays. I tutor one-on-one remotely or in person in Middlesex</t>
  </si>
  <si>
    <t xml:space="preserve"> Mercer</t>
  </si>
  <si>
    <t xml:space="preserve"> Warren and Ocean counties.</t>
  </si>
  <si>
    <t>Email me or call or text me at 732-322-0711.</t>
  </si>
  <si>
    <t>I also tutor Veterans through the Vocational</t>
  </si>
  <si>
    <t xml:space="preserve"> Rehabilitation and Employment Program at the US Department of Veteran Affairs.</t>
  </si>
  <si>
    <t>***If you are enrolled in an online course</t>
  </si>
  <si>
    <t xml:space="preserve"> I can provide the one-on-one personal tutoring assistance that you might be missing. I also hold enrichment classes in a variety of subjects and provide personal academic training.</t>
  </si>
  <si>
    <t>I have also published over 20 papers in scholarly journals. I help students improve their writing by helping them to formulate and clarify their ideas and assist them in the next step to express those ideas succinctly</t>
  </si>
  <si>
    <t xml:space="preserve"> clearly and incisively.</t>
  </si>
  <si>
    <t>In addition to tutoring</t>
  </si>
  <si>
    <t xml:space="preserve"> I have a Ph.D. and teach as a professor in academic and professional departments in several universities. I have also developed mathematical models and software for the financial services industry.</t>
  </si>
  <si>
    <t>Tutoring available at all levels including:</t>
  </si>
  <si>
    <t>***High School and Middle School Mathematics: Algebra</t>
  </si>
  <si>
    <t xml:space="preserve"> SAT and AP preparation</t>
  </si>
  <si>
    <t>***College Level Mathematics and Statistics: calculus</t>
  </si>
  <si>
    <t xml:space="preserve"> financial mathematics</t>
  </si>
  <si>
    <t xml:space="preserve"> GRE and PRAXIS preparation</t>
  </si>
  <si>
    <t>***High School and College Level Physics and Physical Science including mechanics</t>
  </si>
  <si>
    <t xml:space="preserve"> electricity and magnetism</t>
  </si>
  <si>
    <t xml:space="preserve"> engineering mechanics and fluid mechanics</t>
  </si>
  <si>
    <t>***High School and College Chemistry</t>
  </si>
  <si>
    <t>***Accounting and Finance</t>
  </si>
  <si>
    <t>***Economics: micro</t>
  </si>
  <si>
    <t xml:space="preserve"> macro</t>
  </si>
  <si>
    <t xml:space="preserve"> econometrics</t>
  </si>
  <si>
    <t>***Computers: programming</t>
  </si>
  <si>
    <t xml:space="preserve"> C and C++.</t>
  </si>
  <si>
    <t>;[];2022-03-07;0
2022-02-27T15:40:02-0500;https://cnj.craigslist.org/lss/d/annandale-math-and-science-tutor-80-hr/7451653065.html;80.0;Hunterdon County, Nj;no subregion found;centralnj;New Jersey;</t>
  </si>
  <si>
    <t>I am a licensed teacher in NJ and IL</t>
  </si>
  <si>
    <t xml:space="preserve"> with a standard certificate in physics and a B.S. in Physics and Education. I have been teaching and tutoring in New Jersey for the last five years. I provide homework help and tutoring for students in physics</t>
  </si>
  <si>
    <t xml:space="preserve"> and math (pre-algebra thru Calculus BC). I have a passion for education and helping students learn difficult subjects</t>
  </si>
  <si>
    <t xml:space="preserve"> and my style has always been focused on identifying and leveraging each student's individual strengths in order to help them build new ones. My well-rounded background helps me connect with students and allows me to customize tips and strategies to help students really learn and improve their grades. I primarily drive to my client's homes for sessions</t>
  </si>
  <si>
    <t xml:space="preserve"> but I'm also amenable to tutoring virtually if preferred.</t>
  </si>
  <si>
    <t>The subjects I tutor include but are not limited to:</t>
  </si>
  <si>
    <t>Calculus 1 (AB)</t>
  </si>
  <si>
    <t>Calculus 1-2 (BC)</t>
  </si>
  <si>
    <t>All Levels of Physics</t>
  </si>
  <si>
    <t>Most physical science courses</t>
  </si>
  <si>
    <t>My rate is $80/hr for most sessions</t>
  </si>
  <si>
    <t xml:space="preserve"> but is variable based on driving distance</t>
  </si>
  <si>
    <t xml:space="preserve"> time of day</t>
  </si>
  <si>
    <t xml:space="preserve"> and subject. Please contact me by email at j.crouch.1908@gmail.com if you are interested or have questions. Please include the grade level</t>
  </si>
  <si>
    <t xml:space="preserve"> subject area</t>
  </si>
  <si>
    <t xml:space="preserve"> and times/days that you're interested in getting support for. If you are comfortable</t>
  </si>
  <si>
    <t xml:space="preserve"> you can also include the town  that you're in so that I can provide an accurate hourly rate.</t>
  </si>
  <si>
    <t xml:space="preserve">    ";[80];2022-03-07;1</t>
  </si>
  <si>
    <t>2022-02-24T13:38:47-0500;https://cnj.craigslist.org/lss/d/titusville-tutor-phi-beta-kappa-summa/7450350436.html;;no city found;no subregion found;centralnj;New Jersey;"</t>
  </si>
  <si>
    <t>**Mature</t>
  </si>
  <si>
    <t xml:space="preserve"> motivated</t>
  </si>
  <si>
    <t xml:space="preserve"> dedicated tutor available to help you or your child</t>
  </si>
  <si>
    <t>** B.A. and M.A. degrees:  Phi Beta Kappa</t>
  </si>
  <si>
    <t xml:space="preserve"> summa cum laude</t>
  </si>
  <si>
    <t xml:space="preserve"> 4.0 GPA  </t>
  </si>
  <si>
    <t>**Over 35 years experience</t>
  </si>
  <si>
    <t>**Zoom or in-person lessons available</t>
  </si>
  <si>
    <t xml:space="preserve">  have own transportation ‚Äì willing to drive to your home or a public library</t>
  </si>
  <si>
    <t>**Flexible schedule</t>
  </si>
  <si>
    <t>**Excellent references available</t>
  </si>
  <si>
    <t>;[];2022-03-07;0
2022-02-19T22:53:54-0500;https://cnj.craigslist.org/lss/d/princeton-math-tutor-ivy-league-grad/7448398009.html;50.0;Online;no subregion found;centralnj;New Jersey;</t>
  </si>
  <si>
    <t>Hi! My name is Sammy</t>
  </si>
  <si>
    <t xml:space="preserve"> and I do Math! (and computer science)</t>
  </si>
  <si>
    <t>Contact: inflectionpointtutor@yahoo.com</t>
  </si>
  <si>
    <t>The details:</t>
  </si>
  <si>
    <t xml:space="preserve"> anything from Geometry through Complex Analysis</t>
  </si>
  <si>
    <t>- Charge $50/hr</t>
  </si>
  <si>
    <t>Linkedin: https://www.linkedin.com/in/sam-straus-41760369/</t>
  </si>
  <si>
    <t>I've been doing math for as long as I can remember. I did math-team in highschool</t>
  </si>
  <si>
    <t xml:space="preserve"> went to canada/usa mathcamp</t>
  </si>
  <si>
    <t xml:space="preserve"> studied it in college</t>
  </si>
  <si>
    <t xml:space="preserve"> and currently work as a software engineer (ok</t>
  </si>
  <si>
    <t xml:space="preserve"> that's not technically math</t>
  </si>
  <si>
    <t xml:space="preserve"> but who's counting?).</t>
  </si>
  <si>
    <t>I started tutoring because I think math is taught badly. Schools get students to memorize formulas or specific problem-types</t>
  </si>
  <si>
    <t xml:space="preserve"> without stopping to explain *why* they work. Not only is this boring</t>
  </si>
  <si>
    <t xml:space="preserve"> but it's also harder:</t>
  </si>
  <si>
    <t>Instead of learning one single technique</t>
  </si>
  <si>
    <t xml:space="preserve"> you're forced to memorize 50 different formulas that all get at the same idea. Why did you learn the area of a trapezoid</t>
  </si>
  <si>
    <t xml:space="preserve"> when it's just a rectangle and two triangles? Why did you learn the formulas for sin(a+b) and sin(a-b)</t>
  </si>
  <si>
    <t xml:space="preserve"> when it's the same thing (and you just plug in -b)?</t>
  </si>
  <si>
    <t>Once you get past all the boring stuff</t>
  </si>
  <si>
    <t xml:space="preserve"> each math problem is a little puzzle</t>
  </si>
  <si>
    <t xml:space="preserve"> and that's what makes it fun. Formulas don't come from thin air</t>
  </si>
  <si>
    <t xml:space="preserve"> there's a reason why they work. When you understand why these work and where they came from</t>
  </si>
  <si>
    <t xml:space="preserve"> you build a skillset so that you don't need to memorize</t>
  </si>
  <si>
    <t xml:space="preserve"> and maybe one day</t>
  </si>
  <si>
    <t xml:space="preserve"> you can even discover formulas of your own.</t>
  </si>
  <si>
    <t>2022-03-02T05:38:49-0500;https://cnj.craigslist.org/lss/d/piscataway-in-person-lessons-for-major/7452722598.html;100.0;no city found;no subregion found;centralnj;New Jersey;"</t>
  </si>
  <si>
    <t>Ready to achieve seemingly impossible SAT scores and unleash your full potential? Expert tutoring will turn your dream scores into reality in just a few in person lessons. You may be just a step away from your reach school.</t>
  </si>
  <si>
    <t>‚Äì Johns Hopkins math graduate with over 17 years tutoring experience.</t>
  </si>
  <si>
    <t>‚Äì More than 7000 hours of Math tutoring.</t>
  </si>
  <si>
    <t>‚Äì Unique</t>
  </si>
  <si>
    <t xml:space="preserve"> adaptive teaching method that is individually tailored to each student‚Äôs needs.</t>
  </si>
  <si>
    <t>‚Äì Extremely patient</t>
  </si>
  <si>
    <t xml:space="preserve"> trouble shooting skills.</t>
  </si>
  <si>
    <t>Realize your college goals with one of the most rewarding</t>
  </si>
  <si>
    <t xml:space="preserve"> life-changing investments you‚Äôll ever make. Email now for your first in person lesson.</t>
  </si>
  <si>
    <t>Let‚Äôs hear from former students and their parents:</t>
  </si>
  <si>
    <t>‚ÄúHe was a fantastic SAT Math tutor. He was able to help me raise my math score by 70 points to 770 in 10 sessions. He has a knack for explaining concepts and problems so that I could remember and understand where I went wrong.‚Äù</t>
  </si>
  <si>
    <t>‚ÄúHe helped my son improve from C to A in honors math and from 660 to 780 on the math SAT. He is especially good with question and answer</t>
  </si>
  <si>
    <t xml:space="preserve"> give and take exchanges. He is clearly very strong in all aspects of Mathematics and test taking strategies.‚Äù</t>
  </si>
  <si>
    <t>Maybe you will be our next success story. Email today for your first in person lesson. $100 / 90 minute lesson at your home or library.</t>
  </si>
  <si>
    <t>;[100];2022-03-07;1
2022-03-03T23:48:42-0500;https://jerseyshore.craigslist.org/lss/d/asbury-park-math-science-nursing-tutor/7453591593.html;;Virtual/In-Person;no subregion found;jerseyshore;New Jersey;</t>
  </si>
  <si>
    <t>My name is Komal. I offer tutoring services virtually through Zoom. I hold three degrees. An Associate's Degree in Allied Health Science</t>
  </si>
  <si>
    <t xml:space="preserve"> a Bachelor's Degree in Social Behavioral Health Science with a minor in Allied Health</t>
  </si>
  <si>
    <t xml:space="preserve"> and a Bachelor of Nursing Degree. I am currently a registered nurse.  I tutor all grades ranging from Pre-School to 12th grade AND college students. I tutor a wide range of subjects including:</t>
  </si>
  <si>
    <t>ALL nursing courses</t>
  </si>
  <si>
    <t xml:space="preserve"> NCLEX prep</t>
  </si>
  <si>
    <t xml:space="preserve"> Anatomy and Physiology I and II with lab components</t>
  </si>
  <si>
    <t xml:space="preserve"> Nutrition</t>
  </si>
  <si>
    <t xml:space="preserve"> Biology I and II with the lab components</t>
  </si>
  <si>
    <t xml:space="preserve"> Chemistry I</t>
  </si>
  <si>
    <t xml:space="preserve"> Health Education</t>
  </si>
  <si>
    <t xml:space="preserve"> Beginner level Spanish</t>
  </si>
  <si>
    <t xml:space="preserve"> Elementary/Middle School Math</t>
  </si>
  <si>
    <t xml:space="preserve"> Elementary/Middle/High School Level English</t>
  </si>
  <si>
    <t xml:space="preserve"> College Level English</t>
  </si>
  <si>
    <t xml:space="preserve"> and Essay Writing.</t>
  </si>
  <si>
    <t>Please let me know the areas and topics you need help in so I can create PowerPoints and questions accordingly. I have a very flexible schedule and we can arrange to meet over zoom or in person!</t>
  </si>
  <si>
    <t>You can contact me via email</t>
  </si>
  <si>
    <t xml:space="preserve"> the phone number listed</t>
  </si>
  <si>
    <t xml:space="preserve"> or find me on tutors.com</t>
  </si>
  <si>
    <t>Please let me know if you have any questions or concerns! I look forward to hearing from you!</t>
  </si>
  <si>
    <t>2022-02-26T15:48:53-0500;https://jerseyshore.craigslist.org/lss/d/toms-river-affordable-tutoring-from/7451283560.html;30.0;Toms River;no subregion found;jerseyshore;New Jersey;"</t>
  </si>
  <si>
    <t>Hello and welcome!  I am a highly qualified experienced teacher for grades Kindergarten-5th grade. I am available to tutor your child in reading</t>
  </si>
  <si>
    <t xml:space="preserve"> and math during the week and some weekends. If your child is struggling with reading</t>
  </si>
  <si>
    <t xml:space="preserve"> or math</t>
  </si>
  <si>
    <t xml:space="preserve"> I incorporate a fun interactive approach to help your child succeed. Students learn through interactive learning games on the iPad</t>
  </si>
  <si>
    <t xml:space="preserve"> hands-on writing practice using a dry erase board and by reading books that interest them (By Grade Level)  I am only offering 1- 2 hours per day for each student and can only tutor 2-3 students per week</t>
  </si>
  <si>
    <t xml:space="preserve"> so if you are interested please contact me asap so we can arrange a schedule that is convenient for you and your child. Thank you for your time and consideration. Below you will find my certifications. </t>
  </si>
  <si>
    <t>*Due to Covid restrictions at the library</t>
  </si>
  <si>
    <t xml:space="preserve"> I travel to your house and wear a mask. I also disinfect everything after each session.*</t>
  </si>
  <si>
    <t xml:space="preserve">Certifications/Awards/Activities: </t>
  </si>
  <si>
    <t xml:space="preserve">	Bachelor of History with Program Distinction/Cum Laude</t>
  </si>
  <si>
    <t xml:space="preserve"> GPA: 3.79</t>
  </si>
  <si>
    <t xml:space="preserve">	K-5 Elementary Education/Certificate of Eligibility with Advanced Standing</t>
  </si>
  <si>
    <t xml:space="preserve">	5-8 Middle School Language Arts Certificate</t>
  </si>
  <si>
    <t xml:space="preserve">	Dean's List 2007</t>
  </si>
  <si>
    <t xml:space="preserve">	Ambassador for Richard Stockton College of NJ</t>
  </si>
  <si>
    <t xml:space="preserve">	Math Workshop for 2011 Envisions</t>
  </si>
  <si>
    <t xml:space="preserve">	NWEA Training/ Anti-Bullying Seminar</t>
  </si>
  <si>
    <t xml:space="preserve">	National Council of Mathematics</t>
  </si>
  <si>
    <t xml:space="preserve">	CPR Certified</t>
  </si>
  <si>
    <t xml:space="preserve">Education: Richard Stockton University </t>
  </si>
  <si>
    <t>References: Available Upon Request</t>
  </si>
  <si>
    <t>$30 per hour or</t>
  </si>
  <si>
    <t xml:space="preserve">Packages Available </t>
  </si>
  <si>
    <t>(upon request) at a discounted price</t>
  </si>
  <si>
    <t>;[30];2022-03-07;1
2022-03-05T05:42:57-0500;https://newjersey.craigslist.org/lss/d/jersey-city-does-your-child-count-on/7454084238.html;47.5;New Jersey, Nyc;no subregion found;northjersey;New Jersey;</t>
  </si>
  <si>
    <t>My name is Andrew</t>
  </si>
  <si>
    <t xml:space="preserve"> and I have an established tutoring business centered in New Jersey. I currently work as a middle school teacher</t>
  </si>
  <si>
    <t xml:space="preserve"> but I have been a center director of a tutoring center and a high school teacher in the past. I conduct 1-on-1 lessons through Zoom. Call or text 201 736 1268 if you have any questions</t>
  </si>
  <si>
    <t xml:space="preserve"> and I can provide you with a easy to use scheduling system that allows us to work together with maximum flexibility but minimum commitment on your end. I plan to be in business for a long time</t>
  </si>
  <si>
    <t xml:space="preserve"> so I'll be here as long as you need me!</t>
  </si>
  <si>
    <t>I specialize on helping students who struggle with their calculation abilities. If your child counts on their fingers to solve addition or subtraction problems like 8+7 or 15-9</t>
  </si>
  <si>
    <t xml:space="preserve"> then this is a sign of a major weakness. This weakness can be fixed</t>
  </si>
  <si>
    <t xml:space="preserve"> but many times it is not. Students who have this issue will struggle to learn their multiplication table</t>
  </si>
  <si>
    <t xml:space="preserve"> understand equivalent fractions and reducing fractions</t>
  </si>
  <si>
    <t xml:space="preserve"> decimal equivalents of unit fractions</t>
  </si>
  <si>
    <t xml:space="preserve"> and other fundamental skills that are needed to demonstrate math ability in our current school system. I have 8 years of experience working with students to address and strengthen this weakness</t>
  </si>
  <si>
    <t xml:space="preserve"> which leads to major changes in their calculation fluency</t>
  </si>
  <si>
    <t xml:space="preserve"> increases their confidence</t>
  </si>
  <si>
    <t xml:space="preserve"> and leads them to learn independently and catch up with their grade level. </t>
  </si>
  <si>
    <t>If your child counts on their fingers</t>
  </si>
  <si>
    <t xml:space="preserve"> struggles with their multiplication facts</t>
  </si>
  <si>
    <t xml:space="preserve"> doesn't understand fractions or decimals</t>
  </si>
  <si>
    <t xml:space="preserve"> wants to get better with exponents</t>
  </si>
  <si>
    <t xml:space="preserve"> roots</t>
  </si>
  <si>
    <t xml:space="preserve"> primes</t>
  </si>
  <si>
    <t xml:space="preserve"> composites</t>
  </si>
  <si>
    <t xml:space="preserve"> percents</t>
  </si>
  <si>
    <t xml:space="preserve"> or any other fundamental math skill</t>
  </si>
  <si>
    <t xml:space="preserve"> I am absolutely your best choice. Call or text 201 736 1268 and lets at least talk about how I might be able to help you. I offer 30 minute sessions for $35 per session</t>
  </si>
  <si>
    <t xml:space="preserve"> or 60 minute sessions for $60 per session</t>
  </si>
  <si>
    <t xml:space="preserve"> and I work hard to make sure you get your money's worth. When you start working with me</t>
  </si>
  <si>
    <t xml:space="preserve"> you gain a committed guide for as long as you need me</t>
  </si>
  <si>
    <t xml:space="preserve"> and I will make sure you improve</t>
  </si>
  <si>
    <t xml:space="preserve"> or I will find someone who can help if for some reason I cant.</t>
  </si>
  <si>
    <t>Call or text 201 736 1268! First 30 minute session is free if you mention this ad.</t>
  </si>
  <si>
    <t>;[35, 60];2022-03-07;2
2022-03-05T02:03:49-0500;https://newjersey.craigslist.org/lss/d/east-hanover-chemistry-or-math-tutor/7454069240.html;;Morris County;no subregion found;northjersey;New Jersey;</t>
  </si>
  <si>
    <t>Hi! I am currently a chemistry professor</t>
  </si>
  <si>
    <t xml:space="preserve"> teaching general chemistry at Kean University.</t>
  </si>
  <si>
    <t>I am a trained organometallic chemist and teacher. Before being a professor I was a high school chemistry teacher in NYC</t>
  </si>
  <si>
    <t xml:space="preserve"> and have been tutoring chemistry and math for 10 years. I love teaching!</t>
  </si>
  <si>
    <t>I specialize in teaching:</t>
  </si>
  <si>
    <t>GENERAL CHEMISTRY I/II</t>
  </si>
  <si>
    <t>ORGANIC CHEMISTRY I/II</t>
  </si>
  <si>
    <t>AP CHEMISTRY</t>
  </si>
  <si>
    <t>CALCULUS AB</t>
  </si>
  <si>
    <t>ALGEBRA I/II</t>
  </si>
  <si>
    <t>I am VERY familiar with the college level and high school level chemistry curriculum and have lots of resources (self-made and external) to help you succeed!</t>
  </si>
  <si>
    <t>*High school students always welcome!</t>
  </si>
  <si>
    <t>M.S. Chemistry - University of Maryland</t>
  </si>
  <si>
    <t>B.S. Chemistry - The College of New Jersey</t>
  </si>
  <si>
    <t>Contact me if you want to get started or have any questions! I'd be happy to have a short free session with you to work on some problems to for you to see if I would be a good fit for you. In person and online sessions are available.</t>
  </si>
  <si>
    <t>2022-03-02T09:18:14-0500;https://newjersey.craigslist.org/lss/d/weehawken-taking-an-online-class-ivy/7452767957.html;;no city found;no subregion found;northjersey;New Jersey;"</t>
  </si>
  <si>
    <t>Hi All</t>
  </si>
  <si>
    <t>My name is Phil and I am a recent graduate of Cornell University's Engineering program. I tutor on the side of my corporate job for a side income and really enjoy helping my students succeed in their classes. I am flexible and get you the grade YOU want.</t>
  </si>
  <si>
    <t>Please text me at 845-596-1723 if you are interested in any of the following services:</t>
  </si>
  <si>
    <t>-Individual assignment (hw</t>
  </si>
  <si>
    <t xml:space="preserve"> project) completion</t>
  </si>
  <si>
    <t>I specialize in Math</t>
  </si>
  <si>
    <t xml:space="preserve"> Statistics and Accounting but I am experienced with other subjects as well</t>
  </si>
  <si>
    <t xml:space="preserve"> JUST ASK ME!</t>
  </si>
  <si>
    <t>Please contact me if you need help getting through your online classes and you will be pleasantly surprised with the results!</t>
  </si>
  <si>
    <t>devry</t>
  </si>
  <si>
    <t xml:space="preserve"> phoenix</t>
  </si>
  <si>
    <t xml:space="preserve"> online class help</t>
  </si>
  <si>
    <t xml:space="preserve"> kaplan</t>
  </si>
  <si>
    <t xml:space="preserve"> nursing tutor</t>
  </si>
  <si>
    <t xml:space="preserve"> keller</t>
  </si>
  <si>
    <t>2022-02-08T08:50:58-0500;https://newjersey.craigslist.org/lss/d/math-and-physics-tutoring-by-college/7443263577.html;;Online;no subregion found;northjersey;New Jersey;"</t>
  </si>
  <si>
    <t>With over thirty years experience</t>
  </si>
  <si>
    <t xml:space="preserve"> I have been a dedicated tutor for most of the math</t>
  </si>
  <si>
    <t xml:space="preserve"> engineering and physical sciences</t>
  </si>
  <si>
    <t xml:space="preserve"> including all calculus levels and high school and college physics and the various engineering disciplines</t>
  </si>
  <si>
    <t xml:space="preserve"> as well as statistics for engineering</t>
  </si>
  <si>
    <t xml:space="preserve"> biological and the social sciences</t>
  </si>
  <si>
    <t xml:space="preserve"> including psychometrics and mathematical statistics.  I also teach Microsoft Excel</t>
  </si>
  <si>
    <t xml:space="preserve"> including macros and Visual Basic coding</t>
  </si>
  <si>
    <t xml:space="preserve"> and Solver for scientific and business applications</t>
  </si>
  <si>
    <t xml:space="preserve"> as well as MATLAB(and other computer programming languages) and CAD drafting(AutoCAD</t>
  </si>
  <si>
    <t xml:space="preserve"> Draftsight</t>
  </si>
  <si>
    <t xml:space="preserve"> etc.) as well as construction layout with theodolite/total station(as well as instrument calibration) and actual field practice.  I have taught all levels</t>
  </si>
  <si>
    <t xml:space="preserve"> from kindergarten to graduate school. I have taught at the college level for twenty years</t>
  </si>
  <si>
    <t xml:space="preserve"> as well as many years of teaching experience in grade school: elementary</t>
  </si>
  <si>
    <t xml:space="preserve"> and high school. I have also assisted in home schooling. I serve the Bergen County and adjacent areas. Please call Jack Wilinsky at 201-836-5311</t>
  </si>
  <si>
    <t xml:space="preserve"> or e-mail for a reasonable rate quote and further information.</t>
  </si>
  <si>
    <t>;[];2022-03-07;0
2022-02-15T14:28:23-0500;https://newjersey.craigslist.org/lss/d/montclair-sat-prep-physics-chemistry/7446424507.html;;Montclair;no subregion found;northjersey;New Jersey;</t>
  </si>
  <si>
    <t>My name is Daniel Kosciuszko</t>
  </si>
  <si>
    <t xml:space="preserve"> a resident of Montclair NJ with 4 years of high school physics and chemistry teaching experience. I have a bachelor's degree in physics (GPA: 3.5)</t>
  </si>
  <si>
    <t xml:space="preserve"> and minors in chemistry and math</t>
  </si>
  <si>
    <t xml:space="preserve"> and a NJ teaching license from Montclair State University. </t>
  </si>
  <si>
    <t>I love teaching one-on-one to make learning fun</t>
  </si>
  <si>
    <t xml:space="preserve"> personal</t>
  </si>
  <si>
    <t xml:space="preserve"> and effective. </t>
  </si>
  <si>
    <t>I can tutor in person</t>
  </si>
  <si>
    <t xml:space="preserve"> at my house</t>
  </si>
  <si>
    <t xml:space="preserve"> or on-line via zoom.</t>
  </si>
  <si>
    <t>Contact me today!</t>
  </si>
  <si>
    <t>;[];2022-03-07;0
2022-02-18T12:58:29-0500;https://southjersey.craigslist.org/lss/d/pitman-math-science-all-test-preps/7447716968.html;;Nj-Gloucester, Camden, Etc. . . Counties;no subregion found;southjersey;New Jersey;</t>
  </si>
  <si>
    <t>* Tutoring In-person (using appropriate virus safety quidelines</t>
  </si>
  <si>
    <t xml:space="preserve"> at a safe location) </t>
  </si>
  <si>
    <t xml:space="preserve">* Tutoring Online (using a whiteboard Tutoring-app) </t>
  </si>
  <si>
    <t>Are you getting the help you need yet ?</t>
  </si>
  <si>
    <t xml:space="preserve"> . . . How can I help ?</t>
  </si>
  <si>
    <t>For over 20 years</t>
  </si>
  <si>
    <t xml:space="preserve">  I have successfully Tutored/Mentored students in Math</t>
  </si>
  <si>
    <t xml:space="preserve"> &amp; Test Preps at All levels - Middle/High School</t>
  </si>
  <si>
    <t xml:space="preserve"> &amp; Career Advancement.</t>
  </si>
  <si>
    <t>As a Partner with local school districts</t>
  </si>
  <si>
    <t xml:space="preserve"> &amp; college faculty</t>
  </si>
  <si>
    <t xml:space="preserve"> I've helped students achieve:</t>
  </si>
  <si>
    <t>* Better Grades</t>
  </si>
  <si>
    <t>* Greater Confidence</t>
  </si>
  <si>
    <t>* Higher Test Scores</t>
  </si>
  <si>
    <t>* Better Comprehension</t>
  </si>
  <si>
    <t xml:space="preserve">* Higher Pay </t>
  </si>
  <si>
    <t>* ... &amp; more. . .</t>
  </si>
  <si>
    <t>Most of my students are referrals from other students</t>
  </si>
  <si>
    <t xml:space="preserve"> parents &amp; teachers.</t>
  </si>
  <si>
    <t>Many of my student's grades have gone from 40's</t>
  </si>
  <si>
    <t xml:space="preserve"> 50's &amp; 60's to 80's</t>
  </si>
  <si>
    <t xml:space="preserve"> 90's</t>
  </si>
  <si>
    <t xml:space="preserve"> even 100's.</t>
  </si>
  <si>
    <t>Share in their Success !</t>
  </si>
  <si>
    <t xml:space="preserve">Qualifications: </t>
  </si>
  <si>
    <t>Experienced Full-time tutor</t>
  </si>
  <si>
    <t xml:space="preserve"> devoted to helping students achieve their best. </t>
  </si>
  <si>
    <t xml:space="preserve">Drawing on my experience as a: </t>
  </si>
  <si>
    <t>* Certified Teacher</t>
  </si>
  <si>
    <t xml:space="preserve">* College Instructor </t>
  </si>
  <si>
    <t>* Tutor/Mentor</t>
  </si>
  <si>
    <t xml:space="preserve">* Engineer </t>
  </si>
  <si>
    <t>. . .&amp; Parent</t>
  </si>
  <si>
    <t xml:space="preserve">  my students &amp; their families receive the tools</t>
  </si>
  <si>
    <t xml:space="preserve"> help &amp; support they need to succeed.</t>
  </si>
  <si>
    <t>Because ""I tutor the person</t>
  </si>
  <si>
    <t xml:space="preserve"> not just the subject. . .""</t>
  </si>
  <si>
    <t>You Learn more in less time</t>
  </si>
  <si>
    <t xml:space="preserve">  saving you valuable time &amp; money over the others. . . </t>
  </si>
  <si>
    <t>You taught me in 10 minutes what my other tutor couldn't even teach me in one hour!"" - College student</t>
  </si>
  <si>
    <t>I got accepted to my first choice college</t>
  </si>
  <si>
    <t xml:space="preserve"> thanks to you!"" - SAT student</t>
  </si>
  <si>
    <t>I learned more with you</t>
  </si>
  <si>
    <t xml:space="preserve"> than I learned all year in school."" - High School student</t>
  </si>
  <si>
    <t>Hey Lee it's Andre</t>
  </si>
  <si>
    <t xml:space="preserve"> thank you for your help</t>
  </si>
  <si>
    <t xml:space="preserve"> it was the difference between an A and D."" - College student</t>
  </si>
  <si>
    <t>Choosing the right Tutor makes all the difference !""</t>
  </si>
  <si>
    <t>Contact me:</t>
  </si>
  <si>
    <t>Call me: 856-520-1877</t>
  </si>
  <si>
    <t xml:space="preserve"> for a faster response</t>
  </si>
  <si>
    <t xml:space="preserve"> &amp; I'll be glad to answer all your questions</t>
  </si>
  <si>
    <t xml:space="preserve"> including affordable rates. (I always provide rates by phone - this helps sort out spam &amp; allows me to focus on those genuinely looking for help). </t>
  </si>
  <si>
    <t>Text me: for any other questions</t>
  </si>
  <si>
    <t xml:space="preserve"> &amp; I'll be glad to give you a call back. </t>
  </si>
  <si>
    <t xml:space="preserve">* Basic Math Skills </t>
  </si>
  <si>
    <t xml:space="preserve">* Pre-Algebra </t>
  </si>
  <si>
    <t xml:space="preserve">* Algebra I &amp; II </t>
  </si>
  <si>
    <t xml:space="preserve">* Geometry </t>
  </si>
  <si>
    <t xml:space="preserve">* Trigonometry </t>
  </si>
  <si>
    <t>* Pre-Calc</t>
  </si>
  <si>
    <t>* Calculus</t>
  </si>
  <si>
    <t>* Probability</t>
  </si>
  <si>
    <t>* Accounting</t>
  </si>
  <si>
    <t>* . . .etc...</t>
  </si>
  <si>
    <t>SCIENCE</t>
  </si>
  <si>
    <t>* Physics</t>
  </si>
  <si>
    <t>* Biology</t>
  </si>
  <si>
    <t>* BioChemistry</t>
  </si>
  <si>
    <t>* Physical Science</t>
  </si>
  <si>
    <t>* Earth Science</t>
  </si>
  <si>
    <t>ALL TEST PREPS</t>
  </si>
  <si>
    <t>* PARCC  / GED</t>
  </si>
  <si>
    <t>* SAT I &amp; II / ACT</t>
  </si>
  <si>
    <t>* ASVAB / Civil Service / Apprentice</t>
  </si>
  <si>
    <t>* PRAXIS I &amp; II</t>
  </si>
  <si>
    <t>* College Placement Exams</t>
  </si>
  <si>
    <t>* GMAT / GRE</t>
  </si>
  <si>
    <t>* HESI / TEAS</t>
  </si>
  <si>
    <t>* MCAT / DAT</t>
  </si>
  <si>
    <t>* PCAT</t>
  </si>
  <si>
    <t>* &amp; many more. . .</t>
  </si>
  <si>
    <t>* Quality Tutoring - Affordable Rates</t>
  </si>
  <si>
    <t xml:space="preserve">* Family Discounts available </t>
  </si>
  <si>
    <t>* Homeschool</t>
  </si>
  <si>
    <t xml:space="preserve"> School Choice</t>
  </si>
  <si>
    <t xml:space="preserve"> Learning Pods </t>
  </si>
  <si>
    <t xml:space="preserve">* Faith &amp; Family friendly </t>
  </si>
  <si>
    <t xml:space="preserve">Where: </t>
  </si>
  <si>
    <t>* South Jersey (Gloucester</t>
  </si>
  <si>
    <t xml:space="preserve"> Camden</t>
  </si>
  <si>
    <t xml:space="preserve"> etc. counties)</t>
  </si>
  <si>
    <t>* Full-Time * Qualified * Experienced</t>
  </si>
  <si>
    <t xml:space="preserve">Please visit me: </t>
  </si>
  <si>
    <t>on Facebook</t>
  </si>
  <si>
    <t xml:space="preserve"> TutorDirect</t>
  </si>
  <si>
    <t xml:space="preserve"> not Facebook. Thanks </t>
  </si>
  <si>
    <t>I tutor the person</t>
  </si>
  <si>
    <t xml:space="preserve"> not just the subject..."" is a TradeMark of Tutor Direct.</t>
  </si>
  <si>
    <t>Copyright 2000-2021 Tutor Direct. All Rights Reserved.</t>
  </si>
  <si>
    <t>tutoring High School</t>
  </si>
  <si>
    <t xml:space="preserve"> &amp; Career Advancement students </t>
  </si>
  <si>
    <t xml:space="preserve">Home School  School Choice  Learning Pods  Faith &amp; Family friendly </t>
  </si>
  <si>
    <t xml:space="preserve">Basic business Math  Pre-Algebra  Algebra1 Algebra2 Algebra 1 Algebra 2 Algebra I  Algebra II  Geometry  Trigonometry  Pre-Calc  precalc  Pre-Calculus   PreCalculus   calc Calculus  Statistics  Physics  chem. Chemistry  SAT Prep  ASVAB HSPA GEPA NJASK GRE  GMAT  GED  ACT  Alg  Trig  Calc  Stat  Stats  Geom  Chem  TEAS  HESI  Bio-chemistry Biochem Bio-chem Biochemistry private tutoring  individuals   group  groups  private tutoring  middle high school  college  career advancement  universities university  special-needs students  Home School  School Choice  Learning Pods  Faith &amp; Family friendly </t>
  </si>
  <si>
    <t>;[];2022-03-07;0
2022-02-09T21:42:59-0500;https://southjersey.craigslist.org/lss/d/glassboro-math-tutor/7444062405.html;30.0;no city found;no subregion found;southjersey;New Jersey;</t>
  </si>
  <si>
    <t xml:space="preserve">I‚Äôm an experienced math tutor of 5 years. I tutor the following </t>
  </si>
  <si>
    <t xml:space="preserve">courses/topics: </t>
  </si>
  <si>
    <t xml:space="preserve">Calculus I (+integration and Volumes of Revolution) </t>
  </si>
  <si>
    <t xml:space="preserve">Tutoring sessions are by Zoom or in-person if within 25 miles. My rates vary from $30-50/hr depending on the course and time but I‚Äôm willing to negotiate. </t>
  </si>
  <si>
    <t>Please send an email to make an appointment and I look forward to hearing from you and working with you.</t>
  </si>
  <si>
    <t>;[30];2022-03-07;1
2022-02-23T19:22:23-0500;https://southjersey.craigslist.org/lss/d/marlton-math-tutoring-12-sat/7450080944.html;30.0;Marlton;no subregion found;southjersey;New Jersey;</t>
  </si>
  <si>
    <t>I have years in tutoring for Math (Prealgebra</t>
  </si>
  <si>
    <t xml:space="preserve"> Algebra I </t>
  </si>
  <si>
    <t xml:space="preserve"> SAT) and English. At present I am tutoring students for Math/English at Literacy NJ Program. New Jersey fingerprinting and criminal background check - passed and certified.</t>
  </si>
  <si>
    <t>My tutoring style is to always encourage students to think logically and understand what they are doing instead of just learning the ‚Äúpatterns‚Äù. I enjoy finding ways to help students really understand the subject matter.</t>
  </si>
  <si>
    <t>I tutor  in person or online with a digital pen</t>
  </si>
  <si>
    <t xml:space="preserve"> digital whiteboard via Zoom. </t>
  </si>
  <si>
    <t>Hourly fee $30 - payable at time of session.</t>
  </si>
  <si>
    <t>Just call or text 215-805-5869 and we can discuss how I can help your child succeed academically.</t>
  </si>
  <si>
    <t>;[30];2022-03-07;1
2022-03-02T17:47:15-0700;https://albuquerque.craigslist.org/lss/d/corrales-experienced-math-tutor/7453080820.html;;Rio Rancho;no subregion found;albuquerque;New Mexico;</t>
  </si>
  <si>
    <t>Experienced Math Tutor available for‚Ä¶</t>
  </si>
  <si>
    <t xml:space="preserve">                      ELEMENTARY‚Ä¶</t>
  </si>
  <si>
    <t xml:space="preserve">                               JUNIOR HIGH‚Ä¶ </t>
  </si>
  <si>
    <t xml:space="preserve">    IMPROVE YOUR CHILD‚ÄôS GRADE BY  10 to 20 POINTS </t>
  </si>
  <si>
    <t>¬∑ Former New York State Substitute Teacher</t>
  </si>
  <si>
    <t xml:space="preserve">¬∑ Credentials: BSc. Accounting </t>
  </si>
  <si>
    <t>References  and rates available upon request.</t>
  </si>
  <si>
    <t>2022-02-24T20:43:04-0700;https://albuquerque.craigslist.org/lss/d/albuquerque-math-physics-science-tutor/7450557831.html;25.0;Albuquerque 505-318-4523;no subregion found;albuquerque;New Mexico;"</t>
  </si>
  <si>
    <t>I try to understand your thinking process/capability first while teaching Math and Physics</t>
  </si>
  <si>
    <t xml:space="preserve"> and I then build a quick curriculum based on your individual needs.</t>
  </si>
  <si>
    <t>American high school kids rank #45 in Math and Science in the world. I understand the flaws of teaching in American high schools. I don't know any magic tricks that will make you learn overnight</t>
  </si>
  <si>
    <t xml:space="preserve"> but I will explain Algebra</t>
  </si>
  <si>
    <t xml:space="preserve"> and Physics the way it is done in top-ranking countries such as Sweden</t>
  </si>
  <si>
    <t xml:space="preserve"> Denmark</t>
  </si>
  <si>
    <t xml:space="preserve"> Japan</t>
  </si>
  <si>
    <t xml:space="preserve"> Singapore</t>
  </si>
  <si>
    <t xml:space="preserve"> etc. Therefore</t>
  </si>
  <si>
    <t xml:space="preserve"> you can build your foundation to study Math/Science comfortably and fearlessly.</t>
  </si>
  <si>
    <t>I charge $30/hour for 1-on-1 session and $20/hour per person for your group session. However</t>
  </si>
  <si>
    <t xml:space="preserve"> if none of your parents are working</t>
  </si>
  <si>
    <t xml:space="preserve"> I will still give you a few free lessons so that you can study on your own to make it to the college. I usually meet students at Central/Unser in the Patrick J. Baca library but I am flexible...</t>
  </si>
  <si>
    <t xml:space="preserve">505-318-4'523 </t>
  </si>
  <si>
    <t>Please text if you are interested in my tutoring service. Please don't contact me if you're not interested in building your math foundation. If you just want a couple of hours tutoring just before the test</t>
  </si>
  <si>
    <t xml:space="preserve"> I am not the right person you need.</t>
  </si>
  <si>
    <t>;[30, 20];2022-03-07;2
2022-02-17T12:02:15-0700;https://albuquerque.craigslist.org/lss/d/albuquerque-math-and-science-tutor/7447310406.html;;Albuquerque;no subregion found;albuquerque;New Mexico;</t>
  </si>
  <si>
    <t>Experienced math and science tutor seeking new students.</t>
  </si>
  <si>
    <t>BA in Chemistry</t>
  </si>
  <si>
    <t>Currently enrolled in UNM medical school as occupational therapy masters student</t>
  </si>
  <si>
    <t>Current and past researcher and scholarship recipient.</t>
  </si>
  <si>
    <t>Additional services</t>
  </si>
  <si>
    <t>Ridgecrest neighborhood. Services in-person and/or digital</t>
  </si>
  <si>
    <t>2022-02-24T23:32:40-0700;https://albuquerque.craigslist.org/lss/d/albuquerque-excellent-math-and-science/7450582199.html;37.5;Albuquerque;no subregion found;albuquerque;New Mexico;"</t>
  </si>
  <si>
    <t>Did math skills get rusty while the schools were online?  Estimates are that most kids are 4-5 months behind where they would be if we had normal in-person school last school year.</t>
  </si>
  <si>
    <t>Dynamic Minds Tutoring can help students get caught up!</t>
  </si>
  <si>
    <t>MATH:  Students practice math skills</t>
  </si>
  <si>
    <t xml:space="preserve"> complete homework</t>
  </si>
  <si>
    <t xml:space="preserve"> bridge gaps in knowledge</t>
  </si>
  <si>
    <t xml:space="preserve"> build speed and stop being afraid of tests with our customized individual math instruction.  </t>
  </si>
  <si>
    <t>SCIENCE:  Connect science concepts</t>
  </si>
  <si>
    <t xml:space="preserve"> improve logic skills</t>
  </si>
  <si>
    <t xml:space="preserve"> build problem solving and learn how to navigate math for science classes with our one-on-one science instruction</t>
  </si>
  <si>
    <t xml:space="preserve"> from tutors who have science degrees.</t>
  </si>
  <si>
    <t>Call/text Aurora for info: 575-779-7828</t>
  </si>
  <si>
    <t>Our patient</t>
  </si>
  <si>
    <t xml:space="preserve"> skilled tutors have 7-10 years tutoring and/or teaching experience.  They get math and science inside and out</t>
  </si>
  <si>
    <t xml:space="preserve"> and they can explain it to students in a way that makes sense!  We work with a diverse population of learners</t>
  </si>
  <si>
    <t xml:space="preserve"> and we can help students who are at</t>
  </si>
  <si>
    <t xml:space="preserve"> below or above grade level.  Whether the goal is mastery or just a passing grade</t>
  </si>
  <si>
    <t xml:space="preserve"> we can help make it happen!</t>
  </si>
  <si>
    <t>Dynamic Minds Tutoring has been helping Albuquerque students succeed since 2017</t>
  </si>
  <si>
    <t xml:space="preserve"> let us help you today!  Cell: 575-779-7828</t>
  </si>
  <si>
    <t>We offer live</t>
  </si>
  <si>
    <t xml:space="preserve"> one-on-one online tutoring via Zoom</t>
  </si>
  <si>
    <t xml:space="preserve"> or in-person tutoring for select locations in Albuquerque.  We have flexible scheduling</t>
  </si>
  <si>
    <t xml:space="preserve"> and we never require contracts</t>
  </si>
  <si>
    <t xml:space="preserve"> packages or minimum hours.  We are there for you when you need it!</t>
  </si>
  <si>
    <t>See our website www.dynamicmindstutoring.com (we haven't made the official announcement about resuming in-person tutoring on our website)</t>
  </si>
  <si>
    <t>Improve grades in:</t>
  </si>
  <si>
    <t>Pre-Algebra/middle school math</t>
  </si>
  <si>
    <t>We also help with SAT</t>
  </si>
  <si>
    <t xml:space="preserve"> HESI</t>
  </si>
  <si>
    <t>See our website for complete subject list</t>
  </si>
  <si>
    <t xml:space="preserve"> www.dynamicmindstutoring.com or Call/text today!  575-779-7828</t>
  </si>
  <si>
    <t>Rates $35 per hour for online</t>
  </si>
  <si>
    <t xml:space="preserve"> in-person rates starting at $40 per hour.</t>
  </si>
  <si>
    <t>;[35, 40];2022-03-07;2
2022-02-04T22:59:54-0700;https://albuquerque.craigslist.org/lss/d/albuquerque-amazing-local-math-and/7441959579.html;37.5;no city found;no subregion found;albuquerque;New Mexico;</t>
  </si>
  <si>
    <t>Are you tired of seeing your student struggle with Math or Science? There is a better way!</t>
  </si>
  <si>
    <t>Are you sick of homework fights</t>
  </si>
  <si>
    <t xml:space="preserve"> bad grades</t>
  </si>
  <si>
    <t xml:space="preserve"> and conversations with the school that seem to go nowhere? We can help!</t>
  </si>
  <si>
    <t>Watch your student GROW with Dynamic Minds Tutoring!</t>
  </si>
  <si>
    <t>Our tutors are highly skilled and experienced at helping your student truly learn</t>
  </si>
  <si>
    <t xml:space="preserve"> and have fun doing it! Our tutors have a minimum of 7 years experience successfully helping students from all backgrounds grow and improve their grades. We have specialists in:</t>
  </si>
  <si>
    <t>Pre-Algebra/Middle School Math</t>
  </si>
  <si>
    <t>Geometry/Trigonometry</t>
  </si>
  <si>
    <t>SAT/ACT Math Prep</t>
  </si>
  <si>
    <t>And:</t>
  </si>
  <si>
    <t>And</t>
  </si>
  <si>
    <t xml:space="preserve"> we offer college level tutoring as well</t>
  </si>
  <si>
    <t xml:space="preserve"> see our website www.dynamicmindstutoring.com </t>
  </si>
  <si>
    <t>If you are ready to see your student GROW and ACHIEVE faster than you ever thought possible</t>
  </si>
  <si>
    <t xml:space="preserve"> call us today!!</t>
  </si>
  <si>
    <t>Dynamic Minds Tutoring</t>
  </si>
  <si>
    <t xml:space="preserve"> in person or online</t>
  </si>
  <si>
    <t xml:space="preserve"> one-on-one</t>
  </si>
  <si>
    <t>www.dynamicmindstutoring.com</t>
  </si>
  <si>
    <t>call or text: 575-779-7828</t>
  </si>
  <si>
    <t>In person at limited Albuquerque locations $40 per hour plus tax</t>
  </si>
  <si>
    <t xml:space="preserve"> no contracts required.  Online $35 per hour plus tax.</t>
  </si>
  <si>
    <t>;[40, 35];2022-03-07;2
2022-02-18T13:59:46-0700;https://farmington.craigslist.org/lss/d/farmington-math-science-tutor/7447818712.html;;Farmington, Nm;no subregion found;farmington,nm;New Mexico;</t>
  </si>
  <si>
    <t>I am offering tutoring services for high school</t>
  </si>
  <si>
    <t xml:space="preserve"> and adult students.  I can tutor Math</t>
  </si>
  <si>
    <t xml:space="preserve"> and Computer Science. I'm available for online/in person tutoring.</t>
  </si>
  <si>
    <t>I have a B.S. Computer Science and a minor of Mathematics from New Mexico Tech.  I have tutored students for many years and received Lvl 2 certification from the College Reading &amp; Learning Association.</t>
  </si>
  <si>
    <t>Cost is 20$ per hour.</t>
  </si>
  <si>
    <t>Message me if you are interested.</t>
  </si>
  <si>
    <t>;[];2022-03-07;0
2022-03-02T16:04:31-0700;https://santafe.craigslist.org/lss/d/santa-fe-dedicated-affordable-math-and/7453042154.html;25.0;Santa Fe;no subregion found;santafe;New Mexico;</t>
  </si>
  <si>
    <t>I offer patient</t>
  </si>
  <si>
    <t xml:space="preserve"> focused help in algebra through calculus and into university math</t>
  </si>
  <si>
    <t xml:space="preserve"> as well as conceptual</t>
  </si>
  <si>
    <t xml:space="preserve"> algebra-based</t>
  </si>
  <si>
    <t xml:space="preserve"> and calculus-based physics. I also occasionally teach introductory Python coding. I'm an MIT graduate with degrees in physics and philosophy. I teach math and creative problem-solving at a Montessori high school.</t>
  </si>
  <si>
    <t>My hourly rate is $25. Given a modest rate</t>
  </si>
  <si>
    <t xml:space="preserve"> students and families who need ongoing academic help can more often afford it. Instead of trying to fit everything into a one-hour session</t>
  </si>
  <si>
    <t xml:space="preserve"> most students find that meeting twice a week allows time to get into the details of homework and practice exams</t>
  </si>
  <si>
    <t xml:space="preserve"> for example. Especially once things get a bit intricate</t>
  </si>
  <si>
    <t xml:space="preserve"> rushing through math is a recipe for frustration.</t>
  </si>
  <si>
    <t>I work with both remedial and accelerated students. I'm friendly and affirmative to all</t>
  </si>
  <si>
    <t xml:space="preserve"> creative in my approaches</t>
  </si>
  <si>
    <t xml:space="preserve"> and I have experience with math anxiety.</t>
  </si>
  <si>
    <t>My first session with a new student is free of charge. From there we can decide whether the fit is a good one</t>
  </si>
  <si>
    <t xml:space="preserve"> and if so</t>
  </si>
  <si>
    <t xml:space="preserve"> what sort of schedule would work best.</t>
  </si>
  <si>
    <t>For the time being</t>
  </si>
  <si>
    <t xml:space="preserve"> I continue to tutor remote-only.</t>
  </si>
  <si>
    <t>This information also appears on my website</t>
  </si>
  <si>
    <t xml:space="preserve"> where more information about my projects and activities can be found:</t>
  </si>
  <si>
    <t>www.christopher-phelps.com/teaching__tutoring</t>
  </si>
  <si>
    <t>;[25];2022-03-07;1
2022-02-25T19:12:45-0700;https://santafe.craigslist.org/lss/d/tutoring-math-sciences-act-sat-english/7450978855.html;35.0;Santa Fe;no subregion found;santafe;New Mexico;</t>
  </si>
  <si>
    <t>Tutoring available for a wide range of high school</t>
  </si>
  <si>
    <t xml:space="preserve"> and college subjects</t>
  </si>
  <si>
    <t xml:space="preserve"> virtually all academic subjects taught in high school and middle school</t>
  </si>
  <si>
    <t xml:space="preserve"> particularly all levels of math from grade school to calculus and the sciences of physics</t>
  </si>
  <si>
    <t xml:space="preserve"> chemistry and anatomy. I coach writing skills</t>
  </si>
  <si>
    <t xml:space="preserve"> assist with employment cover letters</t>
  </si>
  <si>
    <t xml:space="preserve"> and do ghost writing as required.  Languages taught are ESL</t>
  </si>
  <si>
    <t xml:space="preserve"> Spanish and Latin.  I have taught high school math and physics in the east and in Santa Fe</t>
  </si>
  <si>
    <t xml:space="preserve"> and literature at UC Boulder. I have been an excellent student and can assist in developing good study habits and test-taking skills. Can definitely improve a student's scores in ACT</t>
  </si>
  <si>
    <t xml:space="preserve"> etc. I have completed very substantial semester and quarter hours in a wide range of subjects at the undergraduate and post-graduate levels at several good universities.  Available seven days a week</t>
  </si>
  <si>
    <t xml:space="preserve"> with a flexible schedule which can be built around earlier commitments. I live on the East side of Santa Fe and am willing to commute up to 10 miles to tutor. </t>
  </si>
  <si>
    <t xml:space="preserve">  $35.00/hr</t>
  </si>
  <si>
    <t>‚óä EDUCATION</t>
  </si>
  <si>
    <t xml:space="preserve"> PhD Comparative Lit</t>
  </si>
  <si>
    <t xml:space="preserve"> U of Colorado</t>
  </si>
  <si>
    <t xml:space="preserve"> Bouder</t>
  </si>
  <si>
    <t xml:space="preserve"> BA Russian Studies</t>
  </si>
  <si>
    <t xml:space="preserve"> Yale University</t>
  </si>
  <si>
    <t xml:space="preserve"> Additional studies at the University of Vienna (Austria)</t>
  </si>
  <si>
    <t xml:space="preserve"> Western Washington University</t>
  </si>
  <si>
    <t xml:space="preserve"> University of Heidelberg (Germany)</t>
  </si>
  <si>
    <t xml:space="preserve"> and Portland State University</t>
  </si>
  <si>
    <t xml:space="preserve"> Graduate degree studies in MBA</t>
  </si>
  <si>
    <t xml:space="preserve"> MPA</t>
  </si>
  <si>
    <t xml:space="preserve"> plus </t>
  </si>
  <si>
    <t>studies in mathematics</t>
  </si>
  <si>
    <t xml:space="preserve"> sciences</t>
  </si>
  <si>
    <t xml:space="preserve"> and European languages </t>
  </si>
  <si>
    <t xml:space="preserve"> All classes required for teaching certificate</t>
  </si>
  <si>
    <t>‚óä TEACHING EXPERIENCE</t>
  </si>
  <si>
    <t xml:space="preserve"> Taught physics</t>
  </si>
  <si>
    <t xml:space="preserve"> world history and geography in Santa Fe secondary school</t>
  </si>
  <si>
    <t xml:space="preserve"> Lecturer in comparative literature</t>
  </si>
  <si>
    <t xml:space="preserve"> university </t>
  </si>
  <si>
    <t xml:space="preserve"> Teacher in mathematics (algebra I to calculus) &amp; physics</t>
  </si>
  <si>
    <t xml:space="preserve"> ESL teaching in community college</t>
  </si>
  <si>
    <t xml:space="preserve"> Experience in instructing technical workers and sales staff</t>
  </si>
  <si>
    <t>‚óä OTHER</t>
  </si>
  <si>
    <t xml:space="preserve"> Editing</t>
  </si>
  <si>
    <t xml:space="preserve"> re-writing &amp; writing PhD theses--I have done this for doctoral students in California and at UNM</t>
  </si>
  <si>
    <t xml:space="preserve"> have also done master's theses for students--theses in psychology</t>
  </si>
  <si>
    <t xml:space="preserve"> education</t>
  </si>
  <si>
    <t xml:space="preserve"> &amp; literature.  I will also check the accuracy of statistical analyses.  </t>
  </si>
  <si>
    <t xml:space="preserve"> Currently writing and editing non-fiction and fiction</t>
  </si>
  <si>
    <t xml:space="preserve"> contributor to online periodicals</t>
  </si>
  <si>
    <t xml:space="preserve"> Research Fellow with the Afghan Strategic Center for International Relations</t>
  </si>
  <si>
    <t xml:space="preserve"> Two decades as President/CEO of a firm I founded manufacturing micro-surgical instruments</t>
  </si>
  <si>
    <t xml:space="preserve">   and marketing them world-wide</t>
  </si>
  <si>
    <t xml:space="preserve"> Experience as a social worker</t>
  </si>
  <si>
    <t xml:space="preserve"> a medical adjudicator for SSA disability</t>
  </si>
  <si>
    <t xml:space="preserve"> admissions rep for a</t>
  </si>
  <si>
    <t xml:space="preserve">   business school</t>
  </si>
  <si>
    <t xml:space="preserve"> a police officer</t>
  </si>
  <si>
    <t xml:space="preserve"> a customs broker</t>
  </si>
  <si>
    <t xml:space="preserve"> a bookstore manager</t>
  </si>
  <si>
    <t xml:space="preserve"> and a European travel guide</t>
  </si>
  <si>
    <t xml:space="preserve">‚óä SUBJECTS </t>
  </si>
  <si>
    <t xml:space="preserve"> College Level: Algebra</t>
  </si>
  <si>
    <t>‚Ä®Essay</t>
  </si>
  <si>
    <t>‚Ä®French</t>
  </si>
  <si>
    <t>‚Ä®Geography</t>
  </si>
  <si>
    <t>‚Ä®Geometry</t>
  </si>
  <si>
    <t>‚Ä®German</t>
  </si>
  <si>
    <t xml:space="preserve"> Government/Civics</t>
  </si>
  <si>
    <t xml:space="preserve"> History (European)</t>
  </si>
  <si>
    <t xml:space="preserve"> History (U.S.)</t>
  </si>
  <si>
    <t xml:space="preserve"> Linear</t>
  </si>
  <si>
    <t xml:space="preserve"> Typing</t>
  </si>
  <si>
    <t xml:space="preserve"> High School Level: Algebra</t>
  </si>
  <si>
    <t xml:space="preserve"> Civics/Government</t>
  </si>
  <si>
    <t>Creative Writing</t>
  </si>
  <si>
    <t xml:space="preserve"> English Lang./Comp</t>
  </si>
  <si>
    <t xml:space="preserve"> English Lit./Comp.</t>
  </si>
  <si>
    <t xml:space="preserve"> History (US)</t>
  </si>
  <si>
    <t xml:space="preserve"> History (World)</t>
  </si>
  <si>
    <t xml:space="preserve"> Vocabulary</t>
  </si>
  <si>
    <t xml:space="preserve"> Intermediate Level: Algebra</t>
  </si>
  <si>
    <t xml:space="preserve"> Life Science</t>
  </si>
  <si>
    <t xml:space="preserve"> Spelling</t>
  </si>
  <si>
    <t>Writing‚Ä®</t>
  </si>
  <si>
    <t xml:space="preserve"> Standardized Test Preparation: ACT</t>
  </si>
  <si>
    <t xml:space="preserve"> LSAT‚Ä®</t>
  </si>
  <si>
    <t xml:space="preserve"> SAT II Literature</t>
  </si>
  <si>
    <t xml:space="preserve"> SAT II Mathematics</t>
  </si>
  <si>
    <t xml:space="preserve"> SAT II U.S. History</t>
  </si>
  <si>
    <t xml:space="preserve"> SAT II World History</t>
  </si>
  <si>
    <t>Test-Taking Skills</t>
  </si>
  <si>
    <t>;[35];2022-03-07;1
2022-02-12T09:01:53-0500;https://albany.craigslist.org/lss/d/tutor-math-science-test-prep/7445047421.html;;Capital District;no subregion found;albany,ny;New York;</t>
  </si>
  <si>
    <t>Experienced tutor available for hire. I have 20+ years experience tutoring. References available.</t>
  </si>
  <si>
    <t>Grade and Middle school: Math and Science</t>
  </si>
  <si>
    <t>High School: Algebra</t>
  </si>
  <si>
    <t xml:space="preserve"> Chemistry including Regents review</t>
  </si>
  <si>
    <t>College level: Anatomy and Physiology</t>
  </si>
  <si>
    <t xml:space="preserve"> Basic Chemistry</t>
  </si>
  <si>
    <t xml:space="preserve">I am fully vaccinated and boosted against Covid-19. </t>
  </si>
  <si>
    <t>ACT and SAT</t>
  </si>
  <si>
    <t>SAT II: Math I</t>
  </si>
  <si>
    <t>TEAS: Math and Science</t>
  </si>
  <si>
    <t>GRE: Math</t>
  </si>
  <si>
    <t>All Tutoring is done at the public library of your choice.</t>
  </si>
  <si>
    <t>I do not respond to scams</t>
  </si>
  <si>
    <t xml:space="preserve"> all email MUST go through craigslist. You must include the age of your child</t>
  </si>
  <si>
    <t xml:space="preserve"> the school attended and the subjects that s/he needs to be tutored in if you want a response.</t>
  </si>
  <si>
    <t>;[];2022-03-07;0
2022-02-10T09:07:07-0500;https://albany.craigslist.org/lss/d/albany-nys-certified-math-teacher/7444158042.html;;Albany | Saratoga County, Ny;no subregion found;albany,ny;New York;</t>
  </si>
  <si>
    <t>Website: AlbanyMathTutor.weebly.com</t>
  </si>
  <si>
    <t>I am a New York State Certified Mathematics Teacher available to tutor in Albany</t>
  </si>
  <si>
    <t xml:space="preserve"> Saratoga &amp; Schenectady Counties</t>
  </si>
  <si>
    <t xml:space="preserve"> NY.  I have over 12 years of teaching and tutoring experience at the elementary</t>
  </si>
  <si>
    <t xml:space="preserve"> high school and undergraduate level.  The math courses that I have tutored and excelled in include elementary</t>
  </si>
  <si>
    <t xml:space="preserve"> Algebra II/Trigonometry and Statistics. </t>
  </si>
  <si>
    <t>I graduated magna cum laude from SUNY Albany with a B.S. in Business Administration-Finance and received my M.S. in Education-Secondary Mathematics from Mt. St. Mary College in Newburgh</t>
  </si>
  <si>
    <t xml:space="preserve"> NY. </t>
  </si>
  <si>
    <t>*Cancellations &amp; Reschedules: A 24-hour notice for either cancellations or a reschedule is required.  I can be contacted via email</t>
  </si>
  <si>
    <t xml:space="preserve"> phone or text. Your courtesy is greatly appreciated.  </t>
  </si>
  <si>
    <t xml:space="preserve">Jeff C. </t>
  </si>
  <si>
    <t xml:space="preserve">NYS Certified Math Teacher &amp; Tutor </t>
  </si>
  <si>
    <t>NYS STEM Master Teacher</t>
  </si>
  <si>
    <t xml:space="preserve">AlbanyMathTutor.weebly.com </t>
  </si>
  <si>
    <t>**************Testimonials**************</t>
  </si>
  <si>
    <t>‚ÄúI was fortunate to have Jeff‚Äôs excellent Math tutoring for my children</t>
  </si>
  <si>
    <t xml:space="preserve"> each with very different learning styles and abilities. Jeff is very patient</t>
  </si>
  <si>
    <t xml:space="preserve"> diligent</t>
  </si>
  <si>
    <t xml:space="preserve"> and flexible with his students and does his very best to help them learn</t>
  </si>
  <si>
    <t xml:space="preserve"> whether it is elementary or middle school Math or SAT or advanced level. Jeff is very knowledgeable in Math techniques</t>
  </si>
  <si>
    <t xml:space="preserve"> providing helpful tips</t>
  </si>
  <si>
    <t xml:space="preserve"> and working with various types of materials based on student needs. He is also great with homework help and exam time reviews. We are thankful for his help and my kids are looking forward to having more tutoring sessions with Jeff!‚Äù </t>
  </si>
  <si>
    <t>Guilderland</t>
  </si>
  <si>
    <t xml:space="preserve"> NY </t>
  </si>
  <si>
    <t>‚ÄúJeff is an excellent tutor and I would highly recommend him. He is professional</t>
  </si>
  <si>
    <t xml:space="preserve"> and totally committed. My child was self-conscious about needing math help and Jeff quickly made him feel at ease. It wasn't long before my son started feeling more confident about his math skills. There was never a week that he didn't want to meet with Jeff. My son continued meeting with him</t>
  </si>
  <si>
    <t xml:space="preserve"> virtually</t>
  </si>
  <si>
    <t xml:space="preserve"> last spring. That really helped him stay on track and stay motivated during a very challenging time. I feel very fortunate that Jeff was recommended to us and I know he is the reason my son ended up being successful in that math course!‚Äù </t>
  </si>
  <si>
    <t>Duanesburg</t>
  </si>
  <si>
    <t>Jeff is an amazing tutor! I hired him for my certification test to become a special education teacher. He helped me with learning math all over again (since I am 31 and haven‚Äôt done math in a LONG time). He explained it to me in a way that was easy to understand. I highly recommend him. You can tell that Jeff is passionate about math and that is a great quality to have with a tutor. You want someone to pass the love of math onto other people. He is very professional and personable as well!""</t>
  </si>
  <si>
    <t>Albany</t>
  </si>
  <si>
    <t>Jeff</t>
  </si>
  <si>
    <t xml:space="preserve"> Thank you for your tutoring help. David really enjoyed your teaching style and I think he learned a lot from you. Thank you for being flexible and punctual..."" </t>
  </si>
  <si>
    <t>Niskayuna</t>
  </si>
  <si>
    <t xml:space="preserve">‚ÄúJeff is a young enthusiastic tutor with great energy and expertise.  He is cool enough for my kid to like him and look forward to the sessions.  He is an expert in all the Common Core Math that I cannot help my kid with!! I highly recommend him.‚Äù </t>
  </si>
  <si>
    <t>‚ÄúFive out of five stars for Communication</t>
  </si>
  <si>
    <t xml:space="preserve"> Professionalism</t>
  </si>
  <si>
    <t xml:space="preserve"> Quality</t>
  </si>
  <si>
    <t xml:space="preserve"> Value.‚Äù </t>
  </si>
  <si>
    <t>‚ÄúMr. Chiu is an expert in teaching the fundamentals and applications of mathematics. He accepted my request for math tutoring very quickly at a time where I felt overwhelmed during an online course (Nursing 414-Budget and Finance in Health Care Organization). He was knowledgeable</t>
  </si>
  <si>
    <t xml:space="preserve"> courteous</t>
  </si>
  <si>
    <t xml:space="preserve"> always appropriate in his approach</t>
  </si>
  <si>
    <t xml:space="preserve"> and never made me feel inadequate as an adult learner. He was always on time</t>
  </si>
  <si>
    <t xml:space="preserve"> used our time wisely</t>
  </si>
  <si>
    <t xml:space="preserve"> and schedule friendly. My final grade was 94%. I highly recommend his services.‚Äù  </t>
  </si>
  <si>
    <t>Colonie</t>
  </si>
  <si>
    <t>‚ÄúI found Jeff Chiu on Craigslist when looking for a tutor because I had not taken math since high school</t>
  </si>
  <si>
    <t xml:space="preserve"> and now had to take a Masters level math and statistics class</t>
  </si>
  <si>
    <t xml:space="preserve"> as part of my marketing degree. Mr. Chiu met with me weekly and has the patients of a saint. He is very knowledgeable and makes sure you understand what you are learning. I went from not knowing what I was doing</t>
  </si>
  <si>
    <t xml:space="preserve"> to getting an A in the class. I would highly recommend him as a tutor for a child or an adult. Math can be difficult. Learning it from someone that teaches it for a living makes all the difference."" </t>
  </si>
  <si>
    <t>;[];2022-03-07;0
2022-02-20T11:34:13-0500;https://buffalo.craigslist.org/lss/d/buffalo-tutor-for-45-years-math-physics/7448522208.html;;Online;no subregion found;buffalo;New York;</t>
  </si>
  <si>
    <t>Physics/ Chemistry/ Math/ Statistics / Engineering  can be punishing and  take a real bite out of you!  Contact an experienced</t>
  </si>
  <si>
    <t xml:space="preserve"> well seasoned tutor who for over 45 years has helped countless students succeed.  He knows what you will see on the exams and homework for College</t>
  </si>
  <si>
    <t xml:space="preserve"> and Regents courses.   Advanced Placement and Regents scores can determine your college acceptance future.   Tutoring can make the path to your dream school less turbulent.</t>
  </si>
  <si>
    <t xml:space="preserve">A former COLLEGE PROFESSOR with over  45 YEARS  of tutoring / teaching experience offers assistance with College and High School MATH (Calculus and others) </t>
  </si>
  <si>
    <t xml:space="preserve"> PHYSICS </t>
  </si>
  <si>
    <t xml:space="preserve"> CHEMISTRY </t>
  </si>
  <si>
    <t xml:space="preserve"> ENGINEERING </t>
  </si>
  <si>
    <t xml:space="preserve"> EPIDEMIOLOGY and BIOPHYSICS courses as well as review for the SAT</t>
  </si>
  <si>
    <t xml:space="preserve"> PCAT and other admission exams. </t>
  </si>
  <si>
    <t>Text or call   John Perry at  716-202-8093   for more information.  You may be asked to leave your name and phone number when you call.  You can also contact me thru craigslist email or my website  EqualizerTutoring.vistaprintdigital.com</t>
  </si>
  <si>
    <t>Weekdays and weekends</t>
  </si>
  <si>
    <t xml:space="preserve"> one-on-one tutoring usually takes place at the University at Buffalo (SUNY) South Campus on Main Street near the Buffalo VA Hospital</t>
  </si>
  <si>
    <t xml:space="preserve"> but ONLINE  Zoom tutoring is also possible.  In addition</t>
  </si>
  <si>
    <t xml:space="preserve"> coffee shops like Panera's and Spot as well as the Daily Planet or Dash's on Hertel work.  Note that I have received both Pfizer vaccinations plus the Pfizer booster.</t>
  </si>
  <si>
    <t>Some of my high school distinctions include National Merit Scholarship Finalist</t>
  </si>
  <si>
    <t xml:space="preserve">  National Science Talent Search Scholar</t>
  </si>
  <si>
    <t xml:space="preserve">  Roswell Park Cancer Institute summer research internship</t>
  </si>
  <si>
    <t xml:space="preserve">  and perfect score 800 on my SAT Chemistry exam.</t>
  </si>
  <si>
    <t>You can read in the Buffalo News about one of my students who earned a Bachelor's Degree in math/physics from Cornell and a Ph.D. in physics from Princeton:</t>
  </si>
  <si>
    <t>Private schooling Students are finding that tutors often are well worth the cost    July 26</t>
  </si>
  <si>
    <t xml:space="preserve"> 2010. BuffaloNews.com</t>
  </si>
  <si>
    <t>Seongwoo Oh thrived in high school</t>
  </si>
  <si>
    <t xml:space="preserve"> earning high marks that consistently landed him among the top students during his years at Nichols School.</t>
  </si>
  <si>
    <t>But by the middle of his final year</t>
  </si>
  <si>
    <t xml:space="preserve"> he developed a case of ‚Äúsenioritis.‚Äù</t>
  </si>
  <si>
    <t>The honor student was still getting A‚Äôs in AP physics and AP calculus</t>
  </si>
  <si>
    <t xml:space="preserve"> but he was growing less focused as the semester wore on.</t>
  </si>
  <si>
    <t>‚ÄúI was getting tired</t>
  </si>
  <si>
    <t xml:space="preserve"> and I wasn‚Äôt as motivated</t>
  </si>
  <si>
    <t>‚Äù Seongwoo said.</t>
  </si>
  <si>
    <t>But he still wanted to maintain his grades and earn college credits from those classes</t>
  </si>
  <si>
    <t xml:space="preserve"> so he turned to a tutor. Seongwoo met twice a week with John Perry</t>
  </si>
  <si>
    <t xml:space="preserve"> a former teacher who specializes in math and science. They met more frequently prior to big exams.</t>
  </si>
  <si>
    <t>The sessions resulted in an A in physics and an A in calculus at the end of the school year.</t>
  </si>
  <si>
    <t>‚ÄúI found it really helpful</t>
  </si>
  <si>
    <t>‚Äù said Seongwoo</t>
  </si>
  <si>
    <t xml:space="preserve"> who will be attending Cornell University in the fall. ‚ÄúIt was one-on-one time</t>
  </si>
  <si>
    <t xml:space="preserve"> so it was personal help with questions I couldn‚Äôt get answered while in my classes.‚Äù</t>
  </si>
  <si>
    <t>In fact</t>
  </si>
  <si>
    <t xml:space="preserve"> Seongwoo‚Äôs sessions with Perry didn‚Äôt end with the school year. He meets with him once a week for an hour to prepare for his freshman year at the rigorous Ivy League school.</t>
  </si>
  <si>
    <t>;[];2022-03-07;0
2022-03-02T09:52:11-0500;https://longisland.craigslist.org/lss/d/mineola-one-free-lesson-1hr-math-tutor/7452782655.html;70.0;Nassau County, Ny;no subregion found;longisland;New York;</t>
  </si>
  <si>
    <t xml:space="preserve"> HIGH SCHOOL &amp; ELEMENTARY TUTORING (Nassau County</t>
  </si>
  <si>
    <t xml:space="preserve"> NY)</t>
  </si>
  <si>
    <t xml:space="preserve"> $60 or $80 (if travel is needed). 11 years experience. ONE FREE TRIAL CLASS (1 HR) INCLUDED. Zoom also available.</t>
  </si>
  <si>
    <t>(917) 704 8428. St. John‚Äôs University male graduate with extensive tutoring experience available to tutor students from elementary school to exam takers and working professionals.</t>
  </si>
  <si>
    <t>I was a Presidential Scholar at St. John‚Äôs University where I attended on a full academic scholarship with a Bachelor‚Äôs degree in Finance. I am friendly</t>
  </si>
  <si>
    <t xml:space="preserve"> results-oriented and I enjoy teaching students of all ages. I excel at motivating students and helping them to reach their goals. It's important to me that I listen to each client to hear about their goals and desires</t>
  </si>
  <si>
    <t xml:space="preserve"> or if a parent - for their child‚Äôs academic growth. I scored 790 out of 800 when I passed the SAT Level 2 Math.</t>
  </si>
  <si>
    <t>I have helped all types of clients succeed including future students at NYU</t>
  </si>
  <si>
    <t xml:space="preserve"> St. John‚Äôs and UCLA. I also assist in online classes for undergraduate schools</t>
  </si>
  <si>
    <t xml:space="preserve"> high school or elementary. I have had experience teaching in one-on-one situations and in the classroom. My rates are based on my expertise and hours are flexible. My cell # is 917 704 8428.</t>
  </si>
  <si>
    <t>If tutoring is in person</t>
  </si>
  <si>
    <t xml:space="preserve"> areas eligible in NY: Albertson</t>
  </si>
  <si>
    <t xml:space="preserve"> Baldwin</t>
  </si>
  <si>
    <t xml:space="preserve"> Bellerose</t>
  </si>
  <si>
    <t xml:space="preserve"> Bellmore</t>
  </si>
  <si>
    <t xml:space="preserve"> Bethpage</t>
  </si>
  <si>
    <t xml:space="preserve"> Carle Place</t>
  </si>
  <si>
    <t xml:space="preserve"> East Hills</t>
  </si>
  <si>
    <t xml:space="preserve"> East Meadow</t>
  </si>
  <si>
    <t xml:space="preserve"> East Williston</t>
  </si>
  <si>
    <t xml:space="preserve"> Floral Park</t>
  </si>
  <si>
    <t xml:space="preserve"> Franklin Square</t>
  </si>
  <si>
    <t xml:space="preserve"> Garden City Park</t>
  </si>
  <si>
    <t xml:space="preserve"> Glen Oaks</t>
  </si>
  <si>
    <t xml:space="preserve"> Great Neck</t>
  </si>
  <si>
    <t xml:space="preserve"> Hempstead</t>
  </si>
  <si>
    <t xml:space="preserve"> Herricks</t>
  </si>
  <si>
    <t xml:space="preserve"> Hicksville</t>
  </si>
  <si>
    <t xml:space="preserve"> Lake Success</t>
  </si>
  <si>
    <t xml:space="preserve"> Lakeview</t>
  </si>
  <si>
    <t xml:space="preserve"> Levittown</t>
  </si>
  <si>
    <t xml:space="preserve"> Little Neck</t>
  </si>
  <si>
    <t xml:space="preserve"> Lynbrook</t>
  </si>
  <si>
    <t xml:space="preserve"> Malverne</t>
  </si>
  <si>
    <t xml:space="preserve"> Manhasset</t>
  </si>
  <si>
    <t xml:space="preserve"> Massapequa</t>
  </si>
  <si>
    <t xml:space="preserve"> Merrick</t>
  </si>
  <si>
    <t xml:space="preserve"> Mineola</t>
  </si>
  <si>
    <t xml:space="preserve"> New Hyde Park</t>
  </si>
  <si>
    <t xml:space="preserve"> Oyster Bay</t>
  </si>
  <si>
    <t xml:space="preserve"> Plainedge</t>
  </si>
  <si>
    <t xml:space="preserve"> Plainview</t>
  </si>
  <si>
    <t xml:space="preserve"> Port Washington</t>
  </si>
  <si>
    <t xml:space="preserve"> Queens Village</t>
  </si>
  <si>
    <t xml:space="preserve"> Rockville Center</t>
  </si>
  <si>
    <t xml:space="preserve"> Roosevelt</t>
  </si>
  <si>
    <t xml:space="preserve"> Roslyn</t>
  </si>
  <si>
    <t xml:space="preserve"> Seaford</t>
  </si>
  <si>
    <t xml:space="preserve"> Searingtown</t>
  </si>
  <si>
    <t xml:space="preserve"> Stewart Manor</t>
  </si>
  <si>
    <t xml:space="preserve"> Uniondale</t>
  </si>
  <si>
    <t xml:space="preserve"> Valley Stream</t>
  </si>
  <si>
    <t xml:space="preserve"> Wantagh</t>
  </si>
  <si>
    <t xml:space="preserve"> West Hempstead</t>
  </si>
  <si>
    <t xml:space="preserve"> Westbury</t>
  </si>
  <si>
    <t xml:space="preserve"> Williston Park</t>
  </si>
  <si>
    <t>Reviews from previous students and parents:</t>
  </si>
  <si>
    <t>- ""Bob has provided my son with top-notch one-on-one tutoring for SAT preparation. He is passionate</t>
  </si>
  <si>
    <t xml:space="preserve"> and patient and ensures full understanding of concepts. Bob has motivated my son and given him the confidence he needs to succeed. I am an educator</t>
  </si>
  <si>
    <t xml:space="preserve"> and highly recommend this tutor to anyone wanting to get quality instruction and great results!""</t>
  </si>
  <si>
    <t>Susan N</t>
  </si>
  <si>
    <t>Amazing teacher who took the time to patiently walk me through every step and explain everything in detail! Also</t>
  </si>
  <si>
    <t xml:space="preserve"> extremely professional and courteous. I would recommend Mr. Ninoff to anyone looking to improve fast.""</t>
  </si>
  <si>
    <t>Jake</t>
  </si>
  <si>
    <t>Bob came highly recommended from a few friends and we are so pleased with the results. We found a great tutor for our son</t>
  </si>
  <si>
    <t xml:space="preserve"> Justin. Bob is always on time</t>
  </si>
  <si>
    <t xml:space="preserve"> keeps him focused and knows how to engage him in the work. I will definitely be using this service again!""</t>
  </si>
  <si>
    <t>Rachel R</t>
  </si>
  <si>
    <t>We have worked with Bob for 2 1/2 years and his tutoring is fantastic! He is reliable</t>
  </si>
  <si>
    <t xml:space="preserve"> incredibly smart and so helpful. Bob has been amazing with our daughter</t>
  </si>
  <si>
    <t xml:space="preserve"> who continues to get A's in math. I would highly recommend him to any parent who is looking for some extra instruction from a tutor who is energetic</t>
  </si>
  <si>
    <t xml:space="preserve"> bright and very responsible.""</t>
  </si>
  <si>
    <t>Tom</t>
  </si>
  <si>
    <t>;[60, 80];2022-03-07;2
2022-02-17T11:43:57-0500;https://longisland.craigslist.org/lss/d/massapequa-park-math-tutor-for-all-high/7447231056.html;130.0;Massapequa;no subregion found;longisland;New York;</t>
  </si>
  <si>
    <t>I am a math tutor specializing in all high school math courses</t>
  </si>
  <si>
    <t xml:space="preserve"> including  Algebra I and II</t>
  </si>
  <si>
    <t xml:space="preserve"> AP/AB Calculus and Regents test prep.</t>
  </si>
  <si>
    <t>I offer both online sessions and in-home tutoring sessions for students in Nassau County and western Suffolk County.</t>
  </si>
  <si>
    <t>My qualifications include a Master's Degree in Applied Math from LIU Post</t>
  </si>
  <si>
    <t xml:space="preserve"> 5 years of tutoring and teaching math at the college level</t>
  </si>
  <si>
    <t xml:space="preserve"> as well as ten years of experience working for Long Island's premier private tutoring firms. </t>
  </si>
  <si>
    <t xml:space="preserve">$60 for a single 1-hour session. </t>
  </si>
  <si>
    <t>$200 for a package of 4 1-hour sessions</t>
  </si>
  <si>
    <t>$320 for a package of 8 1-hour sessions</t>
  </si>
  <si>
    <t>;[60, 200];2022-03-07;2
2022-02-15T16:05:12-0500;https://longisland.craigslist.org/lss/d/bellmore-certified-math-and-science/7446475948.html;;no city found;no subregion found;longisland;New York;</t>
  </si>
  <si>
    <t xml:space="preserve"> I am a dual certified Science and Math teacher and graduate from Hofstra University with a Masters‚Äôs in Science education.</t>
  </si>
  <si>
    <t>I am currently working as an Earth Science/Life Science teacher at Baldwin Middle School. I will use my experience in both private and professional fields such as Huntington Learning Center</t>
  </si>
  <si>
    <t xml:space="preserve"> and Mathnasium to be able to provide the same level of professional tutoring as these organizations at a fraction of the cost.</t>
  </si>
  <si>
    <t>Specific skills provided are :</t>
  </si>
  <si>
    <t>‚Ä¢Tutoring high school and college students in Earth Science</t>
  </si>
  <si>
    <t xml:space="preserve"> AP Bio</t>
  </si>
  <si>
    <t>‚Ä¢Online assistance with Homework</t>
  </si>
  <si>
    <t xml:space="preserve"> Exams</t>
  </si>
  <si>
    <t xml:space="preserve"> and Online assignments!</t>
  </si>
  <si>
    <t>‚Ä¢Implementing activities and lessons that are incorporated towards students interests goals and culture</t>
  </si>
  <si>
    <t>‚Ä¢Identifying the needs of learners and adapting course content and delivery style to meet those needs</t>
  </si>
  <si>
    <t>2022-03-04T10:54:16-0500;https://longisland.craigslist.org/lss/d/farmingdale-affordale-math-tutoring/7453716484.html;;Farmingdale;no subregion found;longisland;New York;"</t>
  </si>
  <si>
    <t>I am a NYC public Math teacher with 21 years of teaching experience. I also tutor after school and weekends. I tutor grades K-12 (upto Regents Algebra). Please contact me at 917-225-1746 for more information.</t>
  </si>
  <si>
    <t>;[];2022-03-07;0
2022-02-25T18:31:41-0500;https://longisland.craigslist.org/lss/d/bellmore-sat-and-act-tutor/7450924579.html;;no city found;no subregion found;longisland;New York;</t>
  </si>
  <si>
    <t xml:space="preserve"> my name is Matthew. I am a passionate educator who loves to watch my students succeed. I am a certified secondary Earth Science and Math teacher who graduated from Hofstra University</t>
  </si>
  <si>
    <t xml:space="preserve"> with a Masters in Science Education. I have over 10 years of experience privately tutoring for the SAT</t>
  </si>
  <si>
    <t xml:space="preserve"> and use a variety of techniques to increase each students' score in math</t>
  </si>
  <si>
    <t xml:space="preserve"> and grammar. I have tutored at many top organizations such as Mathnasium and Huntington Learning Center.</t>
  </si>
  <si>
    <t xml:space="preserve"> including ELLs</t>
  </si>
  <si>
    <t xml:space="preserve"> students with IEPs</t>
  </si>
  <si>
    <t xml:space="preserve"> and gifted students.</t>
  </si>
  <si>
    <t>-Overall increase of students' score by about 200 points on average!</t>
  </si>
  <si>
    <t>-Works well for students with IEP and 504 plans.</t>
  </si>
  <si>
    <t>Please message me if you believe your son or daughter requires tutoring for the SAT or ACT exam. A change of 100 points can the difference between getting a scholarship or getting into a school.</t>
  </si>
  <si>
    <t>2022-02-23T12:16:07-0500;https://longisland.craigslist.org/lss/d/jericho-yale-grad-math-science-tutoring/7449868308.html;60.0;no city found;no subregion found;longisland;New York;"</t>
  </si>
  <si>
    <t>I am a female Yale Graduate with a B.S. in Molecular</t>
  </si>
  <si>
    <t xml:space="preserve"> Cellular</t>
  </si>
  <si>
    <t xml:space="preserve"> and Developmental Biology.</t>
  </si>
  <si>
    <t>I scored 2310 on the SAT (800 Math</t>
  </si>
  <si>
    <t xml:space="preserve"> 730 Reading</t>
  </si>
  <si>
    <t xml:space="preserve"> 780 Writing).</t>
  </si>
  <si>
    <t>I have also taken the Biology SAT II (790)</t>
  </si>
  <si>
    <t xml:space="preserve"> Chemistry SAT II (790)</t>
  </si>
  <si>
    <t xml:space="preserve"> and Math 2 SAT II (780).</t>
  </si>
  <si>
    <t>I have 3+ years of experience teaching elementary</t>
  </si>
  <si>
    <t xml:space="preserve"> and high school students.</t>
  </si>
  <si>
    <t>At the high school level</t>
  </si>
  <si>
    <t xml:space="preserve"> I am most comfortable tutoring in science and math (i.e. Earth Science</t>
  </si>
  <si>
    <t xml:space="preserve"> Algebra II/Trigonometry</t>
  </si>
  <si>
    <t xml:space="preserve"> Pre-Calc).</t>
  </si>
  <si>
    <t>For middle and elementary school students</t>
  </si>
  <si>
    <t xml:space="preserve"> I am willing to tutor in all subjects.</t>
  </si>
  <si>
    <t>All tutoring sessions will take place virtually and will be $60-80/hr.</t>
  </si>
  <si>
    <t>If you‚Äôre interested or have any questions</t>
  </si>
  <si>
    <t xml:space="preserve"> please reach out to me!</t>
  </si>
  <si>
    <t>;[60];2022-03-07;1
2022-02-22T02:52:07-0500;https://longisland.craigslist.org/lss/d/holbrook-expd-21-yrs-teacher-literacy/7449273789.html;;Suffolk Or Anywhere Through Skype;no subregion found;longisland;New York;</t>
  </si>
  <si>
    <t>EXPERIENCED 21 YEARS N.Y.S. CERT TEACHER/READING SPECIALIST TO TUTOR YOUR CHILD (Suffolk- Holbrook</t>
  </si>
  <si>
    <t xml:space="preserve"> Holtsville</t>
  </si>
  <si>
    <t xml:space="preserve"> Smithtown</t>
  </si>
  <si>
    <t xml:space="preserve"> Bayport</t>
  </si>
  <si>
    <t xml:space="preserve"> Sayville</t>
  </si>
  <si>
    <t xml:space="preserve"> Connetquot</t>
  </si>
  <si>
    <t xml:space="preserve"> Patchogue</t>
  </si>
  <si>
    <t xml:space="preserve"> East Islip</t>
  </si>
  <si>
    <t xml:space="preserve"> Dix Hills</t>
  </si>
  <si>
    <t xml:space="preserve"> Commack</t>
  </si>
  <si>
    <t xml:space="preserve"> Great River</t>
  </si>
  <si>
    <t xml:space="preserve"> Setauket</t>
  </si>
  <si>
    <t xml:space="preserve"> Port Jefferson</t>
  </si>
  <si>
    <t xml:space="preserve"> Farmingville</t>
  </si>
  <si>
    <t xml:space="preserve"> Stony Brook</t>
  </si>
  <si>
    <t xml:space="preserve"> Medford</t>
  </si>
  <si>
    <t xml:space="preserve"> Hauppauge</t>
  </si>
  <si>
    <t xml:space="preserve"> Nesconset and Surrounding Areas).</t>
  </si>
  <si>
    <t>*****IT IS NOT TOO LATE TO IMPROVE YOUR CHILD'S GRADES THIS YEAR! I CAN HELP YOUR STRUGGLING READER/WRITER WITH THEIR LITERACY SKILLS IN THE FREE TIME THEY HAVE THROUGH SKYPE LESSONS. LESSONS CAN BE CONDUCTED AT YOUR HOME OR LOCAL LIBRARY IF YOU LIVE IN ANY OF THE ABOVE AREAS.*****</t>
  </si>
  <si>
    <t>Don't wait for poor report cards if your child is a struggling reader/writer or needs one-on-one academic intervention. Start tutoring now. *** (631) 504-2498*** Please do not text me. I only speak with parents over the telephone. I do not reply to text messages.</t>
  </si>
  <si>
    <t>***Very experienced with struggling readers and writers for 21 years***</t>
  </si>
  <si>
    <t>***I have a BA in Psychology</t>
  </si>
  <si>
    <t xml:space="preserve"> MS in Elementary Education</t>
  </si>
  <si>
    <t xml:space="preserve"> Certificate of Advanced Study in Literacy- Reading Teacher with New York State Teacher Certification in Literacy B-6 (but I also teach Literacy- interpretation of literature</t>
  </si>
  <si>
    <t xml:space="preserve"> writing of essays</t>
  </si>
  <si>
    <t xml:space="preserve"> and written materials such as research papers to Grade 12 and College as I have so much experience in it over the years)</t>
  </si>
  <si>
    <t xml:space="preserve"> and an MS Management Strategic Business Management.</t>
  </si>
  <si>
    <t>Private Tutoring:</t>
  </si>
  <si>
    <t>*Certified and Seasoned Teacher and Reading Specialist</t>
  </si>
  <si>
    <t>*Proficient with hesitant</t>
  </si>
  <si>
    <t xml:space="preserve"> struggling readers and writers</t>
  </si>
  <si>
    <t>*Focused on the whole child and building confidence and skills</t>
  </si>
  <si>
    <t>*Experienced with ADHD</t>
  </si>
  <si>
    <t>*Exceedingly adept with gifted learners</t>
  </si>
  <si>
    <t>*Experienced with ELL/ESL Population</t>
  </si>
  <si>
    <t>*Work with Elementary</t>
  </si>
  <si>
    <t xml:space="preserve"> and High School ELA Students</t>
  </si>
  <si>
    <t>*Experienced with AP English and AP History</t>
  </si>
  <si>
    <t>*Help with Honor Society Applications and Essays</t>
  </si>
  <si>
    <t>*Assistance with Youth Volunteer Club/Scholarship Programs for Portfolio Development</t>
  </si>
  <si>
    <t>*Powerful writing and editing assistance services with essays and research papers for all grades and college. This service sometimes requires working all night to meet your deadlines</t>
  </si>
  <si>
    <t xml:space="preserve"> which is fine with me! I am used to that!</t>
  </si>
  <si>
    <t>*Extremely high success rates with wins in various and challenging local</t>
  </si>
  <si>
    <t xml:space="preserve"> regional</t>
  </si>
  <si>
    <t xml:space="preserve"> national</t>
  </si>
  <si>
    <t xml:space="preserve"> and international writing contests.</t>
  </si>
  <si>
    <t>*Assistance with honor society application essays and</t>
  </si>
  <si>
    <t xml:space="preserve"> as a result</t>
  </si>
  <si>
    <t xml:space="preserve"> high admittance rate. Also</t>
  </si>
  <si>
    <t xml:space="preserve"> Rotary Club admissions and other various groups and clubs where applications and essays are required and scrutinized.</t>
  </si>
  <si>
    <t>My students become successful and confident in school. I provide students with strategies and useful academic tools to strengthen word attack</t>
  </si>
  <si>
    <t xml:space="preserve"> develop comprehension</t>
  </si>
  <si>
    <t xml:space="preserve"> build vocabulary</t>
  </si>
  <si>
    <t xml:space="preserve"> increase fluency</t>
  </si>
  <si>
    <t xml:space="preserve"> eloquently respond to the text</t>
  </si>
  <si>
    <t xml:space="preserve"> and confidently express themselves. As a result</t>
  </si>
  <si>
    <t xml:space="preserve"> students can increase reading and writing endurance</t>
  </si>
  <si>
    <t xml:space="preserve"> raise self-confidence</t>
  </si>
  <si>
    <t xml:space="preserve"> and produce thoughtful writing. As a result</t>
  </si>
  <si>
    <t xml:space="preserve"> my students improve on every level- from eliminating reading and writing anxiety to writing assuredly in school and for pleasure. One-on-one intervention is very effective and tailored for individual needs.</t>
  </si>
  <si>
    <t>I am credentialed with a B.A.</t>
  </si>
  <si>
    <t xml:space="preserve"> M.S. (2)</t>
  </si>
  <si>
    <t xml:space="preserve"> C.A.S.</t>
  </si>
  <si>
    <t xml:space="preserve"> and MSM.</t>
  </si>
  <si>
    <t>*All Subjects</t>
  </si>
  <si>
    <t>*Reading and Writing Evaluation and Intervention (K-12)</t>
  </si>
  <si>
    <t>*Reading Strategies for Comprehension (K-12)</t>
  </si>
  <si>
    <t>*Eliminate Writing Avoidance and Fears (K-12)</t>
  </si>
  <si>
    <t>*Vocabulary and Spelling (K-12)</t>
  </si>
  <si>
    <t>*Enrichment/Gifted</t>
  </si>
  <si>
    <t>*Math (Elem)</t>
  </si>
  <si>
    <t>*Test Prep</t>
  </si>
  <si>
    <t>*Homework Assistance (K-12)</t>
  </si>
  <si>
    <t>*Academic Workload Organizer/Tracker for Busy Parents- I will ensure your child completes assignments.</t>
  </si>
  <si>
    <t>*Portfolio Building</t>
  </si>
  <si>
    <t>*Youth Scholarship Contests Applications Assistance Service and Honor Society Applications Consultations</t>
  </si>
  <si>
    <t>*Alignment with State Standards and Current Common Core</t>
  </si>
  <si>
    <t>*After School</t>
  </si>
  <si>
    <t xml:space="preserve"> and Weekend Hours</t>
  </si>
  <si>
    <t>*Personalized</t>
  </si>
  <si>
    <t>*Your Home or Library</t>
  </si>
  <si>
    <t>*Suffolk or Skype</t>
  </si>
  <si>
    <t>(631)504-2498. Rates are based on the situation</t>
  </si>
  <si>
    <t xml:space="preserve"> the needs of the child</t>
  </si>
  <si>
    <t xml:space="preserve"> and the amount of work required. I try to be fair. Let's get your child the help needed and prioritize that. Compensation is discussed on the telephone only</t>
  </si>
  <si>
    <t xml:space="preserve"> thank you.</t>
  </si>
  <si>
    <t>¬©2001. Please do not text me. I only speak with parents over the telephone</t>
  </si>
  <si>
    <t xml:space="preserve"> I do not reply to text messages.</t>
  </si>
  <si>
    <t>2022-02-27T14:30:55-0500;https://longisland.craigslist.org/lss/d/moriches-educational-school-tutoring/7451622329.html;;Moriches;no subregion found;longisland;New York;"</t>
  </si>
  <si>
    <t>Educational School Tutoring Offered in Most Middle School</t>
  </si>
  <si>
    <t xml:space="preserve"> and College Subjects</t>
  </si>
  <si>
    <t>Same Day Service Available</t>
  </si>
  <si>
    <t>Additional Assistance with Term Paper and Research Papers</t>
  </si>
  <si>
    <t xml:space="preserve"> Writing and Editing Work</t>
  </si>
  <si>
    <t xml:space="preserve"> Essay Help</t>
  </si>
  <si>
    <t xml:space="preserve"> Online Courses via Canvas</t>
  </si>
  <si>
    <t xml:space="preserve"> Moodle</t>
  </si>
  <si>
    <t xml:space="preserve"> and Blackboard</t>
  </si>
  <si>
    <t xml:space="preserve"> Discussion Questions</t>
  </si>
  <si>
    <t xml:space="preserve"> Peer Replies</t>
  </si>
  <si>
    <t xml:space="preserve"> Capstones</t>
  </si>
  <si>
    <t xml:space="preserve"> College Seminars</t>
  </si>
  <si>
    <t xml:space="preserve"> Assignments</t>
  </si>
  <si>
    <t xml:space="preserve"> Group Projects</t>
  </si>
  <si>
    <t xml:space="preserve"> Module and Unit Assignments</t>
  </si>
  <si>
    <t xml:space="preserve"> Posts and Replies</t>
  </si>
  <si>
    <t xml:space="preserve"> Thesis and Dissertations</t>
  </si>
  <si>
    <t xml:space="preserve"> Personal Statements</t>
  </si>
  <si>
    <t xml:space="preserve"> Resumes</t>
  </si>
  <si>
    <t xml:space="preserve"> and So Much More</t>
  </si>
  <si>
    <t>Professional Educational Tutoring Help for Lower Grades to Middle School to High School to Undergraduate University to Grad School</t>
  </si>
  <si>
    <t xml:space="preserve"> Business Schools and Workplace Organizations</t>
  </si>
  <si>
    <t>Please call: (631) 8 7 8 - 3 3 2 7 (anytime from 11:00 AM to 11:59 PM) (landline only</t>
  </si>
  <si>
    <t xml:space="preserve"> no texting)(please leave a message if a recording comes on)</t>
  </si>
  <si>
    <t>Email: tutor@tutoringschoolwork.com</t>
  </si>
  <si>
    <t>Tutoring performed via different methods including but not limited to: Online</t>
  </si>
  <si>
    <t xml:space="preserve"> In-Person</t>
  </si>
  <si>
    <t xml:space="preserve"> Fax</t>
  </si>
  <si>
    <t xml:space="preserve"> Email</t>
  </si>
  <si>
    <t xml:space="preserve"> Phone</t>
  </si>
  <si>
    <t xml:space="preserve"> Chat room</t>
  </si>
  <si>
    <t xml:space="preserve"> Web Cam</t>
  </si>
  <si>
    <t xml:space="preserve"> Google Meet</t>
  </si>
  <si>
    <t xml:space="preserve"> Microsoft Teams</t>
  </si>
  <si>
    <t xml:space="preserve"> and Whiteboard.</t>
  </si>
  <si>
    <t>Same day tutoring services and other help available. Call to find out availability.</t>
  </si>
  <si>
    <t>TUTORING FOR GRADES 2 - 12 and COLLEGE LEVEL: Accounting (Cost - Managerial - Financial - Advanced - Auditing)</t>
  </si>
  <si>
    <t xml:space="preserve"> Advertising</t>
  </si>
  <si>
    <t xml:space="preserve"> Algebra (Linear / Abstract)</t>
  </si>
  <si>
    <t xml:space="preserve"> Architecture</t>
  </si>
  <si>
    <t xml:space="preserve"> Art and Music History</t>
  </si>
  <si>
    <t xml:space="preserve"> Asian and African Studies</t>
  </si>
  <si>
    <t xml:space="preserve"> Banking</t>
  </si>
  <si>
    <t xml:space="preserve"> Bookkeeping</t>
  </si>
  <si>
    <t xml:space="preserve"> Business Administration and Management</t>
  </si>
  <si>
    <t xml:space="preserve"> Chemistry (General - Organic - Physical)</t>
  </si>
  <si>
    <t xml:space="preserve"> Child Development</t>
  </si>
  <si>
    <t xml:space="preserve"> College Planning</t>
  </si>
  <si>
    <t xml:space="preserve"> Computer Programming</t>
  </si>
  <si>
    <t xml:space="preserve"> Consumer Studies</t>
  </si>
  <si>
    <t xml:space="preserve"> Criminal Justice</t>
  </si>
  <si>
    <t xml:space="preserve"> Discrete and Finite Math</t>
  </si>
  <si>
    <t xml:space="preserve"> Earth and Environmental Science</t>
  </si>
  <si>
    <t xml:space="preserve"> Economics (Macro / Micro)</t>
  </si>
  <si>
    <t xml:space="preserve"> Essay Writing and Editing</t>
  </si>
  <si>
    <t xml:space="preserve"> Ethics</t>
  </si>
  <si>
    <t xml:space="preserve"> Financial Planning</t>
  </si>
  <si>
    <t xml:space="preserve"> Geology</t>
  </si>
  <si>
    <t xml:space="preserve"> Health</t>
  </si>
  <si>
    <t xml:space="preserve"> Home Schooling</t>
  </si>
  <si>
    <t xml:space="preserve"> Homeland Security</t>
  </si>
  <si>
    <t xml:space="preserve"> Hotel and Tourism</t>
  </si>
  <si>
    <t xml:space="preserve"> Humanities</t>
  </si>
  <si>
    <t xml:space="preserve"> Insurance</t>
  </si>
  <si>
    <t xml:space="preserve"> Internet</t>
  </si>
  <si>
    <t xml:space="preserve"> Journalism</t>
  </si>
  <si>
    <t xml:space="preserve"> Labs</t>
  </si>
  <si>
    <t xml:space="preserve"> Law and Legal Studies</t>
  </si>
  <si>
    <t xml:space="preserve"> Leadership</t>
  </si>
  <si>
    <t xml:space="preserve"> Management (Project / Operations / Risk)</t>
  </si>
  <si>
    <t xml:space="preserve"> Marketing</t>
  </si>
  <si>
    <t xml:space="preserve"> Matrices</t>
  </si>
  <si>
    <t xml:space="preserve"> Nursing</t>
  </si>
  <si>
    <t xml:space="preserve"> Operations Research</t>
  </si>
  <si>
    <t xml:space="preserve"> Police Science</t>
  </si>
  <si>
    <t xml:space="preserve"> Public Speaking</t>
  </si>
  <si>
    <t xml:space="preserve"> Religion</t>
  </si>
  <si>
    <t xml:space="preserve"> Religious Studies</t>
  </si>
  <si>
    <t xml:space="preserve"> Research Paper Assistance</t>
  </si>
  <si>
    <t xml:space="preserve"> Sequential Math</t>
  </si>
  <si>
    <t xml:space="preserve"> Speech</t>
  </si>
  <si>
    <t xml:space="preserve"> Study Skills</t>
  </si>
  <si>
    <t xml:space="preserve"> Term Paper Help</t>
  </si>
  <si>
    <t xml:space="preserve"> Theater</t>
  </si>
  <si>
    <t xml:space="preserve"> TV and Film</t>
  </si>
  <si>
    <t xml:space="preserve"> Women Studies</t>
  </si>
  <si>
    <t xml:space="preserve"> And More</t>
  </si>
  <si>
    <t>RESEARCH PAPERS and TERM PAPERS (Undergraduate and Graduate Level): Term Papers and Research Papers Custom Written</t>
  </si>
  <si>
    <t xml:space="preserve"> Reports</t>
  </si>
  <si>
    <t xml:space="preserve"> Resumes and Cover Letters</t>
  </si>
  <si>
    <t xml:space="preserve"> College Entrance Admission Application Essays</t>
  </si>
  <si>
    <t xml:space="preserve"> Job Searches</t>
  </si>
  <si>
    <t xml:space="preserve"> Recommendation Letters</t>
  </si>
  <si>
    <t xml:space="preserve"> Research Projects</t>
  </si>
  <si>
    <t xml:space="preserve"> Dissertations</t>
  </si>
  <si>
    <t xml:space="preserve"> Take Home</t>
  </si>
  <si>
    <t xml:space="preserve"> Online Exams</t>
  </si>
  <si>
    <t xml:space="preserve"> Proposals</t>
  </si>
  <si>
    <t xml:space="preserve"> Creative and Technical Writing</t>
  </si>
  <si>
    <t xml:space="preserve"> Poetry</t>
  </si>
  <si>
    <t xml:space="preserve"> Discussion Board Questions</t>
  </si>
  <si>
    <t xml:space="preserve"> Individual and Unit Assignments</t>
  </si>
  <si>
    <t xml:space="preserve"> Capstone Projects</t>
  </si>
  <si>
    <t xml:space="preserve"> DQ Posting and Replies</t>
  </si>
  <si>
    <t xml:space="preserve"> All Work Passes Turn-it-in and Safe-Assign sites and is Plagiarism-Free</t>
  </si>
  <si>
    <t>SPECIALIZED TESTS: ACT</t>
  </si>
  <si>
    <t xml:space="preserve"> Civil Service Exams</t>
  </si>
  <si>
    <t xml:space="preserve"> Military Exams</t>
  </si>
  <si>
    <t xml:space="preserve"> CLAST</t>
  </si>
  <si>
    <t xml:space="preserve"> College Entrance and Exit</t>
  </si>
  <si>
    <t xml:space="preserve"> COOP</t>
  </si>
  <si>
    <t xml:space="preserve"> HSEP</t>
  </si>
  <si>
    <t xml:space="preserve"> LAST</t>
  </si>
  <si>
    <t xml:space="preserve"> NTE</t>
  </si>
  <si>
    <t xml:space="preserve"> NYS Regents</t>
  </si>
  <si>
    <t xml:space="preserve"> and many other exams.</t>
  </si>
  <si>
    <t>COLLEGE ADVICE: Financial Aid</t>
  </si>
  <si>
    <t xml:space="preserve"> FAFSA applications</t>
  </si>
  <si>
    <t xml:space="preserve"> Student Loans</t>
  </si>
  <si>
    <t xml:space="preserve"> Scholarships</t>
  </si>
  <si>
    <t xml:space="preserve"> Grants</t>
  </si>
  <si>
    <t xml:space="preserve"> Admission Process</t>
  </si>
  <si>
    <t xml:space="preserve"> School Campus Visits</t>
  </si>
  <si>
    <t xml:space="preserve"> Admission Essays</t>
  </si>
  <si>
    <t>INTERNET and COMPUTERS: PC Set Up</t>
  </si>
  <si>
    <t xml:space="preserve"> Computer Programming and Languages</t>
  </si>
  <si>
    <t xml:space="preserve"> Web Pages and Web Sites Designed</t>
  </si>
  <si>
    <t xml:space="preserve"> Search Engine Promotions</t>
  </si>
  <si>
    <t xml:space="preserve"> Html</t>
  </si>
  <si>
    <t xml:space="preserve"> Windows / DOS</t>
  </si>
  <si>
    <t xml:space="preserve"> MS-Office</t>
  </si>
  <si>
    <t xml:space="preserve"> Word Processing</t>
  </si>
  <si>
    <t xml:space="preserve"> Spreadsheets</t>
  </si>
  <si>
    <t xml:space="preserve"> Databases</t>
  </si>
  <si>
    <t xml:space="preserve"> Algorithms</t>
  </si>
  <si>
    <t xml:space="preserve"> Password Resets</t>
  </si>
  <si>
    <t xml:space="preserve"> Java / Java-script </t>
  </si>
  <si>
    <t xml:space="preserve"> ASP</t>
  </si>
  <si>
    <t xml:space="preserve"> Pascal</t>
  </si>
  <si>
    <t xml:space="preserve"> Virus and Spyware</t>
  </si>
  <si>
    <t xml:space="preserve"> Information Technology Systems</t>
  </si>
  <si>
    <t xml:space="preserve"> Office Training</t>
  </si>
  <si>
    <t xml:space="preserve"> Basic Installations</t>
  </si>
  <si>
    <t xml:space="preserve"> Group Courses</t>
  </si>
  <si>
    <t>BUSINESS SERVICES (Home or Office): Advertising Strategies</t>
  </si>
  <si>
    <t xml:space="preserve"> Business Plans</t>
  </si>
  <si>
    <t xml:space="preserve"> Training Manuals</t>
  </si>
  <si>
    <t xml:space="preserve"> Copyrights</t>
  </si>
  <si>
    <t xml:space="preserve"> Flyers</t>
  </si>
  <si>
    <t xml:space="preserve"> Newsletters</t>
  </si>
  <si>
    <t xml:space="preserve"> Brochures Designed</t>
  </si>
  <si>
    <t xml:space="preserve"> Networking</t>
  </si>
  <si>
    <t xml:space="preserve"> Lead and Mailing Lists Generated</t>
  </si>
  <si>
    <t xml:space="preserve"> Grants and Proposals</t>
  </si>
  <si>
    <t xml:space="preserve"> Market Research</t>
  </si>
  <si>
    <t xml:space="preserve"> Language Translations</t>
  </si>
  <si>
    <t xml:space="preserve"> Web Design</t>
  </si>
  <si>
    <t xml:space="preserve"> Internet Advertising</t>
  </si>
  <si>
    <t xml:space="preserve"> Business Consulting</t>
  </si>
  <si>
    <t xml:space="preserve"> Social Media Posts</t>
  </si>
  <si>
    <t xml:space="preserve"> Courier Service </t>
  </si>
  <si>
    <t xml:space="preserve"> Brand Ambassador</t>
  </si>
  <si>
    <t xml:space="preserve"> Product / Services Representative</t>
  </si>
  <si>
    <t xml:space="preserve"> Lecturer</t>
  </si>
  <si>
    <t xml:space="preserve"> Speaker Engagements</t>
  </si>
  <si>
    <t xml:space="preserve"> Meeting Planning</t>
  </si>
  <si>
    <t xml:space="preserve"> Moderating</t>
  </si>
  <si>
    <t xml:space="preserve"> Quality Control</t>
  </si>
  <si>
    <t xml:space="preserve"> Personal Services</t>
  </si>
  <si>
    <t xml:space="preserve"> House Management</t>
  </si>
  <si>
    <t xml:space="preserve"> Mystery Shopping Services Provided</t>
  </si>
  <si>
    <t xml:space="preserve"> Mentoring</t>
  </si>
  <si>
    <t xml:space="preserve"> and Life Coaching</t>
  </si>
  <si>
    <t>If You Already Have A Tutor</t>
  </si>
  <si>
    <t xml:space="preserve"> Try Us</t>
  </si>
  <si>
    <t xml:space="preserve"> We Might Be Better and Less Expensive""</t>
  </si>
  <si>
    <t>We will also offer a free 5 to 10 minute trial in certain subjects. Please call to set up your no-charge appointment.</t>
  </si>
  <si>
    <t>Please call: (631) 8 7 8 - 3 3 2 7 to set up your free trial.</t>
  </si>
  <si>
    <t xml:space="preserve">Thank you for reading this advertisement. </t>
  </si>
  <si>
    <t>Call or email us with any questions you may have.</t>
  </si>
  <si>
    <t>Professor Abe</t>
  </si>
  <si>
    <t>;[];2022-03-07;0
2022-02-11T20:29:09-0500;https://longisland.craigslist.org/lss/d/hicksville-40-years-experience-common/7444933875.html;;Long Island, Nassau, Suffolk;no subregion found;longisland;New York;</t>
  </si>
  <si>
    <t>I have DECADES of experience with the NYS Math</t>
  </si>
  <si>
    <t xml:space="preserve"> and Science standards and curriculums for grades pre-K through Grade 12.</t>
  </si>
  <si>
    <t>I am well versed in all aspects of these subjects for every grade and every sub-topic.  Please consider my experience and approach whereas I provide:</t>
  </si>
  <si>
    <t>The insights</t>
  </si>
  <si>
    <t xml:space="preserve"> skills and knowledge necessary</t>
  </si>
  <si>
    <t>Reinforce creative</t>
  </si>
  <si>
    <t xml:space="preserve"> conceptual</t>
  </si>
  <si>
    <t xml:space="preserve"> and abstract thinkers</t>
  </si>
  <si>
    <t>Personalize and customize all work and prep needed</t>
  </si>
  <si>
    <t>Help to improve your child's understanding and score</t>
  </si>
  <si>
    <t>Offer a multitude of Math</t>
  </si>
  <si>
    <t xml:space="preserve"> and Science strategies</t>
  </si>
  <si>
    <t>Discuss the rationale and logic behind questions</t>
  </si>
  <si>
    <t>Cut to the chase</t>
  </si>
  <si>
    <t>Provide insights into the topics</t>
  </si>
  <si>
    <t>Provide rarely known details about the structure and grading of the test</t>
  </si>
  <si>
    <t>Practice stress management techniques to avoid testing jitters</t>
  </si>
  <si>
    <t>Reinforce learning with compassion</t>
  </si>
  <si>
    <t xml:space="preserve"> humor</t>
  </si>
  <si>
    <t xml:space="preserve"> diligence</t>
  </si>
  <si>
    <t xml:space="preserve"> and especially thought</t>
  </si>
  <si>
    <t>Guarantee an efficient</t>
  </si>
  <si>
    <t xml:space="preserve"> and patient environment conducive to learning</t>
  </si>
  <si>
    <t>Establish the necessary rigor</t>
  </si>
  <si>
    <t xml:space="preserve"> excitement and confidence in your child!</t>
  </si>
  <si>
    <t>** NOTE: My tutoring includes coverage of all up-to-date sub-topics</t>
  </si>
  <si>
    <t xml:space="preserve"> including 2022 changes</t>
  </si>
  <si>
    <t xml:space="preserve"> and Common Core concerns!</t>
  </si>
  <si>
    <t>I have experience in all aspects of the NYS State Math</t>
  </si>
  <si>
    <t xml:space="preserve"> and Science tests</t>
  </si>
  <si>
    <t xml:space="preserve"> for every grade</t>
  </si>
  <si>
    <t xml:space="preserve"> every sub-topic and every question.</t>
  </si>
  <si>
    <t>With my expertise I can help your child improve their scores by:</t>
  </si>
  <si>
    <t xml:space="preserve"> Reviewing the topics</t>
  </si>
  <si>
    <t xml:space="preserve"> Reinforcing fundamental material</t>
  </si>
  <si>
    <t xml:space="preserve"> Revealing key insights</t>
  </si>
  <si>
    <t xml:space="preserve"> Clarifying their understanding of the material</t>
  </si>
  <si>
    <t xml:space="preserve"> Discussing problem-solving strategies</t>
  </si>
  <si>
    <t xml:space="preserve"> Building confidence in your child  I help with homework</t>
  </si>
  <si>
    <t xml:space="preserve"> assignments and test review.</t>
  </si>
  <si>
    <t>It's never too late to improve understanding of the material and boost performance with well timed tutoring.  With improved understanding</t>
  </si>
  <si>
    <t xml:space="preserve"> improved scores will follow. PLAN NOW! Testing this year is:</t>
  </si>
  <si>
    <t>NY State ELA test is Tues</t>
  </si>
  <si>
    <t xml:space="preserve"> March 29 and Wed</t>
  </si>
  <si>
    <t xml:space="preserve"> March 30</t>
  </si>
  <si>
    <t>NY State Math test is Tues</t>
  </si>
  <si>
    <t xml:space="preserve"> April 26 and Wed</t>
  </si>
  <si>
    <t xml:space="preserve"> April 27</t>
  </si>
  <si>
    <t>NY State Science test is Mon</t>
  </si>
  <si>
    <t xml:space="preserve"> June 6 (yes</t>
  </si>
  <si>
    <t xml:space="preserve"> I do science prep too!)</t>
  </si>
  <si>
    <t>Regents Wed</t>
  </si>
  <si>
    <t xml:space="preserve"> June 15-Friday</t>
  </si>
  <si>
    <t xml:space="preserve"> June 24</t>
  </si>
  <si>
    <t>I provide help with math</t>
  </si>
  <si>
    <t xml:space="preserve"> editing passages</t>
  </si>
  <si>
    <t xml:space="preserve"> math competitions</t>
  </si>
  <si>
    <t xml:space="preserve"> specialized tests</t>
  </si>
  <si>
    <t xml:space="preserve"> admissions tests</t>
  </si>
  <si>
    <t xml:space="preserve"> subject material</t>
  </si>
  <si>
    <t xml:space="preserve"> and problem-solving.  I have first hand experience with NYS ELA</t>
  </si>
  <si>
    <t xml:space="preserve"> and Science as  I have been tutoring elementary and middle school children with assignments</t>
  </si>
  <si>
    <t xml:space="preserve"> subject matter and formal standardized testing for over 40 years. I know all the concerns and their pitfalls well both generally as pertains to subjects and specifically as pertains to their sub-topics.  I also have experience in high school and middle school entry testing including the SHSAT NYCs Specialized High School Admissions Test (I am a graduate of Brooklyn Tech</t>
  </si>
  <si>
    <t xml:space="preserve"> as is my daughter)</t>
  </si>
  <si>
    <t xml:space="preserve"> HCHS/Hunter College High School</t>
  </si>
  <si>
    <t xml:space="preserve"> Baccalaureate</t>
  </si>
  <si>
    <t xml:space="preserve"> Beacon</t>
  </si>
  <si>
    <t xml:space="preserve"> Bard High School</t>
  </si>
  <si>
    <t xml:space="preserve"> MS 54 ""Delta""</t>
  </si>
  <si>
    <t xml:space="preserve"> Anderson</t>
  </si>
  <si>
    <t xml:space="preserve"> CSS-MSE(Columbia Secondary School for Math</t>
  </si>
  <si>
    <t xml:space="preserve"> and Engineering)</t>
  </si>
  <si>
    <t xml:space="preserve"> ERB (AABL</t>
  </si>
  <si>
    <t xml:space="preserve"> CPAA</t>
  </si>
  <si>
    <t xml:space="preserve"> and CTP)</t>
  </si>
  <si>
    <t xml:space="preserve"> CHSEE</t>
  </si>
  <si>
    <t xml:space="preserve"> John Hopkins CTYs SCAT and STB</t>
  </si>
  <si>
    <t xml:space="preserve">  PSAT 8/9/10/NMSQT</t>
  </si>
  <si>
    <t xml:space="preserve"> HSE/TASC/GED</t>
  </si>
  <si>
    <t xml:space="preserve">  as well as NJSLA/PARCC/NJ ASK 8</t>
  </si>
  <si>
    <t xml:space="preserve"> Boston's Exam Schools</t>
  </si>
  <si>
    <t xml:space="preserve"> TJHSST</t>
  </si>
  <si>
    <t xml:space="preserve"> Chicago's Selective Enrollment SEHS Exam</t>
  </si>
  <si>
    <t xml:space="preserve"> New South Wales' Selective High School Placement Test</t>
  </si>
  <si>
    <t xml:space="preserve"> Newark's Magnet Schools/G&amp;T</t>
  </si>
  <si>
    <t xml:space="preserve"> BCA(Bergen County Academies)</t>
  </si>
  <si>
    <t xml:space="preserve"> and other Academies in NJ counties with Vocational School Districts (Middlesex&amp;Monmouth&amp;Morris&amp;Somerset)</t>
  </si>
  <si>
    <t xml:space="preserve"> math competitions and math teams (MATHCOUNTS</t>
  </si>
  <si>
    <t xml:space="preserve"> AMC</t>
  </si>
  <si>
    <t xml:space="preserve"> CML</t>
  </si>
  <si>
    <t xml:space="preserve"> JHMMC</t>
  </si>
  <si>
    <t xml:space="preserve"> MOEMS</t>
  </si>
  <si>
    <t xml:space="preserve"> Kangaroo</t>
  </si>
  <si>
    <t xml:space="preserve"> The Math League)</t>
  </si>
  <si>
    <t xml:space="preserve"> and NY</t>
  </si>
  <si>
    <t xml:space="preserve"> MA</t>
  </si>
  <si>
    <t xml:space="preserve"> and CT State Tests.</t>
  </si>
  <si>
    <t>Available 1-to-1. I also tutor in study groups</t>
  </si>
  <si>
    <t xml:space="preserve"> via Skype and via email.</t>
  </si>
  <si>
    <t>College educated... 40 years of experience... insightful... enjoyable... passionate. Click Reply above to email for more details.</t>
  </si>
  <si>
    <t>**Note: I tutor across all Long Island (Nassau and Suffolk)</t>
  </si>
  <si>
    <t xml:space="preserve"> NYC</t>
  </si>
  <si>
    <t xml:space="preserve"> and even CT and NJ.</t>
  </si>
  <si>
    <t>2022-02-22T14:00:24-0500;https://longisland.craigslist.org/lss/d/hicksville-virtual-tutoring/7449481209.html;;Hicksville;no subregion found;longisland;New York;"</t>
  </si>
  <si>
    <t>We tutor grades 6-12 in math</t>
  </si>
  <si>
    <t xml:space="preserve"> science and homework help all from the comfort of your home. All you need is your computer. We also have over 20 years experience in Special Education.</t>
  </si>
  <si>
    <t>;[];2022-03-07;0
2022-02-06T21:38:33-0500;https://longisland.craigslist.org/lss/d/deer-park-special-education-tutor-an/7442715910.html;;Deer Park, Commack, Dix Hills, Huntington;no subregion found;longisland;New York;</t>
  </si>
  <si>
    <t>I am a New York State Certified Special Education Teacher.  I have 13 years of experience working in self-contained</t>
  </si>
  <si>
    <t xml:space="preserve"> applied behavioral analysis</t>
  </si>
  <si>
    <t xml:space="preserve"> and integrated classrooms.  I have worked with a variety of diverse student populations including students with Autism</t>
  </si>
  <si>
    <t xml:space="preserve"> Cerebral Palsy</t>
  </si>
  <si>
    <t xml:space="preserve"> Down Syndrome etc.  </t>
  </si>
  <si>
    <t>I am familiar with remediating student skills to ensure academic success.  Also</t>
  </si>
  <si>
    <t xml:space="preserve"> I differentiate instruction so that students can access the content in Common Core Curriculum.  </t>
  </si>
  <si>
    <t>I can provide assistance to your child in the following areas:</t>
  </si>
  <si>
    <t>I can provide mathematical instruction to higher grade levels if interested!</t>
  </si>
  <si>
    <t xml:space="preserve"> please email me.  I check my email frequently and will respond within 24 hours.  </t>
  </si>
  <si>
    <t>;[];2022-03-07;0
2022-03-06T18:48:17-0500;https://newyork.craigslist.org/brk/lss/d/brooklyn-math-test-prep-tutor-grade-12/7454790402.html;;Remote Or In-Person;Brooklyn;newyork;New York;</t>
  </si>
  <si>
    <t>Currently offering sessions both REMOTE and IN-PERSON (with all necessary COVID precautions taken - please contact me for more info and details). Brooklyn only for in-person sessions.</t>
  </si>
  <si>
    <t>Let me help you with your tutoring needs! I'm a professional tutor (and work with a specialized tutoring company) with years of experience tutoring math for elementary</t>
  </si>
  <si>
    <t xml:space="preserve"> middle-school</t>
  </si>
  <si>
    <t xml:space="preserve"> and high school students up to the ACT/SAT level - as well as AP and college statistics.  I have successfully worked with many families who would happily give a glowing recommendation for my services</t>
  </si>
  <si>
    <t xml:space="preserve"> including working with students with dyscalculia</t>
  </si>
  <si>
    <t xml:space="preserve"> and other special needs. Contact me for any help with the following:</t>
  </si>
  <si>
    <t>I also teach English language arts</t>
  </si>
  <si>
    <t xml:space="preserve"> and Spanish! Get in touch with me and we can speak on the phone to gauge whether we would be a good fit.</t>
  </si>
  <si>
    <t>;[];2022-03-07;0
2022-03-05T20:19:02-0500;https://newyork.craigslist.org/brk/lss/d/brooklyn-math-tutor/7454441370.html;;New York City;Brooklyn;newyork;New York;</t>
  </si>
  <si>
    <t>Profesional Math Major Tutor</t>
  </si>
  <si>
    <t>Learn math for life  With Mr. E</t>
  </si>
  <si>
    <t xml:space="preserve">30 years of experience could make math fun </t>
  </si>
  <si>
    <t xml:space="preserve"> reasonable and not boring.</t>
  </si>
  <si>
    <t xml:space="preserve"> pre-algebra </t>
  </si>
  <si>
    <t>algebra2</t>
  </si>
  <si>
    <t xml:space="preserve"> trigonometry  </t>
  </si>
  <si>
    <t>pre-calculus</t>
  </si>
  <si>
    <t>calculus1</t>
  </si>
  <si>
    <t xml:space="preserve"> Calculus 2</t>
  </si>
  <si>
    <t>Preparing for the Math section of</t>
  </si>
  <si>
    <t>SHSAT</t>
  </si>
  <si>
    <t xml:space="preserve"> GED. And CLEP exams</t>
  </si>
  <si>
    <t>special rate for groups</t>
  </si>
  <si>
    <t>Contact me by text or email me</t>
  </si>
  <si>
    <t xml:space="preserve"> 6466five19000</t>
  </si>
  <si>
    <t>;[];2022-03-07;0
2022-03-04T15:41:59-0500;https://newyork.craigslist.org/mnh/lss/d/new-york-math-tutor15-yrs-exptiktoker/7453881819.html;;New York;Manhattan;newyork;New York;</t>
  </si>
  <si>
    <t>Text (929) 236-4896</t>
  </si>
  <si>
    <t xml:space="preserve"> my name is Andy</t>
  </si>
  <si>
    <t xml:space="preserve"> and I am . I‚Äôve been tutoring math</t>
  </si>
  <si>
    <t xml:space="preserve"> algebra and SAT for 7 years</t>
  </si>
  <si>
    <t xml:space="preserve"> and I majored in Math at Hunter College.</t>
  </si>
  <si>
    <t>I have a lot of experience teaching honors</t>
  </si>
  <si>
    <t xml:space="preserve"> and college-level math</t>
  </si>
  <si>
    <t xml:space="preserve"> but my specialty is working with kids who don't understand how math is taught the regular way and need a more visual</t>
  </si>
  <si>
    <t xml:space="preserve"> and interactive way of learning math that connects the concepts to real life. . In fact</t>
  </si>
  <si>
    <t xml:space="preserve"> I recently had a client score a perfect score on their SAT Math exam after only 2 months of working with me!</t>
  </si>
  <si>
    <t>Each client I work with gets a customized study plan and a list of recommended resources. I also assign homework in between sessions</t>
  </si>
  <si>
    <t xml:space="preserve"> so you‚Äôre continually improving. I show up prepared for each session to make sure we get the most out of our time.</t>
  </si>
  <si>
    <t>I do all my tutoring online and I am very flexible pricewise</t>
  </si>
  <si>
    <t xml:space="preserve"> especially with group tutoring. If you‚Äôd like to schedule a free info session</t>
  </si>
  <si>
    <t xml:space="preserve"> please text me at (929) 236-4896 You can also check out my website.</t>
  </si>
  <si>
    <t>Here are some testimonials:</t>
  </si>
  <si>
    <t xml:space="preserve"> ‚ÄúI called Andy because my son dreaded homework</t>
  </si>
  <si>
    <t xml:space="preserve"> he would give up because he couldn't understand the teacher's method of explaining. Andy is very patient and makes sure my son understands the concept before going to the next one."" - Jacob</t>
  </si>
  <si>
    <t xml:space="preserve"> Upper East Side</t>
  </si>
  <si>
    <t>My 8th grader struggled with Earth Science. Andy shows him how to use the reference table as well as looking at keywords within the question and options to ensure the correct answer</t>
  </si>
  <si>
    <t xml:space="preserve"> and helps him over text all the time for free."" - Maria</t>
  </si>
  <si>
    <t xml:space="preserve"> Financial District</t>
  </si>
  <si>
    <t>Andy is very punctual and polite</t>
  </si>
  <si>
    <t xml:space="preserve"> and his rates are the lowest in craigslist and New York. He even offered to go lower if I could not afford! Highly recommend."" - Jennifer</t>
  </si>
  <si>
    <t xml:space="preserve"> Bronx</t>
  </si>
  <si>
    <t>;[];2022-03-07;0
2022-03-04T13:03:29-0500;https://newyork.craigslist.org/brk/lss/d/brooklyn-ivy-league-grad-math-tutor/7453793326.html;70.0;Brooklyn;Brooklyn;newyork;New York;</t>
  </si>
  <si>
    <t>I am an Ivy League graduate with 10 years of experience teaching in elite international schools in the States and Europe</t>
  </si>
  <si>
    <t xml:space="preserve"> who was selected through a competitive process to participate in the International Math Olympiad. I have a psychology and math double major from Amherst College and a Master's of Science in Education.</t>
  </si>
  <si>
    <t>Many people can teach math content to prepare for success in a test but fewer can inspire motivation</t>
  </si>
  <si>
    <t xml:space="preserve"> self confidence and an enjoyment of the subject.  I have a record of success and passion for doing both. My background in psychology among other factors helps me do more than just teach content effectively.</t>
  </si>
  <si>
    <t>Verifiable testimonials</t>
  </si>
  <si>
    <t xml:space="preserve"> CV</t>
  </si>
  <si>
    <t xml:space="preserve">  and educational philosophy statement available on my website</t>
  </si>
  <si>
    <t xml:space="preserve"> which I can share once you email or text me.</t>
  </si>
  <si>
    <t>1 hour Free Trial.</t>
  </si>
  <si>
    <t>Contact me and let's talk how I can help.</t>
  </si>
  <si>
    <t>For a list of the subjects I can teach please see below.</t>
  </si>
  <si>
    <t>AP Calculus</t>
  </si>
  <si>
    <t xml:space="preserve">IB Math (AA and AI both HL and SL) </t>
  </si>
  <si>
    <t>$70/hr</t>
  </si>
  <si>
    <t>;[70];2022-03-07;1
2022-03-03T10:32:58-0500;https://newyork.craigslist.org/que/lss/d/sunnyside-vaccinated-professional-full/7453253281.html;75.0;Sunnyside;Queens;newyork;New York;</t>
  </si>
  <si>
    <t>WEBSITE: ROMEGAMATH.COM</t>
  </si>
  <si>
    <t>Hello! I'm a professional math tutor who has worked in education as both a teacher and tutor for over 15 years. The only subject I tutor is math so I am committed to providing you with quality service. I am highly qualified to tutor all levels of high school math including algebra 1</t>
  </si>
  <si>
    <t xml:space="preserve"> and AP Calculus AB and BC.</t>
  </si>
  <si>
    <t>I have worked with students attending numerous New York City public schools including Bard</t>
  </si>
  <si>
    <t xml:space="preserve"> Hunter</t>
  </si>
  <si>
    <t xml:space="preserve"> Laguardia</t>
  </si>
  <si>
    <t xml:space="preserve"> Brooklyn Tech</t>
  </si>
  <si>
    <t xml:space="preserve"> Stuyvesant</t>
  </si>
  <si>
    <t xml:space="preserve"> and Elanor Roosevelt. I have also had the opportunity to help many students attending competitive New York City private schools such as Horace Mann</t>
  </si>
  <si>
    <t xml:space="preserve"> Fieldston</t>
  </si>
  <si>
    <t xml:space="preserve"> Dalton</t>
  </si>
  <si>
    <t xml:space="preserve"> Brearley</t>
  </si>
  <si>
    <t xml:space="preserve"> Collegiate</t>
  </si>
  <si>
    <t xml:space="preserve"> and Packer.</t>
  </si>
  <si>
    <t>I am willing to travel to neighborhoods adjacent to Sunnyside</t>
  </si>
  <si>
    <t xml:space="preserve"> Queens for meetings. My rates are:</t>
  </si>
  <si>
    <t>- General homework help and test prep: $75 per hour</t>
  </si>
  <si>
    <t>For more information and a copy of my resume</t>
  </si>
  <si>
    <t xml:space="preserve"> please visit my website at romegamath.com.</t>
  </si>
  <si>
    <t>;[75];2022-03-07;1
2022-03-03T10:19:57-0500;https://newyork.craigslist.org/brk/lss/d/brooklyn-private-math-tutor-online-in/7453246678.html;;Brooklyn;Brooklyn;newyork;New York;</t>
  </si>
  <si>
    <t xml:space="preserve"> my name is Mina</t>
  </si>
  <si>
    <t xml:space="preserve"> I'm a certified NYC public school teacher</t>
  </si>
  <si>
    <t xml:space="preserve"> teaching junior high math in Brooklyn.</t>
  </si>
  <si>
    <t>I tutor students of all ages. I specialize in SHSAT (middle school) and SAT (highschool).</t>
  </si>
  <si>
    <t>I am here to help via Skype</t>
  </si>
  <si>
    <t xml:space="preserve"> Google Meet or IN-PERSON - whatever you're comfortable with. </t>
  </si>
  <si>
    <t>I have extensive experience working with gifted students and students with learning disabilities as well.</t>
  </si>
  <si>
    <t>I give simple explanations and I adapt my tutoring to each student. (I have also prepped adults taking TASC exam as well.)</t>
  </si>
  <si>
    <t>All types of math tutoring is available. If you have any questions about hourly rates</t>
  </si>
  <si>
    <t xml:space="preserve"> please feel free to call or text me for rates. All rates are different and rely on the grade and level of math being tutored.</t>
  </si>
  <si>
    <t>You can reach me at (646) 750-6991 if you're interested in my tutoring services. Thank you!</t>
  </si>
  <si>
    <t>;[];2022-03-07;0
2022-03-03T07:59:55-0500;https://newyork.craigslist.org/brk/lss/d/brooklyn-tutor-calculus-physics/7453192572.html;;Brooklyn;Brooklyn;newyork;New York;</t>
  </si>
  <si>
    <t>Friendly</t>
  </si>
  <si>
    <t xml:space="preserve"> and reliable - get the help you need with our specialized tutoring sessions. We focus on key concepts</t>
  </si>
  <si>
    <t xml:space="preserve"> problem types</t>
  </si>
  <si>
    <t xml:space="preserve"> and the material you need to know to pass the class. </t>
  </si>
  <si>
    <t>Over 15 years experience teaching and tutoring</t>
  </si>
  <si>
    <t xml:space="preserve"> licensed and certified. MS from Northwestern in Applied Mathematics</t>
  </si>
  <si>
    <t xml:space="preserve"> and III (Mechanics</t>
  </si>
  <si>
    <t xml:space="preserve"> Electricty and Magnetism</t>
  </si>
  <si>
    <t xml:space="preserve"> Modern Physics)</t>
  </si>
  <si>
    <t xml:space="preserve"> SHSAT</t>
  </si>
  <si>
    <t>Get the grade you want with our expert tutoring. We use Facetime and live document sharing via iPad so it's like being in the same room - highly effective! Our methods have helped countless students get up to speed</t>
  </si>
  <si>
    <t xml:space="preserve"> stay of top of their coursework</t>
  </si>
  <si>
    <t xml:space="preserve"> and excel. Reliable and consistent</t>
  </si>
  <si>
    <t xml:space="preserve"> we stay with you the whole semester or school year !</t>
  </si>
  <si>
    <t xml:space="preserve">Text Jenni 646-673-0226 --- to get started ! </t>
  </si>
  <si>
    <t>References available</t>
  </si>
  <si>
    <t xml:space="preserve"> native speaker</t>
  </si>
  <si>
    <t xml:space="preserve"> Brooklyn and Manhattan</t>
  </si>
  <si>
    <t>Tutor : Brooklyn Heights</t>
  </si>
  <si>
    <t xml:space="preserve"> Cobble Hill</t>
  </si>
  <si>
    <t xml:space="preserve"> Boerum Hill</t>
  </si>
  <si>
    <t xml:space="preserve"> Carroll Gardens</t>
  </si>
  <si>
    <t xml:space="preserve"> Fort Greene</t>
  </si>
  <si>
    <t xml:space="preserve"> Dumbo</t>
  </si>
  <si>
    <t xml:space="preserve"> Park Slope</t>
  </si>
  <si>
    <t xml:space="preserve"> and more !!</t>
  </si>
  <si>
    <t>2022-03-02T15:27:47-0500;https://newyork.craigslist.org/mnh/lss/d/new-york-cornell-math-ela-tutoring-act/7452968512.html;80.0;Online;Manhattan;newyork;New York;"</t>
  </si>
  <si>
    <t>My name is Todd</t>
  </si>
  <si>
    <t xml:space="preserve"> a full-time Ivy League graduate</t>
  </si>
  <si>
    <t xml:space="preserve"> who has over 10 years‚Äô experience tutoring math</t>
  </si>
  <si>
    <t xml:space="preserve"> and standardized test prep.</t>
  </si>
  <si>
    <t>In-depth knowledge and experience tutoring the SAT</t>
  </si>
  <si>
    <t xml:space="preserve"> or GMAT</t>
  </si>
  <si>
    <t>Students have shown significant score increases with our methodology.</t>
  </si>
  <si>
    <t>Hundreds of Glowing References.</t>
  </si>
  <si>
    <t>Provide 1-on-1 Online Tutoring</t>
  </si>
  <si>
    <t xml:space="preserve">Will host meetings on Skype or Zoom </t>
  </si>
  <si>
    <t>I can walk you through the process before our first session</t>
  </si>
  <si>
    <t>Free Phone Consultation</t>
  </si>
  <si>
    <t>Flexible Schedule</t>
  </si>
  <si>
    <t>Methodology:</t>
  </si>
  <si>
    <t>Analyze the student‚Äôs strengths and weaknesses based on previous tests or our administered diagnostic test.</t>
  </si>
  <si>
    <t>Implement a curriculum specifically designed to improve weaknesses and adapt to his/her learning style.</t>
  </si>
  <si>
    <t>Teach students insightful test-taking strategies</t>
  </si>
  <si>
    <t xml:space="preserve"> problem-solving tactics</t>
  </si>
  <si>
    <t xml:space="preserve"> and multiple approaches to various problems.</t>
  </si>
  <si>
    <t>Demonstrate how to interpret and approach a wide array of problems</t>
  </si>
  <si>
    <t>Provide top-notch</t>
  </si>
  <si>
    <t xml:space="preserve"> thought-out explanations across various content areas.</t>
  </si>
  <si>
    <t>Employ dedicated study skills and time management techniques</t>
  </si>
  <si>
    <t>Prices:</t>
  </si>
  <si>
    <t>Online Sessions are $80 an hour.</t>
  </si>
  <si>
    <t>If you are interested in receiving more information about tutoring call (347) 337-8578 or email me.</t>
  </si>
  <si>
    <t>Website: www.nyctoptutors.com</t>
  </si>
  <si>
    <t>;[80];2022-03-07;1
2022-03-02T02:01:11-0500;https://newyork.craigslist.org/mnh/lss/d/brooklyn-great-tutor-english-math/7452707975.html;;Brooklyn;Manhattan;newyork;New York;</t>
  </si>
  <si>
    <t>Hi! I‚Äôm Sachin</t>
  </si>
  <si>
    <t xml:space="preserve"> and I love to tutor Math</t>
  </si>
  <si>
    <t xml:space="preserve"> Sciences and English! I also offer Test Prep for various standardized tests like GRE</t>
  </si>
  <si>
    <t xml:space="preserve"> SAT and a few others.</t>
  </si>
  <si>
    <t>**I can do Zoom or in-person</t>
  </si>
  <si>
    <t xml:space="preserve"> and I am fully vaccinated.***</t>
  </si>
  <si>
    <t>I graduated from multiple Graduate degree programs in Literature and Writing. I also have an Undergraduate degree in Mechanical Engineering. I‚Äôm currently working on my first fiction novel and I tutor on the side because I enjoy interacting with young minds and fresh perspectives.</t>
  </si>
  <si>
    <t>I have experience teaching students at all levels of learning. I believe teaching a student how to learn helps them progress on their own</t>
  </si>
  <si>
    <t xml:space="preserve"> and they can apply the teachings even outside of our sessions.</t>
  </si>
  <si>
    <t>I have a special expertise in working with college students</t>
  </si>
  <si>
    <t xml:space="preserve"> but I have also worked with high schoolers and middle school students.</t>
  </si>
  <si>
    <t>I‚Äôm very well versed with Regents</t>
  </si>
  <si>
    <t xml:space="preserve"> SAT(both sections)</t>
  </si>
  <si>
    <t xml:space="preserve"> APs</t>
  </si>
  <si>
    <t xml:space="preserve"> TOEFL prep. I can also help you with College Math and Sciences and assist you with your essay needs! Please don‚Äôt hesitate to reach out with questions! I look forward to speaking with you!</t>
  </si>
  <si>
    <t>#math #science #english #tutor #tutorservices #middleschool #highschool #college #SHSAT</t>
  </si>
  <si>
    <t>;[];2022-03-07;0
2022-03-01T16:00:34-0500;https://newyork.craigslist.org/mnh/lss/d/new-york-math-tutor-physics-tutor/7452538358.html;24.0;New York;Manhattan;newyork;New York;</t>
  </si>
  <si>
    <t>Description</t>
  </si>
  <si>
    <t>Visit Our Site Now tutors.com.co</t>
  </si>
  <si>
    <t>tutoring $19.99 to $29.99/hour all subjects Call US Now 1-647-571-6491</t>
  </si>
  <si>
    <t>Private one on one Tutoring and Online Tutoring + Qualified Tutors = High GPA's</t>
  </si>
  <si>
    <t xml:space="preserve">Call Us Now 1-647-571-6491 </t>
  </si>
  <si>
    <t xml:space="preserve"> Biology and arts Tutors</t>
  </si>
  <si>
    <t>Tutor with Msc</t>
  </si>
  <si>
    <t xml:space="preserve"> Bsc with great distinction GPA 3.85</t>
  </si>
  <si>
    <t>1988 winner of the University Cup</t>
  </si>
  <si>
    <t>Grade 12th matriculation examination GPA 4.00</t>
  </si>
  <si>
    <t>Grade 8th General examination GPA 4.00</t>
  </si>
  <si>
    <t>Test Prep and homework help</t>
  </si>
  <si>
    <t xml:space="preserve"> in addition to expert assistance before tests and exams.</t>
  </si>
  <si>
    <t>Online tutoring has been rapidly gaining popularity among students due to its benefit and its ability to provide an instant connection to a tutor just when a student needs help.</t>
  </si>
  <si>
    <t>personalized teaching methods ensure that students not only work on basic and advanced concepts but also meet their academic requirements.</t>
  </si>
  <si>
    <t xml:space="preserve">    ";[19</t>
  </si>
  <si>
    <t xml:space="preserve"> 29];2022-03-07;2</t>
  </si>
  <si>
    <t>2022-03-01T12:00:29-0500;https://newyork.craigslist.org/que/lss/d/new-york-nasa-tutor-7000hrs-sat-mcat/7452406341.html;;Manhattan;Queens;newyork;New York;"</t>
  </si>
  <si>
    <t>I tutor at coffee shops such as a Starbucks</t>
  </si>
  <si>
    <t xml:space="preserve"> but I will travel to the closest one to you. I even tutor over the phone or on video call (Face Time).</t>
  </si>
  <si>
    <t>The rate starts at 40 dollars an hour.</t>
  </si>
  <si>
    <t>That's about HALF of the price of some other Tutors - (as you probably know already).</t>
  </si>
  <si>
    <t>MANY Students show DRASTIC Improvement after only ONE Session!</t>
  </si>
  <si>
    <t xml:space="preserve"> that is Correct - ONE Session!!</t>
  </si>
  <si>
    <t>- A DIFFERENT Approach than your ""Typical/Formal"" type Teacher.</t>
  </si>
  <si>
    <t xml:space="preserve"> using SIMPLE Words and Language KIDS are USED to!</t>
  </si>
  <si>
    <t xml:space="preserve"> EVERYDAY Objects - for EASIER UNDERSTANDING!</t>
  </si>
  <si>
    <t xml:space="preserve"> so your Kid - OR even YOU can UNDERSTAND! </t>
  </si>
  <si>
    <t xml:space="preserve"> from FAILING</t>
  </si>
  <si>
    <t xml:space="preserve"> into the NINETIES - in ONLY a FEW sessions! (as told by SEVERAL Parents).</t>
  </si>
  <si>
    <t>- STUDY SKILLS and ORGANIZATION!!</t>
  </si>
  <si>
    <t>- MIDTERM Exams!!</t>
  </si>
  <si>
    <t>- REGENTS Exams!!</t>
  </si>
  <si>
    <t>- FINAL Exams!!</t>
  </si>
  <si>
    <t>- COMMON CORE!!</t>
  </si>
  <si>
    <t>Most subjects (FULL SAT TUTORING</t>
  </si>
  <si>
    <t xml:space="preserve"> SOCIAL STUDIES</t>
  </si>
  <si>
    <t xml:space="preserve"> CHEM</t>
  </si>
  <si>
    <t xml:space="preserve"> BIOCHEM</t>
  </si>
  <si>
    <t xml:space="preserve"> ALGEBRA </t>
  </si>
  <si>
    <t>TRIG</t>
  </si>
  <si>
    <t xml:space="preserve"> GEO) - K through 12 and COLLEGE!!!</t>
  </si>
  <si>
    <t>MATH (Algebra</t>
  </si>
  <si>
    <t xml:space="preserve"> etc.) and Science Specialist! </t>
  </si>
  <si>
    <t>EXCELLENT ESSAY Writer as well!!</t>
  </si>
  <si>
    <t>I have a bachelors in Biochemistry and have worked at N.A.S.A Goddard Space Center.</t>
  </si>
  <si>
    <t>I've also scored in the 99th percentile for the SAT.</t>
  </si>
  <si>
    <t>Please email manhar173@gmail.com</t>
  </si>
  <si>
    <t>;[];2022-03-07;0
2022-02-26T16:55:17-0500;https://newyork.craigslist.org/mnh/lss/d/new-york-math-tutor-sat-prep-expert/7451313405.html;;Midtown;Manhattan;newyork;New York;</t>
  </si>
  <si>
    <t>Hi there! My name is Gene.</t>
  </si>
  <si>
    <t>I am a test prep expert specializing in getting motivated students as close as possible to their perfect scores on standardized tests such as the SAT/ACT or GRE/GMAT.</t>
  </si>
  <si>
    <t>I am currently accepting students.</t>
  </si>
  <si>
    <t>I have a bachelor‚Äôs in Computer Engineering and a master‚Äôs degree in Computer Science from NYU-Poly</t>
  </si>
  <si>
    <t xml:space="preserve"> both paid for in full by academic scholarships.</t>
  </si>
  <si>
    <t>I scored in the 99th percentile</t>
  </si>
  <si>
    <t xml:space="preserve"> perfect 800s in Math on the SAT</t>
  </si>
  <si>
    <t xml:space="preserve"> SAT Subject Tests Math 1</t>
  </si>
  <si>
    <t xml:space="preserve"> as well as the GRE Quant.</t>
  </si>
  <si>
    <t>I competed at a high level in math competitions in the U.S. (AMC</t>
  </si>
  <si>
    <t xml:space="preserve"> NYSML</t>
  </si>
  <si>
    <t xml:space="preserve"> ARML</t>
  </si>
  <si>
    <t xml:space="preserve"> etc) and programming</t>
  </si>
  <si>
    <t xml:space="preserve"> and physics Olympiads in Russia.</t>
  </si>
  <si>
    <t>I have 7+ years combined experience tutoring many students of different ages and academic backgrounds in a variety of subjects from high school to graduate-level math and computer science courses to standardized tests.</t>
  </si>
  <si>
    <t>I enjoy teaching my students</t>
  </si>
  <si>
    <t xml:space="preserve"> motivating them to put in the hours of practice</t>
  </si>
  <si>
    <t xml:space="preserve"> and seeing them succeed.</t>
  </si>
  <si>
    <t>Most students who spent 10+ weeks following my SAT program of study and practice improved by more than 200 points and scored 1400+. Many students scored in the 99th percentile</t>
  </si>
  <si>
    <t xml:space="preserve"> 1500+ and got accepted to colleges of their dream: MIT</t>
  </si>
  <si>
    <t xml:space="preserve"> CIT</t>
  </si>
  <si>
    <t xml:space="preserve"> CMU</t>
  </si>
  <si>
    <t xml:space="preserve"> etc. What‚Äôs even more dear to my heart</t>
  </si>
  <si>
    <t xml:space="preserve"> students tell me that the skills they learned and mastered with me helped them not only succeed on their tests but also do well in school and later on in college and their career. What you understand you will not forget! Once you master a skill</t>
  </si>
  <si>
    <t xml:space="preserve"> it‚Äôll stay with you for life.</t>
  </si>
  <si>
    <t>I look forward to speaking with you.</t>
  </si>
  <si>
    <t>Website: daretoknowprep.com</t>
  </si>
  <si>
    <t>Email: gene@daretoknowprep.com</t>
  </si>
  <si>
    <t>Call or text: +1-917-409-8839</t>
  </si>
  <si>
    <t>More about the program:</t>
  </si>
  <si>
    <t>I evaluate all my students and provide them with a clear custom-made roadmap to achieve their goals.</t>
  </si>
  <si>
    <t>I understand very well what it takes to get perfect scores on standardized tests and how to set up effective and efficient study and practice.</t>
  </si>
  <si>
    <t>We start by focusing on general study skills and pay attention to eliminate time waste at every level of test prep.</t>
  </si>
  <si>
    <t>So students can better utilize their limited time and get better scores faster.</t>
  </si>
  <si>
    <t>Using the strategies that I teach most questions can be done in 30 seconds or less.</t>
  </si>
  <si>
    <t>I make sure students get an in-depth understanding of the content.</t>
  </si>
  <si>
    <t>I teach a wide arsenal of strategies</t>
  </si>
  <si>
    <t xml:space="preserve"> tips</t>
  </si>
  <si>
    <t xml:space="preserve"> and techniques that are actually useful and work.</t>
  </si>
  <si>
    <t>I know how to find student‚Äôs knowledge gaps and help them shore them up quickly and efficiently.</t>
  </si>
  <si>
    <t>My prep courses follow a battle-proven practical test-taking approach. Rather than reteaching the entire high school curriculum.</t>
  </si>
  <si>
    <t>I help students develop and grow their critical thinking and logical reasoning skills that are the founding spirit of the college entrance exams.</t>
  </si>
  <si>
    <t>We will use all the best study and practice materials.</t>
  </si>
  <si>
    <t>I encourage students to keep track of their work: that way you always know where you are and where you are going. Plus seeing your own progress is incredibly inspiring.</t>
  </si>
  <si>
    <t>Most lessons are online via Zoom or Skype.</t>
  </si>
  <si>
    <t>I use an iPad Pro with Apple Pencil to teach via my digital whiteboard.</t>
  </si>
  <si>
    <t>I can also tutor for other math- &amp; CS-related subjects and tests</t>
  </si>
  <si>
    <t xml:space="preserve"> please inquire if interested.</t>
  </si>
  <si>
    <t>;[];2022-03-07;0
2022-02-24T19:44:17-0500;https://newyork.craigslist.org/mnh/lss/d/new-york-experienced-math-and-science/7450511124.html;;Nyc;Manhattan;newyork;New York;</t>
  </si>
  <si>
    <t>Experienced tutor with 12+ years experience teaching College and K-12  students. I graduated from SUNY Binghamton with a BS in Electrical Engineering.</t>
  </si>
  <si>
    <t>Can cover all levels of Elementary</t>
  </si>
  <si>
    <t xml:space="preserve"> and High School classes. College subjects include Calculus (I-III)</t>
  </si>
  <si>
    <t xml:space="preserve"> and Geometry.</t>
  </si>
  <si>
    <t>Contact me to set up a brief phone call to discuss more details. My sessions are by hour</t>
  </si>
  <si>
    <t xml:space="preserve"> but I recommend scheduling 2 hours per week to help cover more material. </t>
  </si>
  <si>
    <t>References available upon request. Please leave an email and/or phone number to reach you at.</t>
  </si>
  <si>
    <t>Because of COVID all of my sessions are through Zoom. If you would like to set up in person sessions please ask me.</t>
  </si>
  <si>
    <t>Thank You</t>
  </si>
  <si>
    <t>Ian</t>
  </si>
  <si>
    <t>;[];2022-03-07;0
2022-02-21T00:11:41-0500;https://newyork.craigslist.org/stn/lss/d/staten-island-math-chemistry-and/7448787867.html;;Staten Island;Staten Island;newyork;New York;</t>
  </si>
  <si>
    <t>My name is Vlad.</t>
  </si>
  <si>
    <t>I'm a results-oriented highly effective professional tutor with over 8 years of experience. I specialize in Math subjects (Algebra</t>
  </si>
  <si>
    <t xml:space="preserve"> Calculus1 and Calculus2</t>
  </si>
  <si>
    <t xml:space="preserve"> Probability and Statistics). I also help with Science (General Chemistry and Physics</t>
  </si>
  <si>
    <t xml:space="preserve"> High School and College). I've helped students on all levels of Math from Elementary School to College.  I am very patient</t>
  </si>
  <si>
    <t xml:space="preserve"> I give simple explanations and I adapt my tutoring to each student. </t>
  </si>
  <si>
    <t xml:space="preserve">I provide a person to person tutoring. </t>
  </si>
  <si>
    <t>I can provide excellent references.</t>
  </si>
  <si>
    <t>I'm bilingual - Russian and English.</t>
  </si>
  <si>
    <t>For more information please call 718 581 7231 or email me.</t>
  </si>
  <si>
    <t>;[];2022-03-07;0
2022-02-20T15:03:58-0500;https://newyork.craigslist.org/mnh/lss/d/new-york-math-tutor-homework-help-grade/7448619678.html;20.0;New York/Brooklyn;Manhattan;newyork;New York;</t>
  </si>
  <si>
    <t>l use reliable</t>
  </si>
  <si>
    <t>kindly</t>
  </si>
  <si>
    <t>simply</t>
  </si>
  <si>
    <t xml:space="preserve"> funny way to learn math ...</t>
  </si>
  <si>
    <t>Like math</t>
  </si>
  <si>
    <t>time management</t>
  </si>
  <si>
    <t xml:space="preserve"> understand learning process</t>
  </si>
  <si>
    <t xml:space="preserve">start subject and homework early </t>
  </si>
  <si>
    <t xml:space="preserve"> understand that math isn't about memorization</t>
  </si>
  <si>
    <t>decision making</t>
  </si>
  <si>
    <t xml:space="preserve">risk taking </t>
  </si>
  <si>
    <t>analyze and understand every mistake  etc</t>
  </si>
  <si>
    <t>First lesson 50 % off just $20 to start  ...</t>
  </si>
  <si>
    <t xml:space="preserve">Kids must be ready before lesson ... </t>
  </si>
  <si>
    <t>Eat sleep well ...</t>
  </si>
  <si>
    <t>Thank you ...</t>
  </si>
  <si>
    <t>;[20];2022-03-07;1
2022-02-20T12:35:27-0500;https://newyork.craigslist.org/mnh/lss/d/brooklyn-no-nonsense-math-tutor/7448549695.html;;no city found;Manhattan;newyork;New York;</t>
  </si>
  <si>
    <t>Negotiable</t>
  </si>
  <si>
    <t xml:space="preserve"> text me.</t>
  </si>
  <si>
    <t>SERVICES</t>
  </si>
  <si>
    <t>Tutoring ‚Äì middle school to college</t>
  </si>
  <si>
    <t>Test Prep ‚Äì GED</t>
  </si>
  <si>
    <t xml:space="preserve"> Rregents</t>
  </si>
  <si>
    <t xml:space="preserve"> entrance/admissions exams</t>
  </si>
  <si>
    <t>QUALIFICATIONS</t>
  </si>
  <si>
    <t>B.A. in Pure Mathematics</t>
  </si>
  <si>
    <t>M.A. in Pure Mathematics</t>
  </si>
  <si>
    <t>Experience teaching middle school through college</t>
  </si>
  <si>
    <t>Languages:  English and Spanish</t>
  </si>
  <si>
    <t>TRAITS</t>
  </si>
  <si>
    <t>Sincere</t>
  </si>
  <si>
    <t xml:space="preserve"> Kind</t>
  </si>
  <si>
    <t xml:space="preserve"> Patient</t>
  </si>
  <si>
    <t xml:space="preserve"> Caring</t>
  </si>
  <si>
    <t>Praised by all for making math easy to learn and fun</t>
  </si>
  <si>
    <t>;[];2022-03-07;0
2022-02-19T18:25:44-0500;https://newyork.craigslist.org/mnh/lss/d/new-york-female-math-tutor-in-person-or/7448326450.html;;Manhattan/Anywhere;Manhattan;newyork;New York;</t>
  </si>
  <si>
    <t>I am a female Mathematics tutor with over 20 years of experience.</t>
  </si>
  <si>
    <t>In-person or remote lessons.</t>
  </si>
  <si>
    <t>Deep discounts if lessons take place on a Friday or a Saturday.</t>
  </si>
  <si>
    <t>Please email your name</t>
  </si>
  <si>
    <t xml:space="preserve"> grade</t>
  </si>
  <si>
    <t xml:space="preserve"> and a contact email or tele # and I will reply with my rate. Many tutors are calling me phishing for rates</t>
  </si>
  <si>
    <t xml:space="preserve"> so please include your name &amp; other information. Thank you!!</t>
  </si>
  <si>
    <t>I am looking forward to helping you!</t>
  </si>
  <si>
    <t>2022-02-19T00:53:46-0500;https://newyork.craigslist.org/brk/lss/d/new-york-tutor-computer-math-accounting/7447987026.html;;New York;Brooklyn;newyork;New York;"</t>
  </si>
  <si>
    <t>üìà I am an experienced tutor and can assist you in your online classüìê</t>
  </si>
  <si>
    <t>I help with following:</t>
  </si>
  <si>
    <t>Statistics üìö</t>
  </si>
  <si>
    <t>‚úèÔ∏èData Analysis</t>
  </si>
  <si>
    <t>Mathematics‚úèÔ∏è</t>
  </si>
  <si>
    <t>Algebraüìö</t>
  </si>
  <si>
    <t>Geometry‚úèÔ∏è</t>
  </si>
  <si>
    <t>Trigonometryüìö</t>
  </si>
  <si>
    <t>Accountingüñ•Ô∏è</t>
  </si>
  <si>
    <t>Managerialüìö</t>
  </si>
  <si>
    <t>Business‚úèÔ∏è</t>
  </si>
  <si>
    <t xml:space="preserve">Law </t>
  </si>
  <si>
    <t>Writing‚úèÔ∏è</t>
  </si>
  <si>
    <t>Computer programmingüñ•Ô∏è</t>
  </si>
  <si>
    <t>C++‚úèÔ∏è</t>
  </si>
  <si>
    <t>Rust‚úèÔ∏è</t>
  </si>
  <si>
    <t>Java‚úèÔ∏è</t>
  </si>
  <si>
    <t>Swift‚úèÔ∏è</t>
  </si>
  <si>
    <t>Science Tutor</t>
  </si>
  <si>
    <t>physics‚úèÔ∏è</t>
  </si>
  <si>
    <t>ALEKS ‚úèÔ∏è</t>
  </si>
  <si>
    <t>I have assisted many students get amazing grades in various universities:</t>
  </si>
  <si>
    <t>University of New York</t>
  </si>
  <si>
    <t>Colombia</t>
  </si>
  <si>
    <t>York University</t>
  </si>
  <si>
    <t>Hunter College</t>
  </si>
  <si>
    <t>fordham</t>
  </si>
  <si>
    <t>Julian</t>
  </si>
  <si>
    <t>Baruch College</t>
  </si>
  <si>
    <t>Pace University</t>
  </si>
  <si>
    <t>2022-02-18T20:00:51-0500;https://newyork.craigslist.org/fct/lss/d/norwalk-math-and-statistics-tutor/7447922354.html;;Norwalk</t>
  </si>
  <si>
    <t xml:space="preserve"> Ct;Fairfield;newyork;New York;"</t>
  </si>
  <si>
    <t xml:space="preserve"> my name is Peter. I am offering Math and Statistics tutoring services to anyone who is seeking assistance with their  courses and/or preparing for tests and exams. I have a degree in Applied Math and have been tutoring both math and statistics part-time for approximately 1.5 years. I am available for the following subjects:</t>
  </si>
  <si>
    <t>- Algebra 1 and Algebra 2</t>
  </si>
  <si>
    <t>- Statistics (up to lower-division college statistics)</t>
  </si>
  <si>
    <t>If you need help with a math or statistics subject that isn't listed above</t>
  </si>
  <si>
    <t xml:space="preserve"> please feel free to reach out to me anyway. I have a lot of experience with math-related subjects</t>
  </si>
  <si>
    <t xml:space="preserve"> so I still may be able to help you. I am also an excellent writer</t>
  </si>
  <si>
    <t xml:space="preserve"> so if you need help writing</t>
  </si>
  <si>
    <t xml:space="preserve"> editing or revising any essays or assignments</t>
  </si>
  <si>
    <t xml:space="preserve"> I am able to help with that as well.</t>
  </si>
  <si>
    <t>My rates vary depending on the subject and the length of the assignment in question. I typically charge an hourly rate for time tutored</t>
  </si>
  <si>
    <t xml:space="preserve"> but I am open to charging a flat-rate depending upon the situation. </t>
  </si>
  <si>
    <t>I usually ask my students to send me the material / assignment they need help with at least 36 hours before the scheduled session. If it's a long assignment</t>
  </si>
  <si>
    <t xml:space="preserve"> or if I have multiple sessions to prepare for</t>
  </si>
  <si>
    <t xml:space="preserve"> I may ask for some more time. From there</t>
  </si>
  <si>
    <t xml:space="preserve"> I complete the assignment in detail with notes on each step being taken</t>
  </si>
  <si>
    <t xml:space="preserve"> and I bring these solutions with me to the session. I think this is the most efficient way to tutor</t>
  </si>
  <si>
    <t xml:space="preserve"> since I prefer not to waste any time with the student doing scratch work.</t>
  </si>
  <si>
    <t>If you are interested in working with me</t>
  </si>
  <si>
    <t xml:space="preserve"> or if you have any questions for me</t>
  </si>
  <si>
    <t xml:space="preserve"> please feel free to reach me via email</t>
  </si>
  <si>
    <t xml:space="preserve"> phone call or text message. I sometimes get spam calls to my cell phone</t>
  </si>
  <si>
    <t xml:space="preserve"> so if you call me</t>
  </si>
  <si>
    <t xml:space="preserve"> just send me a quick text message as well stating that you are responding to my craigslist ad so I am able to differentiate your phone number from a spammer. </t>
  </si>
  <si>
    <t>If you would like to know more about my credentials</t>
  </si>
  <si>
    <t xml:space="preserve"> I would be happy to share them with you.</t>
  </si>
  <si>
    <t>I am open to both in-person tutoring sessions and online sessions. I am located in Fairfield County</t>
  </si>
  <si>
    <t xml:space="preserve"> CT</t>
  </si>
  <si>
    <t xml:space="preserve"> so I am available to clients located in the surrounding area. Let me know if you need help. I look forward to hearing from you. Thanks.</t>
  </si>
  <si>
    <t>;[];2022-03-07;0
2022-02-15T09:15:15-0500;https://newyork.craigslist.org/mnh/lss/d/new-york-homework-exam-help-math/7446253913.html;;New York;Manhattan;newyork;New York;</t>
  </si>
  <si>
    <t>I offer homework</t>
  </si>
  <si>
    <t xml:space="preserve"> exam help and tutoring for math and stat subjects specializing in college level courses on statistics</t>
  </si>
  <si>
    <t xml:space="preserve"> Bayesian methods</t>
  </si>
  <si>
    <t xml:space="preserve"> applied math</t>
  </si>
  <si>
    <t xml:space="preserve"> pure math</t>
  </si>
  <si>
    <t xml:space="preserve"> physics and economics. I have a double major in mathematics and statistics and a PhD in statistics. I reply INSTANTLY!</t>
  </si>
  <si>
    <t>;[];2022-03-07;0
2022-02-12T12:13:18-0500;https://newyork.craigslist.org/brk/lss/d/brooklyn-math-tutor-in-an-easy/7445139262.html;;no city found;Brooklyn;newyork;New York;</t>
  </si>
  <si>
    <t>My name is Mr.Sam I graduate from NYU. I have 20 years experience .</t>
  </si>
  <si>
    <t>I teach all math subjects and all levels IN AN EASY</t>
  </si>
  <si>
    <t xml:space="preserve"> SIMPLIFIED AND SHORT WAY</t>
  </si>
  <si>
    <t xml:space="preserve">I specialize in this subjects </t>
  </si>
  <si>
    <t>Elementary 3rd 4th 5th  grades</t>
  </si>
  <si>
    <t xml:space="preserve">I.S  6th 7th 8th grades </t>
  </si>
  <si>
    <t xml:space="preserve">High school 9th/10th/11th/12th grades </t>
  </si>
  <si>
    <t>Regents Exams</t>
  </si>
  <si>
    <t>Algebra A</t>
  </si>
  <si>
    <t>Algebra B</t>
  </si>
  <si>
    <t xml:space="preserve">Trigonometry </t>
  </si>
  <si>
    <t xml:space="preserve">Pr calculus </t>
  </si>
  <si>
    <t xml:space="preserve">Calculus </t>
  </si>
  <si>
    <t xml:space="preserve">SAT 1&amp;2 Math </t>
  </si>
  <si>
    <t xml:space="preserve">College levels </t>
  </si>
  <si>
    <t xml:space="preserve">GED math </t>
  </si>
  <si>
    <t>More and more</t>
  </si>
  <si>
    <t>AS.....</t>
  </si>
  <si>
    <t>1) ELEMENTERY MATh 4TH 5TH 6TH GRADE</t>
  </si>
  <si>
    <t>2) JR HIGH SCHOOL MATH 6TH 7TH 8TH</t>
  </si>
  <si>
    <t>3)HIGH SCHOOL MATH 9TH 10TH 11TH 12TH</t>
  </si>
  <si>
    <t>4)ALGEBRA 1 AND 2</t>
  </si>
  <si>
    <t>5)GEOMATRY</t>
  </si>
  <si>
    <t>6)TRIGONOMETRY</t>
  </si>
  <si>
    <t>7) PRE-CALCULUS</t>
  </si>
  <si>
    <t>8) ALL MATH REGENT EXAMS</t>
  </si>
  <si>
    <t>9) MORE AND MORE</t>
  </si>
  <si>
    <t>10) PROOFS OF GEOMETRY</t>
  </si>
  <si>
    <t>11)MOST COLLEGE MATH LEVELS</t>
  </si>
  <si>
    <t>12)ALL STUDENTS THEY ARE BACK TO SCHOOL OR COLLEGE . AND NEED GENERAL MATH PASS.</t>
  </si>
  <si>
    <t>I can travel to your location to meet you where you want for FREE</t>
  </si>
  <si>
    <t xml:space="preserve">I charge 50$ in 75 minutes </t>
  </si>
  <si>
    <t xml:space="preserve">Please contact me  at 13472075933 </t>
  </si>
  <si>
    <t>Mr .SAM</t>
  </si>
  <si>
    <t>;[];2022-03-07;0
2022-03-06T18:46:16-0500;https://newyork.craigslist.org/brk/lss/d/brooklyn-english-language-arts-writing/7454789635.html;;Remote/ In Person;Brooklyn;newyork;New York;</t>
  </si>
  <si>
    <t>Currently offering sessions both REMOTE and IN-PERSON (with all necessary COVID precautions taken - please contact me for more info and details). More spots available for Brooklyn-based in-person locations than in Manhattan.</t>
  </si>
  <si>
    <t>I'm a language and writing tutor who has over 5 years of experience teaching English Language Arts and Spanish for professional tutoring companies in the NYC area</t>
  </si>
  <si>
    <t xml:space="preserve"> including for all standardized tests (for high-school and college entry - covering the math sections as well!)</t>
  </si>
  <si>
    <t>I have years of experience in the following areas:</t>
  </si>
  <si>
    <t>My experience as an English Literature major and poet</t>
  </si>
  <si>
    <t xml:space="preserve"> as well as a professional writer with editing and proofreading experience</t>
  </si>
  <si>
    <t xml:space="preserve"> makes me an ideal writing coach. I can correct papers written from the middle school to the college level</t>
  </si>
  <si>
    <t xml:space="preserve"> and even tutor budding poets and fiction writers. My literature background is unique and diverse -- please inquire further if you want more info!</t>
  </si>
  <si>
    <t>My teaching approach is a gentle and nurturing one. I seek to identify each student's weak points and tackle them with creative and targeted exercises</t>
  </si>
  <si>
    <t xml:space="preserve"> catering to the student's particular learning method to make learning as accessible and personalized as possible. </t>
  </si>
  <si>
    <t>I can provide excellent references upon request. Please write with inquiries or questions and I will respond ASAP! I will also provide a free initial phone consultation to determine your needs and to see if we'd make a good fit.</t>
  </si>
  <si>
    <t>;[];2022-03-07;0
2022-03-05T21:00:39-0500;https://newyork.craigslist.org/mnh/lss/d/new-york-effective-calculus-tutor/7454452359.html;;Midtown East;Manhattan;newyork;New York;</t>
  </si>
  <si>
    <t>Is your child in their junior year of high school and struggling with their first calculus class?</t>
  </si>
  <si>
    <t>Are they having trouble keeping up with the heavy course load</t>
  </si>
  <si>
    <t xml:space="preserve"> and no matter how hard they try the material just doesn't seem to click?</t>
  </si>
  <si>
    <t>Are you looking for a simple yet EFFECTIVE solution to getting them right on track and enjoying the process as well?</t>
  </si>
  <si>
    <t>If you answered yes to all of the questions above then you have found your answer!</t>
  </si>
  <si>
    <t>I've worked with hundreds of students through various reputable teaching and tutoring agencies over my 8 years of math coaching</t>
  </si>
  <si>
    <t xml:space="preserve"> and there's always an underlying denominator hindering first time calculus students from achieving their true potential.</t>
  </si>
  <si>
    <t>If you feel like your child is falling behind</t>
  </si>
  <si>
    <t xml:space="preserve"> TAKE ACTION NOW. Junior Year is a pivotal transition period leading into college and beyond. The successful study habits that your child develops with EFFECTIVE and RESULTS ORIENTED coaching and guidance is what will determine their long term success in math courses now and into the future.</t>
  </si>
  <si>
    <t>------------------------------------</t>
  </si>
  <si>
    <t>‚Ä¢	Homework and Assignment Assistance</t>
  </si>
  <si>
    <t>‚Ä¢	Study Habit Development</t>
  </si>
  <si>
    <t>‚Ä¢	Test Preparation</t>
  </si>
  <si>
    <t>‚Ä¢	Guidance on Projects</t>
  </si>
  <si>
    <t>‚Ä¢	Targeted and Tailored Tutoring Sessions</t>
  </si>
  <si>
    <t>‚Ä¢	Supplemental Practice Worksheets</t>
  </si>
  <si>
    <t>QUALIFICATIONS üìùüèÜ</t>
  </si>
  <si>
    <t>‚úÖ Minimum 8 years of experience working with high school</t>
  </si>
  <si>
    <t xml:space="preserve"> college level</t>
  </si>
  <si>
    <t xml:space="preserve"> and adult learners</t>
  </si>
  <si>
    <t>‚úÖ Educators holding degrees in teaching and engineering from respectable universities</t>
  </si>
  <si>
    <t>‚úÖ Meet with certified tutors experienced with various online tutoring platforms including Varsity Tutors and Wyzant.</t>
  </si>
  <si>
    <t>SUBJECTS üìö</t>
  </si>
  <si>
    <t>******** Math ********</t>
  </si>
  <si>
    <t>‚úèAlgebra</t>
  </si>
  <si>
    <t>‚úèGeometry</t>
  </si>
  <si>
    <t>‚úèLinear Algebra</t>
  </si>
  <si>
    <t>‚úèPrecalculus</t>
  </si>
  <si>
    <t>‚úèTrigonometry</t>
  </si>
  <si>
    <t>‚úèCalculus</t>
  </si>
  <si>
    <t>‚úèCalculus 2</t>
  </si>
  <si>
    <t>‚úèCalculus 3</t>
  </si>
  <si>
    <t>******** Science ********</t>
  </si>
  <si>
    <t>‚úèChemistry</t>
  </si>
  <si>
    <t>‚úèPhysics (High School Level)</t>
  </si>
  <si>
    <t>‚úèPhysics (College Level)</t>
  </si>
  <si>
    <t>;[];2022-03-07;0
2022-03-05T11:24:51-0500;https://newyork.craigslist.org/mnh/lss/d/new-york-elementary-middle-school/7454191312.html;100.0;Zoom = Everywhere.;Manhattan;newyork;New York;</t>
  </si>
  <si>
    <t>If you would like your K-through-5th or Middle-School student to get support in reading and writing</t>
  </si>
  <si>
    <t>I hold an MFA from Columbia University</t>
  </si>
  <si>
    <t xml:space="preserve"> and have more than twenty years of tutoring experience</t>
  </si>
  <si>
    <t xml:space="preserve"> ten of them at two very selective Manhattan agencies.</t>
  </si>
  <si>
    <t>As a parent</t>
  </si>
  <si>
    <t xml:space="preserve"> mastery of reading is one of the most valuable gifts you can give to your child. I work with emerging readers and writers to strengthen their skills and build confidence. I emphasize the link between reading</t>
  </si>
  <si>
    <t xml:space="preserve"> and writing. </t>
  </si>
  <si>
    <t>I choose books that will engage reluctant readers</t>
  </si>
  <si>
    <t xml:space="preserve"> and can teach anyone to write. I have a great deal of experience with LD students and ESL families.</t>
  </si>
  <si>
    <t>I also offer homework tutoring of the kind that ensures that the student does the actual work</t>
  </si>
  <si>
    <t xml:space="preserve"> as well as some elementary Math and Science. </t>
  </si>
  <si>
    <t>I am fully vaccinated</t>
  </si>
  <si>
    <t xml:space="preserve"> and will be happy to share my proof of vaccination with you.</t>
  </si>
  <si>
    <t>My in-person rate for this age group is $115 per hour. Packages of eight hours receive a 10% discount.</t>
  </si>
  <si>
    <t xml:space="preserve">My Zoom rate is $85 per hour. Packages of eight hours receive a 10% discount. </t>
  </si>
  <si>
    <t>Very young children</t>
  </si>
  <si>
    <t xml:space="preserve"> who may not be able to do an entire hour</t>
  </si>
  <si>
    <t xml:space="preserve"> may split the session with a sibling or neighbor as long as the total session time is at least one hour. (This applies to in-person hours only.)</t>
  </si>
  <si>
    <t>Families wishing to book eight or more in-person hours per week</t>
  </si>
  <si>
    <t xml:space="preserve"> please know that we can have a further conversation about the rate.</t>
  </si>
  <si>
    <t>With Zoom</t>
  </si>
  <si>
    <t xml:space="preserve"> I find that students seven and over often manage well. While I do see students as young as four in my in-person practice</t>
  </si>
  <si>
    <t xml:space="preserve"> their attention span for online learning is finite. If your child is between the ages of four and seven</t>
  </si>
  <si>
    <t xml:space="preserve"> or has diagnosed attention issues</t>
  </si>
  <si>
    <t xml:space="preserve"> let's have a conversation to see what might work best. </t>
  </si>
  <si>
    <t>Alessandra created an excellent</t>
  </si>
  <si>
    <t xml:space="preserve"> tailored program for our son. Her assessments of his progress and where he needs work are detailed and thorough. We've seen him thrive in school and on his exams after honing sharp writing</t>
  </si>
  <si>
    <t xml:space="preserve"> and critical-thinking skills that I firmly believe are a direct result of his work with Alessandra.""</t>
  </si>
  <si>
    <t xml:space="preserve"> Manhattan parent</t>
  </si>
  <si>
    <t>After the first session</t>
  </si>
  <si>
    <t xml:space="preserve"> my son said</t>
  </si>
  <si>
    <t xml:space="preserve"> ""Mom</t>
  </si>
  <si>
    <t xml:space="preserve"> she isn't good: she's great!"" -- Erin W.</t>
  </si>
  <si>
    <t xml:space="preserve"> Brooklyn parent</t>
  </si>
  <si>
    <t xml:space="preserve"> or to schedule an appointment</t>
  </si>
  <si>
    <t xml:space="preserve"> you may respond to the email above</t>
  </si>
  <si>
    <t xml:space="preserve"> or call (646) 417-0704 (No Texts</t>
  </si>
  <si>
    <t xml:space="preserve"> please)</t>
  </si>
  <si>
    <t xml:space="preserve"> and leave a message. I promise to call you back.</t>
  </si>
  <si>
    <t>***You can view my profile on LinkedIn -- Alessandra Humpstone.***</t>
  </si>
  <si>
    <t>I have a separate practice working with teens and adults.</t>
  </si>
  <si>
    <t>;[115, 85];2022-03-07;2
2022-03-04T19:48:41-0500;https://newyork.craigslist.org/mnh/lss/d/new-york-effective-physics-tutor/7453991266.html;;Upper East Side;Manhattan;newyork;New York;</t>
  </si>
  <si>
    <t>I tutor all levels of physics from high school to the college level. So whether your child needs help in AP physics</t>
  </si>
  <si>
    <t xml:space="preserve"> Honors Physics or any of the various levels</t>
  </si>
  <si>
    <t xml:space="preserve"> I Am Here To Help!</t>
  </si>
  <si>
    <t>‚úÖ 8 years of experience working with high school</t>
  </si>
  <si>
    <t>‚úÖ Bachelors of Science in Mechanical Engineering.</t>
  </si>
  <si>
    <t>‚úÖ Certified tutor on various online tutoring platforms including Varsity Tutors and Wyzant.</t>
  </si>
  <si>
    <t>‚úÖ 5 star tutor on Varsity Tutors</t>
  </si>
  <si>
    <t>‚úÖ 5 star tutor on Wyzant</t>
  </si>
  <si>
    <t>******** Subjects ********</t>
  </si>
  <si>
    <t>High School Physics (Honors Physics</t>
  </si>
  <si>
    <t xml:space="preserve"> AP Physics)</t>
  </si>
  <si>
    <t>Physics 1</t>
  </si>
  <si>
    <t>Physics 2</t>
  </si>
  <si>
    <t>Physics 3</t>
  </si>
  <si>
    <t>I am an energetic and engaged calculus tutor who has been helping students excel since I myself was in college. I began tutoring by helping out classmates and friends with their math and physics homework. I then took my passion to an after school study program on campus where I worked as a part time tutor for engineering courses. This was 8 years ago</t>
  </si>
  <si>
    <t xml:space="preserve"> and since then I have graduated with a B.E. in Mechanical Engineering at Stony Brook University. I have since been assisting</t>
  </si>
  <si>
    <t xml:space="preserve"> and guiding various students from different backgrounds to success in their math courses. Allow me to lend a helping hand! </t>
  </si>
  <si>
    <t>TESTIMONIALS</t>
  </si>
  <si>
    <t>Amazing smart tutor</t>
  </si>
  <si>
    <t>Sebastian is such a great tutor. He helps me prepare for my quizzes and exams by working through practice problems that he creates. He always works hard to stay organized and review the material before the lesson. He is great at explaining things and helping create study and equation sheets in order to work on the material on your own. He is the best tutor I have ever had and makes all of my subjects understandable and my grades have improved so much because of the practice we are able to go over during the sessions. I would highly recommend him if you are looking for a tutor in mechanical engineering or any physics subject.""</t>
  </si>
  <si>
    <t>‚òÖ‚òÖ‚òÖ‚òÖ‚òÖ</t>
  </si>
  <si>
    <t>Gianna</t>
  </si>
  <si>
    <t xml:space="preserve"> 24 lessons - Vibrations and Manufacturing Design</t>
  </si>
  <si>
    <t>---</t>
  </si>
  <si>
    <t>Professional and patient tutor!</t>
  </si>
  <si>
    <t>My son was very pleased with how Sebastian broke everything down and explained everything to him in a manner which he could understand and relate. This is extremely important when you are looking for a tutor.""</t>
  </si>
  <si>
    <t>Keri</t>
  </si>
  <si>
    <t xml:space="preserve"> 8 lessons ‚Äì Precalculus</t>
  </si>
  <si>
    <t>Extremely knowledgeable and patient</t>
  </si>
  <si>
    <t>We worked on some physics problems and he was absolutely amazing. When I was not understanding something</t>
  </si>
  <si>
    <t xml:space="preserve"> he was extremely patient in explaining. I will definitely continue lessons with Sebastian!""</t>
  </si>
  <si>
    <t>Dea</t>
  </si>
  <si>
    <t xml:space="preserve"> 3 lessons ‚Äì Physics</t>
  </si>
  <si>
    <t>Super Patient and smart!</t>
  </si>
  <si>
    <t>Extremely patient and understands I‚Äôm not strong in the subject. The packets and lessons he has given me have helped immensely on my class.""</t>
  </si>
  <si>
    <t>Jonathan</t>
  </si>
  <si>
    <t xml:space="preserve"> 22 lessons ‚Äì Calculus and Physics</t>
  </si>
  <si>
    <t xml:space="preserve"> very social</t>
  </si>
  <si>
    <t xml:space="preserve"> nice</t>
  </si>
  <si>
    <t xml:space="preserve"> polite and intelligent.""</t>
  </si>
  <si>
    <t>Karina</t>
  </si>
  <si>
    <t xml:space="preserve"> 14 lessons ‚Äì Calculus</t>
  </si>
  <si>
    <t>;[];2022-03-07;0
2022-03-01T18:58:08-0500;https://newyork.craigslist.org/stn/lss/d/staten-island-bla-ny-math-state-test/7452614233.html;50.0;Staten Island;Staten Island;newyork;New York;</t>
  </si>
  <si>
    <t>BRIGHT LEADERSHIP ACADEMY</t>
  </si>
  <si>
    <t>422 Manor Road</t>
  </si>
  <si>
    <t xml:space="preserve"> Staten Island</t>
  </si>
  <si>
    <t xml:space="preserve"> NY 10314</t>
  </si>
  <si>
    <t>Tel: (929) 426-8706</t>
  </si>
  <si>
    <t>W: www.brightleadershipacademy.com</t>
  </si>
  <si>
    <t>F: www.facebook.com/LeadershipAcademySI</t>
  </si>
  <si>
    <t>NY State Math Test Prep 2022</t>
  </si>
  <si>
    <t>This information is for the parents of anyone in grades 3-8 taking the NY State Math Test</t>
  </si>
  <si>
    <t xml:space="preserve"> a standardized test that measures a student's math skills and knowledge. The exam is being administered from May 3-14. Students are not nearly as prepared to take the State Tests compared to years before</t>
  </si>
  <si>
    <t xml:space="preserve"> due to low-quality remote education. Early preparation and continued reinforcement will help your child gain valuable study skills</t>
  </si>
  <si>
    <t xml:space="preserve"> test-taking strategies</t>
  </si>
  <si>
    <t xml:space="preserve"> and academic knowledge needed to pass the exam!</t>
  </si>
  <si>
    <t>At Bright Leadership Academy</t>
  </si>
  <si>
    <t xml:space="preserve"> we take test prep seriously! Each student takes a diagnostic test and receives a comprehensive evaluation that pinpoints strengths and areas of concern. Based on their test results</t>
  </si>
  <si>
    <t xml:space="preserve"> our tutors create a customized curriculum to fill in any knowledge gaps and strengthen previous abilities. Sessions are held in a small-group setting so all students learn at their own pace. We measure progress daily through quizzes and homework reviews.</t>
  </si>
  <si>
    <t>Our State Test students take at least one high-quality math exam every month. After each test</t>
  </si>
  <si>
    <t xml:space="preserve"> they receive a personalized score report</t>
  </si>
  <si>
    <t xml:space="preserve"> highlighting their specific strengths and weaknesses. During the test review</t>
  </si>
  <si>
    <t xml:space="preserve"> students receive targeted and valuable guidance as well as tips in understanding and answering multiple-choice</t>
  </si>
  <si>
    <t xml:space="preserve"> short response</t>
  </si>
  <si>
    <t xml:space="preserve"> and extended response questions</t>
  </si>
  <si>
    <t>93% of students who successfully complete our program score at least a 3 on the exam. Enroll in the Intensive NY State Math Test Program today!</t>
  </si>
  <si>
    <t>Join today for $50 off your first month!</t>
  </si>
  <si>
    <t>All the Best</t>
  </si>
  <si>
    <t>Dr. S. Shaikh</t>
  </si>
  <si>
    <t xml:space="preserve"> Ed.D.</t>
  </si>
  <si>
    <t>Director</t>
  </si>
  <si>
    <t>;[50];2022-03-07;1
2022-03-01T16:50:41-0500;https://newyork.craigslist.org/mnh/lss/d/new-york-free-math-and-science-tutoring/7452562846.html;;West Village;Manhattan;newyork;New York;</t>
  </si>
  <si>
    <t>www.carlosthetutor.com</t>
  </si>
  <si>
    <t xml:space="preserve">I'm an Engineer/Math and Science Tutor with over 5 years of tutoring experience offering *Free Remote Mathematics and Science Tutoring. </t>
  </si>
  <si>
    <t>These are the subjects I tutor:</t>
  </si>
  <si>
    <t>‚Ä¢ SAT MATH</t>
  </si>
  <si>
    <t>‚Ä¢ Common Core Grade School Math</t>
  </si>
  <si>
    <t>‚Ä¢ Algebra 1 and 2</t>
  </si>
  <si>
    <t>‚Ä¢ Pre-Calculus</t>
  </si>
  <si>
    <t>‚Ä¢ High School Calculus</t>
  </si>
  <si>
    <t>‚Ä¢ College Calculus 1</t>
  </si>
  <si>
    <t>‚Ä¢ High School and College General Chemistry</t>
  </si>
  <si>
    <t>*Offering Free</t>
  </si>
  <si>
    <t xml:space="preserve"> remote 45 minute tutoring sessions.</t>
  </si>
  <si>
    <t>;[];2022-03-07;0
2022-02-09T16:18:59-0500;https://newyork.craigslist.org/mnh/lss/d/new-york-experienced-tutor-online-math/7443942994.html;;Greenwich Village;Manhattan;newyork;New York;</t>
  </si>
  <si>
    <t>Community Colleges</t>
  </si>
  <si>
    <t>Borough of Manhattan Community College</t>
  </si>
  <si>
    <t>Bronx Community College</t>
  </si>
  <si>
    <t>Guttman Community College</t>
  </si>
  <si>
    <t>Hostos Community College</t>
  </si>
  <si>
    <t>Kingsborough Community College</t>
  </si>
  <si>
    <t>LaGuardia Community College</t>
  </si>
  <si>
    <t>Queensborough Community College</t>
  </si>
  <si>
    <t>4-Year Colleges</t>
  </si>
  <si>
    <t>Brooklyn College</t>
  </si>
  <si>
    <t>City College of New York</t>
  </si>
  <si>
    <t>College of Staten Island</t>
  </si>
  <si>
    <t>John Jay College of Criminal Justice</t>
  </si>
  <si>
    <t>Lehman College</t>
  </si>
  <si>
    <t>Medgar Evers College</t>
  </si>
  <si>
    <t>New York City College of Technology</t>
  </si>
  <si>
    <t>Queens College</t>
  </si>
  <si>
    <t>York College</t>
  </si>
  <si>
    <t>Honors College</t>
  </si>
  <si>
    <t>CUNY William E. Macaulay Honors College</t>
  </si>
  <si>
    <t>Graduate Colleges</t>
  </si>
  <si>
    <t>CUNY Graduate Center</t>
  </si>
  <si>
    <t>CUNY Graduate School of Journalism</t>
  </si>
  <si>
    <t>CUNY School of Law</t>
  </si>
  <si>
    <t>CUNY School of Medicine</t>
  </si>
  <si>
    <t>CUNY School of Professional Studies</t>
  </si>
  <si>
    <t>CUNY School of Public Health</t>
  </si>
  <si>
    <t>State University of New York</t>
  </si>
  <si>
    <t>Fashion Institute of Technology</t>
  </si>
  <si>
    <t>SUNY College of Optometry</t>
  </si>
  <si>
    <t>SUNY Downstate Medical Center</t>
  </si>
  <si>
    <t>SUNY Empire State College (The Harry Van Arsdale Jr. Center for Labor Studies)</t>
  </si>
  <si>
    <t>SUNY Maritime College</t>
  </si>
  <si>
    <t>Private Institutions</t>
  </si>
  <si>
    <t>Albert Einstein College of Medicine</t>
  </si>
  <si>
    <t>American Academy of Dramatic Arts</t>
  </si>
  <si>
    <t>American Academy McAllister Institute</t>
  </si>
  <si>
    <t>American Musical and Dramatic Academy</t>
  </si>
  <si>
    <t>ASA College</t>
  </si>
  <si>
    <t>Bank Street College of Education</t>
  </si>
  <si>
    <t>Bard College Graduate Center</t>
  </si>
  <si>
    <t>Barnard College</t>
  </si>
  <si>
    <t>Berkeley College</t>
  </si>
  <si>
    <t>Boricua College</t>
  </si>
  <si>
    <t>Brooklyn Law School</t>
  </si>
  <si>
    <t>Christie's Education</t>
  </si>
  <si>
    <t>College of Mount Saint Vincent</t>
  </si>
  <si>
    <t>Columbia University</t>
  </si>
  <si>
    <t>Teachers College</t>
  </si>
  <si>
    <t>Union Theological Seminary</t>
  </si>
  <si>
    <t>Columbia University School of General Studies</t>
  </si>
  <si>
    <t>Cooper Union</t>
  </si>
  <si>
    <t>Cornell NYC Tech</t>
  </si>
  <si>
    <t>Weill Cornell Graduate School of Medical Sciences</t>
  </si>
  <si>
    <t>Weill Cornell Medical College</t>
  </si>
  <si>
    <t>DeVry University</t>
  </si>
  <si>
    <t>Keller Graduate School of Management</t>
  </si>
  <si>
    <t>Fordham University</t>
  </si>
  <si>
    <t>Frank G. Zarb School of Business at Hofstra University[1]</t>
  </si>
  <si>
    <t>General Theological Seminary</t>
  </si>
  <si>
    <t>Gerstner Sloan Kettering Graduate School of Biomedical Science</t>
  </si>
  <si>
    <t>Hebrew Union College</t>
  </si>
  <si>
    <t>Helene Fuld College of Nursing</t>
  </si>
  <si>
    <t>Icahn School of Medicine at Mount Sinai</t>
  </si>
  <si>
    <t>Jewish Theological Seminary of America</t>
  </si>
  <si>
    <t>The Juilliard School</t>
  </si>
  <si>
    <t>The King's College</t>
  </si>
  <si>
    <t>Laboratory Institute of Merchandising</t>
  </si>
  <si>
    <t>Long Island Business Institute - Flushing</t>
  </si>
  <si>
    <t>Long Island University</t>
  </si>
  <si>
    <t>Mandl College of Allied Health</t>
  </si>
  <si>
    <t>Manhattan College</t>
  </si>
  <si>
    <t>Manhattan School of Music</t>
  </si>
  <si>
    <t>Marymount Manhattan College</t>
  </si>
  <si>
    <t>Mercy College</t>
  </si>
  <si>
    <t>Metropolitan College of New York</t>
  </si>
  <si>
    <t>Monroe College</t>
  </si>
  <si>
    <t>The New School</t>
  </si>
  <si>
    <t>Eugene Lang College The New School for Liberal Arts</t>
  </si>
  <si>
    <t>The New School College of Performing Arts</t>
  </si>
  <si>
    <t>The Schools of Public Engagement at The New School</t>
  </si>
  <si>
    <t>The New School for Social Research</t>
  </si>
  <si>
    <t>Parsons School of Design</t>
  </si>
  <si>
    <t>New York Academy of Art</t>
  </si>
  <si>
    <t>New York Conservatory for Dramatic Arts</t>
  </si>
  <si>
    <t>New York Film Academy</t>
  </si>
  <si>
    <t>New York Graduate School of Psychoanalysis</t>
  </si>
  <si>
    <t>New York Institute of Technology</t>
  </si>
  <si>
    <t>New York Law School</t>
  </si>
  <si>
    <t>New York School of Interior Design</t>
  </si>
  <si>
    <t>New York Theological Seminary</t>
  </si>
  <si>
    <t>New York University</t>
  </si>
  <si>
    <t>Gallatin School of Individualized Study</t>
  </si>
  <si>
    <t>New York University Polytechnic School of Engineering</t>
  </si>
  <si>
    <t>New York University School of Law</t>
  </si>
  <si>
    <t>New York University School of Medicine</t>
  </si>
  <si>
    <t>Tisch School of Arts</t>
  </si>
  <si>
    <t>Nyack College</t>
  </si>
  <si>
    <t>Pacific College of Oriental Medicine</t>
  </si>
  <si>
    <t>Phillips Beth Israel School of Nursing</t>
  </si>
  <si>
    <t>Plaza College</t>
  </si>
  <si>
    <t>Pratt Institute</t>
  </si>
  <si>
    <t>Rabbi Isaac Elchanon Theological Seminary</t>
  </si>
  <si>
    <t>Richard Gilder Graduate School - American Museum of Natural History</t>
  </si>
  <si>
    <t>Rockefeller University</t>
  </si>
  <si>
    <t>School of American Ballet</t>
  </si>
  <si>
    <t>School of Visual Arts</t>
  </si>
  <si>
    <t>St. Francis College</t>
  </si>
  <si>
    <t>St. John's University</t>
  </si>
  <si>
    <t>New Brunswick Theological Seminary</t>
  </si>
  <si>
    <t>St. Joseph's College</t>
  </si>
  <si>
    <t>Sotheby's Institute of Art</t>
  </si>
  <si>
    <t>Swedish Institute of Massage Therapy</t>
  </si>
  <si>
    <t>Touro College</t>
  </si>
  <si>
    <t>Vaughn College of Aeronautics &amp; Technology</t>
  </si>
  <si>
    <t>Wagner College</t>
  </si>
  <si>
    <t>Yeshiva University</t>
  </si>
  <si>
    <t>Benjamin N. Cardozo School of Law</t>
  </si>
  <si>
    <t>Bronx High School Of Science Syosset Stuyvesant Queens High School For The Sciences At York College Scarsdale Senior High School Of American Studies At Lehman College Townsend Harris Bronxville Staten Island Technical Horace Greeley Staten</t>
  </si>
  <si>
    <t>;[100, 115, 130, 65, 30, 60];2022-03-07;6
2022-02-09T16:10:34-0500;https://newyork.craigslist.org/mnh/lss/d/great-harvard-tutor-very-experienced/7443938911.html;;Anywhere, Nyc;Manhattan;newyork;New York;</t>
  </si>
  <si>
    <t>Hi! Please contact me at nyctutornick@gmail.com with questions or to schedule a free</t>
  </si>
  <si>
    <t xml:space="preserve"> no-strings- attached first online session. </t>
  </si>
  <si>
    <t>I graduated from Harvard with a math degree and have 5 years of experience tutoring elementary</t>
  </si>
  <si>
    <t xml:space="preserve"> and college students in math and science (biology</t>
  </si>
  <si>
    <t xml:space="preserve"> physics). I currently tutor students at top NYC public schools</t>
  </si>
  <si>
    <t xml:space="preserve"> private schools and colleges. I love to help students set</t>
  </si>
  <si>
    <t xml:space="preserve"> meet and go beyond their academic goals in a fun</t>
  </si>
  <si>
    <t xml:space="preserve"> supportive environment!  If you're interested</t>
  </si>
  <si>
    <t xml:space="preserve"> I'm also happy to provide great references--just ask. </t>
  </si>
  <si>
    <t xml:space="preserve">My scores: </t>
  </si>
  <si>
    <t>SAT: 1560 (800 Math</t>
  </si>
  <si>
    <t xml:space="preserve"> 760 Verbal)</t>
  </si>
  <si>
    <t>AP Exams: 5's on Calculus BC</t>
  </si>
  <si>
    <t xml:space="preserve"> Music Theory</t>
  </si>
  <si>
    <t xml:space="preserve"> European History</t>
  </si>
  <si>
    <t xml:space="preserve"> Macroeconomics</t>
  </si>
  <si>
    <t xml:space="preserve"> English Language </t>
  </si>
  <si>
    <t xml:space="preserve">GRE: 170 Quantitative / 170 Verbal </t>
  </si>
  <si>
    <t>Other SAT Subject Tests (now discontinued): Writing 800</t>
  </si>
  <si>
    <t xml:space="preserve"> Math II 800</t>
  </si>
  <si>
    <t xml:space="preserve"> US History 750</t>
  </si>
  <si>
    <t xml:space="preserve"> Chemistry 750 </t>
  </si>
  <si>
    <t>The first hour is free--no strings attached! I'm fully vaccinated and offering tutoring in-person in NYC or through an online platform. Call me at 615-266-6467 or email me at nyctutornick@gmail.com for more information!</t>
  </si>
  <si>
    <t>Have a great day</t>
  </si>
  <si>
    <t xml:space="preserve">Nick </t>
  </si>
  <si>
    <t>Some relevant terms to find me: algebra</t>
  </si>
  <si>
    <t xml:space="preserve"> precalc</t>
  </si>
  <si>
    <t xml:space="preserve"> pre-calc</t>
  </si>
  <si>
    <t xml:space="preserve"> bio</t>
  </si>
  <si>
    <t xml:space="preserve"> Greek</t>
  </si>
  <si>
    <t xml:space="preserve"> Latin</t>
  </si>
  <si>
    <t xml:space="preserve"> inexpensive</t>
  </si>
  <si>
    <t xml:space="preserve"> Ivy League grad</t>
  </si>
  <si>
    <t xml:space="preserve"> Advanced Placement</t>
  </si>
  <si>
    <t xml:space="preserve"> piano.</t>
  </si>
  <si>
    <t>2022-02-08T09:27:58-0500;https://newyork.craigslist.org/mnh/lss/d/new-york-ivy-leaguer-math-tutor/7443277117.html;;Upper East Side;Manhattan;newyork;New York;"</t>
  </si>
  <si>
    <t>I tell my own children aged 15 and 11 that before college</t>
  </si>
  <si>
    <t xml:space="preserve"> there is no such thing as a ""math person"" or ""not a math person"". The level of math that is taught through high school is accessible to every student. Success is merely a matter of input. Some children need more time than others but all can reach a relatively high level with sufficient coaching. The keys are 1) understanding and 2) repetition because understanding on its own is not sufficient. For example</t>
  </si>
  <si>
    <t xml:space="preserve"> I understand how to serve in tennis or how to swing in golf</t>
  </si>
  <si>
    <t xml:space="preserve"> but unless I practice and practice and repeat and repeat</t>
  </si>
  <si>
    <t xml:space="preserve"> I will never get good at either. The same applies to math.</t>
  </si>
  <si>
    <t>I am a twice Ivy League graduate (Master in Engineering and MBA</t>
  </si>
  <si>
    <t xml:space="preserve"> Cornell and UPenn) who enjoys helping children with math. If this sounds interesting</t>
  </si>
  <si>
    <t xml:space="preserve"> contact me. If you and your child are committed to his or her improvement</t>
  </si>
  <si>
    <t xml:space="preserve"> there is little doubt that he/she will improve. I can do remote or on site on the UES (first session or two remote). I work independently</t>
  </si>
  <si>
    <t xml:space="preserve"> not with an agency.</t>
  </si>
  <si>
    <t>;[];2022-03-07;0
2022-02-26T10:22:38-0500;https://newyork.craigslist.org/mnh/lss/d/ridgewood-virtual-tutor/7451108471.html;20.0;Manhattan, Brooklyn, Queens, Bronx;Manhattan;newyork;New York;</t>
  </si>
  <si>
    <t>Located in NYC. I graduated with a bachelor‚Äôs degree at the University of Maryland and I have 8 years of experience in tutoring/homework help. I was a volunteer tutor at a non-profit organization in the Bronx for the past 3 years working with a group of 3rd-6th graders and assisting with homework for various subjects but mainly Math. Moreover</t>
  </si>
  <si>
    <t xml:space="preserve"> privately tutored Math to three elementary/middle school children for 3 years (4th-7th grade). I also volunteered tutoring a group of adults in math who were studying to get their GED.  </t>
  </si>
  <si>
    <t>My preference is Zoom and I have Apple Pay</t>
  </si>
  <si>
    <t xml:space="preserve"> and Zelle. </t>
  </si>
  <si>
    <t xml:space="preserve">I charge a flat rate of $20/hr.  </t>
  </si>
  <si>
    <t>If interested</t>
  </si>
  <si>
    <t xml:space="preserve"> please contact me (prefer text) at (646) 326-2191.</t>
  </si>
  <si>
    <t>2022-02-07T21:04:41-0500;https://newyork.craigslist.org/stn/lss/d/staten-island-nyu-professional-math/7443163008.html;;Staten Island;Staten Island;newyork;New York;"</t>
  </si>
  <si>
    <t xml:space="preserve">professional tutoring with 29 years experience for Calculus and precalculus </t>
  </si>
  <si>
    <t xml:space="preserve"> and NYU degree </t>
  </si>
  <si>
    <t xml:space="preserve"> we guarantee high grades in all exams and quizes </t>
  </si>
  <si>
    <t>please call 929-353-9772</t>
  </si>
  <si>
    <t>;[];2022-03-07;0
2022-02-25T01:42:25-0500;https://newyork.craigslist.org/brk/lss/d/brooklyn-tutor-proficient-in-the-dark/7450583143.html;;Sheepshead Bay;Brooklyn;newyork;New York;</t>
  </si>
  <si>
    <t>I have a passion for learning and triple-majored in college. I received a B.S. in Mathematics</t>
  </si>
  <si>
    <t xml:space="preserve"> a B.S. in Physics</t>
  </si>
  <si>
    <t xml:space="preserve"> and a B.A. in Religion from Hunter College. I continued on to attain my M.A. in Pure Mathematics in the following two years.</t>
  </si>
  <si>
    <t>Having been in the professional tutoring business for roughly 8 years. I‚Äôve seen every type of student: each with their own set of strengths and weaknesses. Some need help with visualization</t>
  </si>
  <si>
    <t xml:space="preserve"> some with algebra</t>
  </si>
  <si>
    <t xml:space="preserve"> and some just need their confidences raised!</t>
  </si>
  <si>
    <t>I‚Äôve come to treat my teaching like an art-form</t>
  </si>
  <si>
    <t xml:space="preserve"> where each lesson is different - curated to fit my specific student‚Äôs needs and goals. This passion for teaching has also led to my creation of Big Brain Tutoring</t>
  </si>
  <si>
    <t xml:space="preserve"> a mid-sized tutoring company based in Brighton Beach</t>
  </si>
  <si>
    <t xml:space="preserve"> Brooklyn.</t>
  </si>
  <si>
    <t>Through a decade of experience</t>
  </si>
  <si>
    <t xml:space="preserve"> I have grown to cover a wide range of topics</t>
  </si>
  <si>
    <t xml:space="preserve"> ranging from the sciences to English</t>
  </si>
  <si>
    <t xml:space="preserve"> but my greatest focus is middle- and high-school mathematics</t>
  </si>
  <si>
    <t xml:space="preserve"> with a focus on SHSAT and SAT math preparation.</t>
  </si>
  <si>
    <t>-</t>
  </si>
  <si>
    <t xml:space="preserve"> Keywords: Prealgebra</t>
  </si>
  <si>
    <t xml:space="preserve"> Upper-level Math</t>
  </si>
  <si>
    <t xml:space="preserve"> Regents Exams</t>
  </si>
  <si>
    <t xml:space="preserve"> Mark Twain Test</t>
  </si>
  <si>
    <t xml:space="preserve"> Bay Academy Test</t>
  </si>
  <si>
    <t xml:space="preserve"> General School Work</t>
  </si>
  <si>
    <t xml:space="preserve"> Near Me</t>
  </si>
  <si>
    <t xml:space="preserve"> Private Tutor</t>
  </si>
  <si>
    <t xml:space="preserve"> Virtual</t>
  </si>
  <si>
    <t>2022-02-23T19:30:03-0500;https://newyork.craigslist.org/mnh/lss/d/greenwich-10-hr-online-middle-to-hs/7450083556.html;;New York City;Manhattan;newyork;New York;"</t>
  </si>
  <si>
    <t>Tutors in the NYC area are extraordinarily expensive. With the internet available</t>
  </si>
  <si>
    <t xml:space="preserve"> why hire online tutors locally when equally qualified individuals are available overseas? </t>
  </si>
  <si>
    <t xml:space="preserve"> all of whom speak English as a first language and have bachelor's degrees from the University of Swaziland - two in mathematics and chemistry</t>
  </si>
  <si>
    <t xml:space="preserve"> one in social sciences.</t>
  </si>
  <si>
    <t>- 100% of the proceeds go to tutors</t>
  </si>
  <si>
    <t xml:space="preserve"> giving them a chance to earn a living wage in one of Africa's poorest nations</t>
  </si>
  <si>
    <t xml:space="preserve"> making them familiar with the US education system.</t>
  </si>
  <si>
    <t>Visit https://swazilink.us for more information</t>
  </si>
  <si>
    <t xml:space="preserve"> including WhatsApp and email contacts of tutors</t>
  </si>
  <si>
    <t xml:space="preserve"> or contact us via Craigslist. </t>
  </si>
  <si>
    <t>;[];2022-03-07;0
2022-02-23T19:29:34-0500;https://newyork.craigslist.org/mnh/lss/d/culver-city-gmat-tutor-online-tutoring/7450083383.html;;Upper East Side;Manhattan;newyork;New York;</t>
  </si>
  <si>
    <t xml:space="preserve">Terrific Tutors ¬Æ üôãüèª | üì≤ (424) 209-7663 </t>
  </si>
  <si>
    <t xml:space="preserve">Professional GMAT tutor with over 10 years of experience is available to help you prepare to ace your exam! </t>
  </si>
  <si>
    <t xml:space="preserve">üçè Rated 5.0 on Google! ‚≠ê‚≠ê‚≠ê‚≠ê www.terrifictutors.com/reviews </t>
  </si>
  <si>
    <t>She makes it simple.  A business</t>
  </si>
  <si>
    <t xml:space="preserve"> and test prep tutor for 10 plus years</t>
  </si>
  <si>
    <t xml:space="preserve"> she is an expert at helping students quickly master advanced concepts.  Her  students have achieved top-tier scores</t>
  </si>
  <si>
    <t xml:space="preserve"> and gained acceptance into top tier graduate management programs.</t>
  </si>
  <si>
    <t>She's helped dozens of students  raise GMAT scores  by an average of 50 points</t>
  </si>
  <si>
    <t xml:space="preserve"> 10 to 15 points in each section of the exam.</t>
  </si>
  <si>
    <t xml:space="preserve">She will help you: </t>
  </si>
  <si>
    <t>‚úîÔ∏èUnderstand fundamental concepts üß†</t>
  </si>
  <si>
    <t xml:space="preserve">‚úîÔ∏èDevelop time-saving strategies‚åõ </t>
  </si>
  <si>
    <t xml:space="preserve">‚úîÔ∏èBuild confidence üí™! </t>
  </si>
  <si>
    <t xml:space="preserve">Exam Overview: </t>
  </si>
  <si>
    <t>üìê  Mathematics: (31 multiple choice questions in 62 minutes)</t>
  </si>
  <si>
    <t xml:space="preserve">‚Ä¢  Learn shortcuts for solving math problems. </t>
  </si>
  <si>
    <t xml:space="preserve">‚Ä¢  Refresh math skills and basic concepts. </t>
  </si>
  <si>
    <t xml:space="preserve">‚Ä¢  Quickly interpret graphic data. </t>
  </si>
  <si>
    <t xml:space="preserve">üí¨  Verbal Reasoning:  (36 multiple choice questions in 65 minutes) </t>
  </si>
  <si>
    <t>‚Ä¢  Speed read and comprehend written materials.</t>
  </si>
  <si>
    <t>‚Ä¢  Reason and evaluate arguments.</t>
  </si>
  <si>
    <t>‚Ä¢  Effectively express ideas.</t>
  </si>
  <si>
    <t>‚úçÔ∏è  Analytical Writing Assessment: (30 minutes)</t>
  </si>
  <si>
    <t>‚Ä¢  Analyze reasoning behind an argument.</t>
  </si>
  <si>
    <t xml:space="preserve">‚Ä¢  Write a critique of that argument. </t>
  </si>
  <si>
    <t>‚Ä¢  Use critical thinking to communicate ideas through simple but sophisticated writing.</t>
  </si>
  <si>
    <t>‚Ä¢  Respond to writing prompts from past GMAT exams.</t>
  </si>
  <si>
    <t>üéà Sessions are fun</t>
  </si>
  <si>
    <t xml:space="preserve"> üë©üèΩ‚Äçüíª Online platform is interactive and convenient using a virtual whiteboard</t>
  </si>
  <si>
    <t xml:space="preserve"> and screen-sharing! .</t>
  </si>
  <si>
    <t xml:space="preserve"> or visit üì≤ www.terrifictutors.com/gmat for more information or to book online!</t>
  </si>
  <si>
    <t xml:space="preserve">Terrific Tutors ¬Æ | üì≤ (424) 209-7663 </t>
  </si>
  <si>
    <t>www.TerrificTutors.com</t>
  </si>
  <si>
    <t>Keywords: GMAT</t>
  </si>
  <si>
    <t xml:space="preserve"> entrance exam</t>
  </si>
  <si>
    <t xml:space="preserve"> Graduate Management Admissions Test</t>
  </si>
  <si>
    <t xml:space="preserve"> quantitative reasoning tutor</t>
  </si>
  <si>
    <t xml:space="preserve"> analytical writing</t>
  </si>
  <si>
    <t xml:space="preserve"> verbal assessment</t>
  </si>
  <si>
    <t xml:space="preserve"> graduate</t>
  </si>
  <si>
    <t xml:space="preserve"> prep</t>
  </si>
  <si>
    <t>2022-02-06T14:05:08-0500;https://newyork.craigslist.org/brk/lss/d/brooklyn-early-childhood-tutor-reading/7442550968.html;40.0;Online;Brooklyn;newyork;New York;"</t>
  </si>
  <si>
    <t>Hi my name is Sherrell. I am certified early childhood educator with 10 + years of teaching experience. I've worked with children of all ages but my specialty is Pre-K - 1st grade. I can offer assistance in the area of phonics(alphabet letters and sounds)</t>
  </si>
  <si>
    <t xml:space="preserve"> writing and math. If you are looking for an online tutor please reach out to me and briefly explain your needs.</t>
  </si>
  <si>
    <t>Pay rate $40-50hr</t>
  </si>
  <si>
    <t>2022-02-04T14:52:50-0500;https://newyork.craigslist.org/que/lss/d/whitestone-nasa-tutor-7000hrs-sat-mcat/7441758154.html;;Queens;Queens;newyork;New York;"</t>
  </si>
  <si>
    <t>Due to popular demand amongst many of my clients</t>
  </si>
  <si>
    <t xml:space="preserve"> I now currently offer weekly packages that my clients find EXTREMLY helpful. Packages start at 150 dollars a week and some perks include 24/7 answering of questions</t>
  </si>
  <si>
    <t xml:space="preserve"> on demand help</t>
  </si>
  <si>
    <t xml:space="preserve"> and two full hours of tutoring. Unfortunately</t>
  </si>
  <si>
    <t xml:space="preserve"> due to the limited nature of hourly help most of my clients have reached out and expressed ongoing help is much more useful for learning.</t>
  </si>
  <si>
    <t>I tutor in most subjects (SAT</t>
  </si>
  <si>
    <t xml:space="preserve"> All High- School Mathematics</t>
  </si>
  <si>
    <t xml:space="preserve"> and Biochemistry.) **If a subject is not listed please feel free to reach out.**</t>
  </si>
  <si>
    <t>I have a degree in Biochemistry</t>
  </si>
  <si>
    <t xml:space="preserve"> worked for N.A.S.A Space Center</t>
  </si>
  <si>
    <t xml:space="preserve"> and I've also scored in the 99th percentile for the SAT. </t>
  </si>
  <si>
    <t xml:space="preserve">Please email me to discuss these options. </t>
  </si>
  <si>
    <t>You will not regret it.</t>
  </si>
  <si>
    <t>;[];2022-03-07;0
2022-03-04T16:57:02-0500;https://newyork.craigslist.org/mnh/lss/d/new-york-tutoring-for-12-in-new-york/7453919276.html;60.0;New York;Manhattan;newyork;New York;</t>
  </si>
  <si>
    <t>Gooroo is an education tech platform launched in 2015 by Columbia University grad CEO</t>
  </si>
  <si>
    <t xml:space="preserve"> Scott Lee. </t>
  </si>
  <si>
    <t>Our platform provides a matching service for tutors and students according to their skills and needs.</t>
  </si>
  <si>
    <t>We have certified tutors on board</t>
  </si>
  <si>
    <t xml:space="preserve"> with sufficient experience with students from K-12 focusing on tailoring the perfect curriculum for each student. The popular subjects are math</t>
  </si>
  <si>
    <t xml:space="preserve"> and SAT/ACT prep. </t>
  </si>
  <si>
    <t xml:space="preserve">Our tutors and students have been satisfied with what we offer as a platform with strong testimonials shown in our website. </t>
  </si>
  <si>
    <t>In the times of Covid-19</t>
  </si>
  <si>
    <t xml:space="preserve"> due to the changing environment and systems</t>
  </si>
  <si>
    <t xml:space="preserve"> it has been difficult for both parents and students to focus on pursuing a successful academic career.</t>
  </si>
  <si>
    <t>With the help of a tutor from Gooroo</t>
  </si>
  <si>
    <t xml:space="preserve"> parents no longer need to be anxious or struggle to keep their kids motivated academically. </t>
  </si>
  <si>
    <t>Our tutors provide flexible</t>
  </si>
  <si>
    <t xml:space="preserve"> personalized study plans according to the needs of the students with an in-depth understanding of the student as a learner. They also actively take responsibility in communicating feedback with parents to make sure they are aware of the student's progress and performance. This is what makes our tutors exceptional. </t>
  </si>
  <si>
    <t>Find the perfect Gooroo for your child today!</t>
  </si>
  <si>
    <t>https://www.gooroo.com/tutoring-near-me</t>
  </si>
  <si>
    <t>Our classes are $60 on average with benefits according to the membership plan</t>
  </si>
  <si>
    <t xml:space="preserve"> now serving all of Greater New York.</t>
  </si>
  <si>
    <t>2022-02-17T19:40:06-0500;https://newyork.craigslist.org/mnh/lss/d/new-york-hunter-test-shsat-ssat-isee/7447458885.html;20.0;Upper East Side;Manhattan;newyork;New York;"</t>
  </si>
  <si>
    <t xml:space="preserve">Why I am an exceptional tutor: </t>
  </si>
  <si>
    <t>For SHSAT: **I have years of experience not only tutoring students for this exam</t>
  </si>
  <si>
    <t xml:space="preserve"> but teaching SHSAT classes and designing courses. For some of the courses</t>
  </si>
  <si>
    <t xml:space="preserve"> I even design my own materials and continually create new content to keep my most advanced students on their toes</t>
  </si>
  <si>
    <t xml:space="preserve"> I am also familiar with a variety of prep courses and the strengths and weaknesses of each.** </t>
  </si>
  <si>
    <t>**I attended a top undergraduate and graduate program</t>
  </si>
  <si>
    <t xml:space="preserve"> and as an alum of Stuyvesant</t>
  </si>
  <si>
    <t xml:space="preserve"> I have an excellent rapport with my students and serve as a very positive influence</t>
  </si>
  <si>
    <t xml:space="preserve"> this enables me to keep them optimistic and motivated</t>
  </si>
  <si>
    <t xml:space="preserve"> when this exam can sometimes cause many students to feel stressed out and discouraged. Also</t>
  </si>
  <si>
    <t xml:space="preserve"> as someone who just took the MCAT</t>
  </si>
  <si>
    <t xml:space="preserve"> I know what they're going through!**</t>
  </si>
  <si>
    <t>**I offer a wide breadth of knowledge and test-taking strategies. When your child works with me</t>
  </si>
  <si>
    <t xml:space="preserve"> he/she will not only learn the exam's content and countless time-saving</t>
  </si>
  <si>
    <t xml:space="preserve"> test-taking strategies - more importantly</t>
  </si>
  <si>
    <t xml:space="preserve"> your child will begin to develop an understanding of the logic BEHIND the test</t>
  </si>
  <si>
    <t xml:space="preserve"> such as WHY they're asking particular questions. Consequently</t>
  </si>
  <si>
    <t xml:space="preserve"> students will be able to predict the ""wrong answer traps"" commonly seen which will enable them to arrive at the correct answer even more efficiently (and sometimes</t>
  </si>
  <si>
    <t xml:space="preserve"> they even develop an appreciation for the exam's rigor!)**</t>
  </si>
  <si>
    <t xml:space="preserve"> **I offer discounts for sessions done ""in bulk"" and for small group tutoring. REMOTE OPTIONS AVAILABLE  using Skype</t>
  </si>
  <si>
    <t xml:space="preserve"> Google Classroom or Zoom at a discounted rate! Don't let COVID-19 disrupt your learning or long-term goals!! If you can get 5+ students together</t>
  </si>
  <si>
    <t xml:space="preserve"> willing to do a live</t>
  </si>
  <si>
    <t xml:space="preserve"> Office Hours session where students can attend with their test prep questions for $20/hr per student**</t>
  </si>
  <si>
    <t>**Struggling with offsite learning for school? I also offer multi-subject tutoring for junior high school</t>
  </si>
  <si>
    <t xml:space="preserve"> high school and college students - New York State exams</t>
  </si>
  <si>
    <t xml:space="preserve"> and special packages for high school and college preparedness! **</t>
  </si>
  <si>
    <t>;[20];2022-03-07;1
2022-02-17T16:10:50-0500;https://newyork.craigslist.org/mnh/lss/d/new-york-city-logically-explained-math/7447376226.html;;Manhattan, Brooklyn;Manhattan;newyork;New York;</t>
  </si>
  <si>
    <t>Hello math students</t>
  </si>
  <si>
    <t xml:space="preserve"> here‚Äôs a description of my experience and approach to tutoring math and test prep</t>
  </si>
  <si>
    <t xml:space="preserve"> I‚Äôd be happy to help you with whatever you‚Äôre working on!</t>
  </si>
  <si>
    <t>Notwithstanding many people's high school experiences with it</t>
  </si>
  <si>
    <t xml:space="preserve"> math can actually be fun once you understand it.  Really.  Like puzzles...   </t>
  </si>
  <si>
    <t>I'm a former test-prep teacher who now tutors for the math portions of the standardized school admissions tests</t>
  </si>
  <si>
    <t xml:space="preserve"> and K-12 and college math courses.  In my ten years of tutoring experience I've found that anyone can improve their math proficiency once they understand the logic of why math works the way it does</t>
  </si>
  <si>
    <t xml:space="preserve"> and if you or your child is having trouble with math</t>
  </si>
  <si>
    <t xml:space="preserve"> a tutor who can concentrate on exactly what you need to go over can make a big difference.  It's much easier to understand concepts once you've gone over them individually and can focus on them for as long as you need to grasp the reasoning process involved</t>
  </si>
  <si>
    <t xml:space="preserve"> as opposed to in school or group classes which aren't tailored to your individual understanding and learning style/pace.</t>
  </si>
  <si>
    <t>What math</t>
  </si>
  <si>
    <t xml:space="preserve"> and standardized tests</t>
  </si>
  <si>
    <t xml:space="preserve"> really are are tests of your thinking process--you need to be proficient in the basic math skills that are involved (algebra</t>
  </si>
  <si>
    <t xml:space="preserve"> arithmetic)</t>
  </si>
  <si>
    <t xml:space="preserve"> and use them to logically move from the information you're given on questions to the answer you're asked for.  So you have to understand what you're doing and why</t>
  </si>
  <si>
    <t xml:space="preserve"> and if you do you can apply that to any problem on the test</t>
  </si>
  <si>
    <t xml:space="preserve"> even if the details are slightly different than you've seen before. </t>
  </si>
  <si>
    <t>As for price</t>
  </si>
  <si>
    <t xml:space="preserve"> because tutor independently I can charge much less than agency rates--once I'm working with a student I want to make sure you can study the amount you need to improve your understanding of math</t>
  </si>
  <si>
    <t xml:space="preserve"> so I'll make sure it's affordable for you to do that</t>
  </si>
  <si>
    <t xml:space="preserve"> I also do online tutoring at a lower rate than my in-person rates.    </t>
  </si>
  <si>
    <t>Please email or call me at 347-977-0796 with any questions you have</t>
  </si>
  <si>
    <t xml:space="preserve"> or for a copy of my CV or references from my former schools and students.  I have a BA from Tufts in economics and attended Stuyvesant high school</t>
  </si>
  <si>
    <t xml:space="preserve"> I've taught test-prep classes for the various standardized tests at Baruch College</t>
  </si>
  <si>
    <t xml:space="preserve"> and for the past five years worked with private students taking middle school through college intro math and economics courses</t>
  </si>
  <si>
    <t xml:space="preserve"> and preparing for standardized math tests.  I have a little more info about myself and testimonials from former students on my website</t>
  </si>
  <si>
    <t xml:space="preserve"> at http://sites.google.com/site/bensmathtutoring/.  </t>
  </si>
  <si>
    <t>Thanks for reading</t>
  </si>
  <si>
    <t xml:space="preserve"> and I hope we can start working toward your better understanding of math</t>
  </si>
  <si>
    <t xml:space="preserve"> and higher score or grade</t>
  </si>
  <si>
    <t xml:space="preserve"> soon! </t>
  </si>
  <si>
    <t>;[];2022-03-07;0
2022-02-16T12:54:52-0500;https://newyork.craigslist.org/que/lss/d/fresh-meadows-college-math-tutoring/7446825430.html;125.0;Jamaica;Queens;newyork;New York;</t>
  </si>
  <si>
    <t>I have a Ph.D. in Math and have taught college math courses for over 40 years.  It is important that a tutor go at a pace that is comfortable for the student.</t>
  </si>
  <si>
    <t>==&gt; I am available for On-Line tutoring (only)</t>
  </si>
  <si>
    <t xml:space="preserve"> even on short notice to help with homework or exam prep.</t>
  </si>
  <si>
    <t xml:space="preserve">==&gt; I am extremely patient and have tutored high school and college age students as well as students in their 50s. </t>
  </si>
  <si>
    <t>==&gt; A tutor's job is to ""teach"" so the student is better able to do the next problem on their own.</t>
  </si>
  <si>
    <t>==&gt; Please feel free to contact me with any questions you may have.</t>
  </si>
  <si>
    <t>==&gt; My base rate is $125/hr. ( Upper level college courses might be slightly higher.)</t>
  </si>
  <si>
    <t>;[125];2022-03-07;1
2022-02-14T15:15:43-0500;https://newyork.craigslist.org/mnh/lss/d/new-york-bmath-msc-comp-sci-of-toronto/7446015587.html;;Upper West Side;Manhattan;newyork;New York;</t>
  </si>
  <si>
    <t>About me: I hold an undergraduate degree in Math (B.Math</t>
  </si>
  <si>
    <t xml:space="preserve"> Carleton University) and a Master‚Äôs Degree in Computer Science (MSc</t>
  </si>
  <si>
    <t xml:space="preserve"> University of Toronto). I‚Äôve been TA over countless years</t>
  </si>
  <si>
    <t xml:space="preserve"> have taught at the undergraduate level and have tutored students individually. I have also been a professional in software engineering and data analysis and have a vast array of knowledge to pull from.</t>
  </si>
  <si>
    <t>The topics I generally cover are Pre-algebra</t>
  </si>
  <si>
    <t xml:space="preserve"> Computer Science fundamentals</t>
  </si>
  <si>
    <t xml:space="preserve"> beginner programming</t>
  </si>
  <si>
    <t xml:space="preserve">  ACT/SAT test prep. This is not an exhaustive list</t>
  </si>
  <si>
    <t xml:space="preserve"> so please ask about anything related course if it's not listed.</t>
  </si>
  <si>
    <t>I love to teach and guide students to fully understand concepts from first principles. This way my students have no ‚Äúholes‚Äù in their knowledge. As such</t>
  </si>
  <si>
    <t xml:space="preserve"> I believe my main role is to be a facilitator of learning and not merely a communicator of facts. As a patient but gently nudging tutor</t>
  </si>
  <si>
    <t xml:space="preserve"> asking the right questions</t>
  </si>
  <si>
    <t xml:space="preserve"> I facilitate their process of learning as well as learning *how to learn* themselves</t>
  </si>
  <si>
    <t xml:space="preserve"> so they may become independent.</t>
  </si>
  <si>
    <t>2022-02-25T20:24:57-0500;https://newyork.craigslist.org/que/lss/d/common-coreela-regents-prepliving/7450964480.html;;Brooklyn/Queens/5 Towns;Queens;newyork;New York;"</t>
  </si>
  <si>
    <t xml:space="preserve">I am a retired New York City Math/Science teacher with 48 years of teaching experience. I specialize in Regent </t>
  </si>
  <si>
    <t xml:space="preserve"> Algebra and Geometry as well as Regents Living Environment-Biology  and Chemistry. I do preparation for NYS ELA and Math Grades 3-8 </t>
  </si>
  <si>
    <t>I work with middle school and elementary school children{K-8} doing COMMON CORE and can also tutor Reading</t>
  </si>
  <si>
    <t xml:space="preserve"> Global and American History. I also tutor ACT</t>
  </si>
  <si>
    <t>SHSAT MATH</t>
  </si>
  <si>
    <t xml:space="preserve"> GRE:NYS MATH PREP</t>
  </si>
  <si>
    <t>2022-02-11T21:07:26-0500;https://newyork.craigslist.org/mnh/lss/d/new-york-city-40-years-experienced/7444945140.html;;Manhattan</t>
  </si>
  <si>
    <t xml:space="preserve"> Staten Island;Manhattan;newyork;New York;"</t>
  </si>
  <si>
    <t>Start now!  Plan out your test prep for NYC's ""PSAT/SAT School Day""!</t>
  </si>
  <si>
    <t>To support students taking these critical college access exams</t>
  </si>
  <si>
    <t xml:space="preserve"> NYC's DOE will offer taking the PSAT and SAT to all students in grades 10 and 11 (in some schools grades 9 and 12) on Wed March 23.</t>
  </si>
  <si>
    <t xml:space="preserve"> Students usually have never seen anything similar to the the PSAT and SAT Exams before.  They are a rigorous and different kind of test.  They can be stressful</t>
  </si>
  <si>
    <t xml:space="preserve"> discouraging</t>
  </si>
  <si>
    <t xml:space="preserve"> exhausting and confusing.  Therefore</t>
  </si>
  <si>
    <t xml:space="preserve"> familiarization with the PSAT and SAT is essential! </t>
  </si>
  <si>
    <t>To address these concerns</t>
  </si>
  <si>
    <t xml:space="preserve"> please consider my experience and approach:</t>
  </si>
  <si>
    <t xml:space="preserve">40 Years Experienced Tutor ‚úì </t>
  </si>
  <si>
    <t>Provide the insights</t>
  </si>
  <si>
    <t>Customize all prep needed</t>
  </si>
  <si>
    <t>Help to improve your child's score</t>
  </si>
  <si>
    <t>Offer a multitude of PSAT and SAT test-taking strategies</t>
  </si>
  <si>
    <t>Provide details about the structure</t>
  </si>
  <si>
    <t xml:space="preserve"> grading and pacing of the test</t>
  </si>
  <si>
    <t>Full coverage of all reading</t>
  </si>
  <si>
    <t xml:space="preserve"> math and writing assessment topics</t>
  </si>
  <si>
    <t>Provide multiple solution approaches!!</t>
  </si>
  <si>
    <t>Provide practice examples that directly model and reinforce test content!!</t>
  </si>
  <si>
    <t>Provide a plethora of original supplementary documents covering all aspects of this specific test and subject material</t>
  </si>
  <si>
    <t>I have experience in all aspects of this test for every grade</t>
  </si>
  <si>
    <t>I am well versed in specialized admissions tests such as the PSAT and SAT.  I have been tutoring elementary</t>
  </si>
  <si>
    <t xml:space="preserve"> and high school children with assignments</t>
  </si>
  <si>
    <t xml:space="preserve"> subject matter and formal standardized testing for over 40 years</t>
  </si>
  <si>
    <t xml:space="preserve"> therefore I know all the concerns and their pitfalls well both generally as pertains to testing and specifically as pertains to this test.  I also have experience in other high school and middle school entry testing including the SHSAT NYCs Specialized High School Admissions Test</t>
  </si>
  <si>
    <t xml:space="preserve"> HCHS Hunter College High School</t>
  </si>
  <si>
    <t xml:space="preserve"> Bard</t>
  </si>
  <si>
    <t xml:space="preserve"> PSAT 8/9/10/NMSQT</t>
  </si>
  <si>
    <t xml:space="preserve"> MS54 ""Delta""</t>
  </si>
  <si>
    <t xml:space="preserve"> as well as NJSLA/PARCC/NJ ASK 8</t>
  </si>
  <si>
    <t xml:space="preserve"> various math competitions (MATHCOUNTS</t>
  </si>
  <si>
    <t xml:space="preserve"> and The Math League math)</t>
  </si>
  <si>
    <t xml:space="preserve"> NJ and CT State Tests.</t>
  </si>
  <si>
    <t>Contact me for availability: email for more details via the Reply Button above.  Thanks.</t>
  </si>
  <si>
    <t>College educated... 40 years of experience... insightful... enjoyable... passionate.</t>
  </si>
  <si>
    <t>** Note: The PSAT is the Preliminary SAT.  The PSAT is a powerful tool for promoting college readiness and college planning in a way that makes sense for ninth and tenth graders</t>
  </si>
  <si>
    <t xml:space="preserve"> it is widely accepted throughout the USA and internationally.  The PSAT is a way to gauge skill and knowledge applicable to the SAT.  Determine if you are on track</t>
  </si>
  <si>
    <t xml:space="preserve"> and find out where you need improvement! Scoring is performed in a controlled</t>
  </si>
  <si>
    <t xml:space="preserve"> fair and reliable manner.  It is administered throughout the year.  Testing topics include math</t>
  </si>
  <si>
    <t xml:space="preserve"> writing and language.  I tutor for the PSAT 8/9</t>
  </si>
  <si>
    <t xml:space="preserve"> PSAT 10</t>
  </si>
  <si>
    <t xml:space="preserve"> SAT and ACT on a select basis.</t>
  </si>
  <si>
    <t>**Note: I tutor across all boroughs</t>
  </si>
  <si>
    <t xml:space="preserve"> and areas</t>
  </si>
  <si>
    <t xml:space="preserve"> including Flushing</t>
  </si>
  <si>
    <t xml:space="preserve"> Ozone Park</t>
  </si>
  <si>
    <t xml:space="preserve"> Forest Hills</t>
  </si>
  <si>
    <t xml:space="preserve"> Astoria</t>
  </si>
  <si>
    <t xml:space="preserve"> Jamaica</t>
  </si>
  <si>
    <t xml:space="preserve"> Whitestone</t>
  </si>
  <si>
    <t xml:space="preserve"> Rockaway</t>
  </si>
  <si>
    <t xml:space="preserve"> Howard Beach</t>
  </si>
  <si>
    <t xml:space="preserve"> Springfield Gardens</t>
  </si>
  <si>
    <t xml:space="preserve"> Crown Heights</t>
  </si>
  <si>
    <t xml:space="preserve"> Bed-Stuy</t>
  </si>
  <si>
    <t xml:space="preserve"> Bensonhurst</t>
  </si>
  <si>
    <t xml:space="preserve"> Bay Ridge</t>
  </si>
  <si>
    <t xml:space="preserve"> Sunset Park</t>
  </si>
  <si>
    <t xml:space="preserve"> Flatbush</t>
  </si>
  <si>
    <t xml:space="preserve"> Sheepshead Bay</t>
  </si>
  <si>
    <t xml:space="preserve"> DUMBO</t>
  </si>
  <si>
    <t xml:space="preserve"> East New York</t>
  </si>
  <si>
    <t xml:space="preserve"> lower Manhattan</t>
  </si>
  <si>
    <t xml:space="preserve"> Chinatown</t>
  </si>
  <si>
    <t xml:space="preserve"> Village</t>
  </si>
  <si>
    <t xml:space="preserve"> UWS(Upper West Side)</t>
  </si>
  <si>
    <t xml:space="preserve"> UES(Upper East Side)</t>
  </si>
  <si>
    <t xml:space="preserve"> Harlem</t>
  </si>
  <si>
    <t xml:space="preserve"> Washington Heights</t>
  </si>
  <si>
    <t xml:space="preserve"> The Bronx</t>
  </si>
  <si>
    <t xml:space="preserve"> Staten Island as well as Nassau</t>
  </si>
  <si>
    <t xml:space="preserve"> Suffolk</t>
  </si>
  <si>
    <t xml:space="preserve"> Long Island</t>
  </si>
  <si>
    <t xml:space="preserve"> CT and NJ.</t>
  </si>
  <si>
    <t>** Note: I welcome students from all elementary and middle schools</t>
  </si>
  <si>
    <t xml:space="preserve"> including Trinity</t>
  </si>
  <si>
    <t xml:space="preserve"> Horace Mann</t>
  </si>
  <si>
    <t xml:space="preserve"> Riverdale Country School</t>
  </si>
  <si>
    <t xml:space="preserve"> Poly Prep Country Day</t>
  </si>
  <si>
    <t xml:space="preserve"> Ethical Culture Fieldston</t>
  </si>
  <si>
    <t xml:space="preserve"> Collegiate School</t>
  </si>
  <si>
    <t xml:space="preserve"> Packer</t>
  </si>
  <si>
    <t xml:space="preserve"> Hackley</t>
  </si>
  <si>
    <t xml:space="preserve"> Nightingale-Bamford</t>
  </si>
  <si>
    <t xml:space="preserve"> Brooklyn Friends</t>
  </si>
  <si>
    <t xml:space="preserve"> Columbia Grammar &amp; Preparatory School</t>
  </si>
  <si>
    <t xml:space="preserve"> Rye Country Day</t>
  </si>
  <si>
    <t xml:space="preserve"> Convent of the Sacred Heart</t>
  </si>
  <si>
    <t xml:space="preserve"> Christa McAuliffe</t>
  </si>
  <si>
    <t xml:space="preserve"> Mark Twain</t>
  </si>
  <si>
    <t xml:space="preserve"> Booker T. Washington</t>
  </si>
  <si>
    <t xml:space="preserve"> William Alexander</t>
  </si>
  <si>
    <t xml:space="preserve"> Lab Middle School for Collaborative Studies</t>
  </si>
  <si>
    <t xml:space="preserve"> Bay Academy</t>
  </si>
  <si>
    <t xml:space="preserve"> Dyker Heights</t>
  </si>
  <si>
    <t xml:space="preserve"> Nathaniel Hawthorne</t>
  </si>
  <si>
    <t xml:space="preserve"> George J. Ryan</t>
  </si>
  <si>
    <t xml:space="preserve"> Edward Bleeker</t>
  </si>
  <si>
    <t xml:space="preserve"> New Explorations into Science</t>
  </si>
  <si>
    <t xml:space="preserve"> Technology and Math</t>
  </si>
  <si>
    <t xml:space="preserve"> William McKinley</t>
  </si>
  <si>
    <t xml:space="preserve"> Marie Curie</t>
  </si>
  <si>
    <t xml:space="preserve"> Louis Pasteur</t>
  </si>
  <si>
    <t xml:space="preserve"> Arthur W. Cunningham</t>
  </si>
  <si>
    <t xml:space="preserve"> Robert F. Wagner</t>
  </si>
  <si>
    <t xml:space="preserve"> East Side Middle</t>
  </si>
  <si>
    <t xml:space="preserve"> Frank Sansivieri</t>
  </si>
  <si>
    <t xml:space="preserve"> Salk School of Science</t>
  </si>
  <si>
    <t xml:space="preserve"> Baccalaureate School for Global Education</t>
  </si>
  <si>
    <t xml:space="preserve"> William Carr</t>
  </si>
  <si>
    <t xml:space="preserve"> Russell Sage</t>
  </si>
  <si>
    <t xml:space="preserve"> IS 237</t>
  </si>
  <si>
    <t xml:space="preserve"> Simon Baruch</t>
  </si>
  <si>
    <t xml:space="preserve"> Stephen A. Halsey</t>
  </si>
  <si>
    <t xml:space="preserve"> Math and Science Exploratory</t>
  </si>
  <si>
    <t xml:space="preserve"> Mamie Fay</t>
  </si>
  <si>
    <t xml:space="preserve"> Brooklyn School of Inquiry</t>
  </si>
  <si>
    <t xml:space="preserve"> Frank D. Paulo</t>
  </si>
  <si>
    <t xml:space="preserve"> Walter Crowley</t>
  </si>
  <si>
    <t xml:space="preserve"> Seeall Academy</t>
  </si>
  <si>
    <t xml:space="preserve"> Thom J. McCann</t>
  </si>
  <si>
    <t xml:space="preserve"> Irwin Altman</t>
  </si>
  <si>
    <t xml:space="preserve"> Joseph B. Cavallaro</t>
  </si>
  <si>
    <t xml:space="preserve"> Adrien Block</t>
  </si>
  <si>
    <t xml:space="preserve"> William W. Niles</t>
  </si>
  <si>
    <t xml:space="preserve"> Tag Young Scholars</t>
  </si>
  <si>
    <t xml:space="preserve"> Scholars' Academy</t>
  </si>
  <si>
    <t xml:space="preserve"> John J. Pershing</t>
  </si>
  <si>
    <t xml:space="preserve"> Louis Armstrong</t>
  </si>
  <si>
    <t xml:space="preserve"> Eugenio Maria De Hostos</t>
  </si>
  <si>
    <t xml:space="preserve"> 30th Avenue</t>
  </si>
  <si>
    <t xml:space="preserve"> Rocco Laurie</t>
  </si>
  <si>
    <t xml:space="preserve"> IS 230</t>
  </si>
  <si>
    <t xml:space="preserve"> Steinway</t>
  </si>
  <si>
    <t xml:space="preserve"> Edward B. Shallow</t>
  </si>
  <si>
    <t xml:space="preserve"> Robert A. Van Wyck</t>
  </si>
  <si>
    <t xml:space="preserve"> and Columbia.</t>
  </si>
  <si>
    <t>2022-02-11T09:53:56-0500;https://newyork.craigslist.org/mnh/lss/d/new-york-tutor-finance-accounting-real/7444617861.html;;no city found;Manhattan;newyork;New York;"</t>
  </si>
  <si>
    <t>**Hello! Learn &amp; Understand your numbers-related courses in an Easy way and get Better grades!!</t>
  </si>
  <si>
    <t>I will tutor/help you in Finance</t>
  </si>
  <si>
    <t xml:space="preserve"> and all courses related with numbers for MBA/Master and College/Undergraduate students. All schools and programs! (Columbia</t>
  </si>
  <si>
    <t xml:space="preserve"> Wharton</t>
  </si>
  <si>
    <t xml:space="preserve"> John Hopkins</t>
  </si>
  <si>
    <t xml:space="preserve"> George Mason</t>
  </si>
  <si>
    <t xml:space="preserve"> Simon-Rochester</t>
  </si>
  <si>
    <t xml:space="preserve"> Baruch</t>
  </si>
  <si>
    <t xml:space="preserve"> CUNY</t>
  </si>
  <si>
    <t xml:space="preserve"> SUNY</t>
  </si>
  <si>
    <t xml:space="preserve"> and many more!). Doesn't matter what school you are enrolled</t>
  </si>
  <si>
    <t xml:space="preserve"> you will learn easily and master Finance</t>
  </si>
  <si>
    <t xml:space="preserve"> Statistics and all your courses related with numbers!!</t>
  </si>
  <si>
    <t>I will tutor/teach you online (via Zoom) or in-person with a LOT OF PATIENCE</t>
  </si>
  <si>
    <t xml:space="preserve"> so you can learn EASILY in the best way. I make Finance</t>
  </si>
  <si>
    <t xml:space="preserve"> and numbers easy! Wanna learn Finance</t>
  </si>
  <si>
    <t xml:space="preserve"> Investing</t>
  </si>
  <si>
    <t xml:space="preserve"> and more? Need help with your homework and wanna know how to solve it? - Contact me and you will learn a lot and save time - My job is to expand your knowledge and make you smarter and more efficient!! Learn fast</t>
  </si>
  <si>
    <t xml:space="preserve"> Save time and get Better grades!!</t>
  </si>
  <si>
    <t>** Courses:</t>
  </si>
  <si>
    <t xml:space="preserve"> Mergers &amp; Acquisitions</t>
  </si>
  <si>
    <t xml:space="preserve"> Financial Math</t>
  </si>
  <si>
    <t xml:space="preserve"> OPTIONS</t>
  </si>
  <si>
    <t xml:space="preserve"> REAL ESTATE Finance</t>
  </si>
  <si>
    <t xml:space="preserve"> DERIVATIVES</t>
  </si>
  <si>
    <t xml:space="preserve"> Financial Modeling</t>
  </si>
  <si>
    <t xml:space="preserve"> Fixed Income</t>
  </si>
  <si>
    <t xml:space="preserve"> DCF</t>
  </si>
  <si>
    <t xml:space="preserve"> Cash Flow</t>
  </si>
  <si>
    <t xml:space="preserve"> Costs</t>
  </si>
  <si>
    <t xml:space="preserve"> Business Analytics</t>
  </si>
  <si>
    <t xml:space="preserve"> Linear Regression</t>
  </si>
  <si>
    <t xml:space="preserve"> Econometrics</t>
  </si>
  <si>
    <t>- MATH: Calculus (Derivatives</t>
  </si>
  <si>
    <t xml:space="preserve"> Integrals)</t>
  </si>
  <si>
    <t xml:space="preserve"> Arithmetic</t>
  </si>
  <si>
    <t xml:space="preserve"> Administration</t>
  </si>
  <si>
    <t xml:space="preserve"> Logistics</t>
  </si>
  <si>
    <t xml:space="preserve"> Social Sciences</t>
  </si>
  <si>
    <t xml:space="preserve"> Medicine</t>
  </si>
  <si>
    <t xml:space="preserve"> CFA</t>
  </si>
  <si>
    <t>** Also HELP with HOMEWORK</t>
  </si>
  <si>
    <t>** You will learn easy and fast... I teach with a lot of patience and teach ""tricks"" to learn fast!</t>
  </si>
  <si>
    <t>** I have years of knowledge and experience as a professor and tutor. I have a master's in business and finance as well as a financial &amp; quantitative background. And</t>
  </si>
  <si>
    <t xml:space="preserve"> this is very important</t>
  </si>
  <si>
    <t xml:space="preserve"> I have also real-world experience in finance</t>
  </si>
  <si>
    <t xml:space="preserve"> investing &amp; trading</t>
  </si>
  <si>
    <t xml:space="preserve"> and Excel</t>
  </si>
  <si>
    <t xml:space="preserve"> so I will teach you (and you will learn) with real world examples too</t>
  </si>
  <si>
    <t xml:space="preserve"> and in this way you will learn easy and fast and will understand better the logic of everything!</t>
  </si>
  <si>
    <t>** Online tutoring in NYC and ALL STATES via Zoom.</t>
  </si>
  <si>
    <t>** In-person tutoring in NYC too! (I am fully vaccinated)</t>
  </si>
  <si>
    <t>** My students always learn</t>
  </si>
  <si>
    <t xml:space="preserve"> enjoy</t>
  </si>
  <si>
    <t xml:space="preserve"> and pass their courses with excellent grades.</t>
  </si>
  <si>
    <t>** I teach with an unique method which makes you to learn fast.</t>
  </si>
  <si>
    <t>** Send me an email or call/text me at (646) 573-4068 - I will help you be SMARTER AND GET BETTER GRADES!</t>
  </si>
  <si>
    <t>** Affordable prices! My goal is to help you.</t>
  </si>
  <si>
    <t>** For school or improving your job skills!</t>
  </si>
  <si>
    <t>** Can tutor in Spanish too.</t>
  </si>
  <si>
    <t>*** Thanks!</t>
  </si>
  <si>
    <t>2022-02-17T18:32:44-0500;https://newyork.craigslist.org/brk/lss/d/brooklyn-certified-teacher-stanford/7447437495.html;;no city found;Brooklyn;newyork;New York;"</t>
  </si>
  <si>
    <t>(917) 268-5987</t>
  </si>
  <si>
    <t>New York</t>
  </si>
  <si>
    <t xml:space="preserve"> Airmont</t>
  </si>
  <si>
    <t xml:space="preserve"> Alden</t>
  </si>
  <si>
    <t xml:space="preserve"> Amherst</t>
  </si>
  <si>
    <t xml:space="preserve"> Amityville</t>
  </si>
  <si>
    <t xml:space="preserve"> Amsterdam</t>
  </si>
  <si>
    <t xml:space="preserve"> Babylon</t>
  </si>
  <si>
    <t xml:space="preserve"> Babylon village</t>
  </si>
  <si>
    <t xml:space="preserve"> Bath</t>
  </si>
  <si>
    <t xml:space="preserve"> Beekman</t>
  </si>
  <si>
    <t xml:space="preserve"> Bethlehem</t>
  </si>
  <si>
    <t xml:space="preserve"> Binghamton city</t>
  </si>
  <si>
    <t xml:space="preserve"> Blooming Grove</t>
  </si>
  <si>
    <t xml:space="preserve"> Brighton town</t>
  </si>
  <si>
    <t xml:space="preserve"> Brookhaven</t>
  </si>
  <si>
    <t xml:space="preserve"> Camillus</t>
  </si>
  <si>
    <t xml:space="preserve"> Canandaigua</t>
  </si>
  <si>
    <t xml:space="preserve"> Canandaigua town</t>
  </si>
  <si>
    <t xml:space="preserve"> Carmel</t>
  </si>
  <si>
    <t xml:space="preserve"> Catskill</t>
  </si>
  <si>
    <t xml:space="preserve"> Cheektowaga</t>
  </si>
  <si>
    <t xml:space="preserve"> Chenango</t>
  </si>
  <si>
    <t xml:space="preserve"> Chili</t>
  </si>
  <si>
    <t xml:space="preserve"> Clarence</t>
  </si>
  <si>
    <t xml:space="preserve"> Clarkstown</t>
  </si>
  <si>
    <t xml:space="preserve"> Clifton Park</t>
  </si>
  <si>
    <t xml:space="preserve"> Cohoes</t>
  </si>
  <si>
    <t xml:space="preserve"> Colonie</t>
  </si>
  <si>
    <t xml:space="preserve"> Corning city</t>
  </si>
  <si>
    <t xml:space="preserve"> Cornwall</t>
  </si>
  <si>
    <t xml:space="preserve"> Cortland</t>
  </si>
  <si>
    <t xml:space="preserve"> Cortlandt</t>
  </si>
  <si>
    <t xml:space="preserve"> Crawford</t>
  </si>
  <si>
    <t xml:space="preserve"> De Witt</t>
  </si>
  <si>
    <t xml:space="preserve"> Depew</t>
  </si>
  <si>
    <t xml:space="preserve"> Dobbs Ferry</t>
  </si>
  <si>
    <t xml:space="preserve"> Dryden</t>
  </si>
  <si>
    <t xml:space="preserve"> Dunkirk city</t>
  </si>
  <si>
    <t xml:space="preserve"> East Fishkill</t>
  </si>
  <si>
    <t xml:space="preserve"> East Greenbush</t>
  </si>
  <si>
    <t xml:space="preserve"> East Hampton</t>
  </si>
  <si>
    <t xml:space="preserve"> East Rockaway</t>
  </si>
  <si>
    <t xml:space="preserve"> Eastchester</t>
  </si>
  <si>
    <t xml:space="preserve"> Elma</t>
  </si>
  <si>
    <t xml:space="preserve"> Elmira city</t>
  </si>
  <si>
    <t xml:space="preserve"> Endicott</t>
  </si>
  <si>
    <t xml:space="preserve"> Esopus</t>
  </si>
  <si>
    <t xml:space="preserve"> Fallsburg</t>
  </si>
  <si>
    <t xml:space="preserve"> Farmingdale</t>
  </si>
  <si>
    <t xml:space="preserve"> Fishkill</t>
  </si>
  <si>
    <t xml:space="preserve"> Fredonia</t>
  </si>
  <si>
    <t xml:space="preserve"> Fulton city</t>
  </si>
  <si>
    <t xml:space="preserve"> Gates</t>
  </si>
  <si>
    <t xml:space="preserve"> Geddes</t>
  </si>
  <si>
    <t xml:space="preserve"> Geneseo</t>
  </si>
  <si>
    <t xml:space="preserve"> German Flatts</t>
  </si>
  <si>
    <t xml:space="preserve"> Glen Cove</t>
  </si>
  <si>
    <t xml:space="preserve"> Glens Falls</t>
  </si>
  <si>
    <t xml:space="preserve"> Glenville</t>
  </si>
  <si>
    <t xml:space="preserve"> Gloversville</t>
  </si>
  <si>
    <t xml:space="preserve"> Goshen</t>
  </si>
  <si>
    <t xml:space="preserve"> Grand Island</t>
  </si>
  <si>
    <t xml:space="preserve"> Greece</t>
  </si>
  <si>
    <t xml:space="preserve"> Greenburgh</t>
  </si>
  <si>
    <t xml:space="preserve"> Guilderland</t>
  </si>
  <si>
    <t xml:space="preserve"> Halfmoon</t>
  </si>
  <si>
    <t xml:space="preserve"> Hamburg</t>
  </si>
  <si>
    <t xml:space="preserve"> Hamburg village</t>
  </si>
  <si>
    <t xml:space="preserve"> Hamlin</t>
  </si>
  <si>
    <t xml:space="preserve"> Harrison</t>
  </si>
  <si>
    <t xml:space="preserve"> Haverstraw</t>
  </si>
  <si>
    <t xml:space="preserve"> Haverstraw village</t>
  </si>
  <si>
    <t xml:space="preserve"> Hempstead village</t>
  </si>
  <si>
    <t xml:space="preserve"> Henrietta</t>
  </si>
  <si>
    <t xml:space="preserve"> Herkimer</t>
  </si>
  <si>
    <t xml:space="preserve"> Highlands</t>
  </si>
  <si>
    <t xml:space="preserve"> Horseheads</t>
  </si>
  <si>
    <t xml:space="preserve"> Hyde Park</t>
  </si>
  <si>
    <t xml:space="preserve"> Irondequoit</t>
  </si>
  <si>
    <t xml:space="preserve"> Islip</t>
  </si>
  <si>
    <t xml:space="preserve"> Ithaca</t>
  </si>
  <si>
    <t xml:space="preserve"> Ithaca city</t>
  </si>
  <si>
    <t xml:space="preserve"> Jamestown</t>
  </si>
  <si>
    <t xml:space="preserve"> Johnson City</t>
  </si>
  <si>
    <t xml:space="preserve"> Kenmore</t>
  </si>
  <si>
    <t xml:space="preserve"> Kent</t>
  </si>
  <si>
    <t xml:space="preserve"> Kingston city</t>
  </si>
  <si>
    <t xml:space="preserve"> Kirkland</t>
  </si>
  <si>
    <t xml:space="preserve"> Kiryas Joel</t>
  </si>
  <si>
    <t xml:space="preserve"> Lackawanna</t>
  </si>
  <si>
    <t xml:space="preserve"> Lake Grove</t>
  </si>
  <si>
    <t xml:space="preserve"> Lancaster village</t>
  </si>
  <si>
    <t xml:space="preserve"> Le Ray</t>
  </si>
  <si>
    <t xml:space="preserve"> Lenox</t>
  </si>
  <si>
    <t xml:space="preserve"> Lewisboro</t>
  </si>
  <si>
    <t xml:space="preserve"> Lewiston</t>
  </si>
  <si>
    <t xml:space="preserve"> Lloyd</t>
  </si>
  <si>
    <t xml:space="preserve"> Lockport town</t>
  </si>
  <si>
    <t xml:space="preserve"> Lysander</t>
  </si>
  <si>
    <t xml:space="preserve"> Macedon</t>
  </si>
  <si>
    <t xml:space="preserve"> Malone</t>
  </si>
  <si>
    <t xml:space="preserve"> Malta</t>
  </si>
  <si>
    <t xml:space="preserve"> Mamakating</t>
  </si>
  <si>
    <t xml:space="preserve"> Mamaroneck</t>
  </si>
  <si>
    <t xml:space="preserve"> Mamaroneck village</t>
  </si>
  <si>
    <t xml:space="preserve"> Manlius</t>
  </si>
  <si>
    <t xml:space="preserve"> Marcy</t>
  </si>
  <si>
    <t xml:space="preserve"> Massapequa Park</t>
  </si>
  <si>
    <t xml:space="preserve"> Massena</t>
  </si>
  <si>
    <t xml:space="preserve"> Massena village</t>
  </si>
  <si>
    <t xml:space="preserve"> Mendon</t>
  </si>
  <si>
    <t xml:space="preserve"> Middletown city</t>
  </si>
  <si>
    <t xml:space="preserve"> Moreau</t>
  </si>
  <si>
    <t xml:space="preserve"> Mount Kisco</t>
  </si>
  <si>
    <t xml:space="preserve"> Mount Pleasant</t>
  </si>
  <si>
    <t xml:space="preserve"> New Castle</t>
  </si>
  <si>
    <t xml:space="preserve"> New Hartford</t>
  </si>
  <si>
    <t xml:space="preserve"> New Paltz</t>
  </si>
  <si>
    <t xml:space="preserve"> New Rochelle</t>
  </si>
  <si>
    <t xml:space="preserve"> New Scotland</t>
  </si>
  <si>
    <t xml:space="preserve"> Newburgh</t>
  </si>
  <si>
    <t xml:space="preserve"> Newburgh town</t>
  </si>
  <si>
    <t xml:space="preserve"> Newfane</t>
  </si>
  <si>
    <t xml:space="preserve"> Niagara Falls</t>
  </si>
  <si>
    <t xml:space="preserve"> Niskayuna</t>
  </si>
  <si>
    <t xml:space="preserve"> North Castle</t>
  </si>
  <si>
    <t xml:space="preserve"> North Greenbush</t>
  </si>
  <si>
    <t xml:space="preserve"> North Hempstead</t>
  </si>
  <si>
    <t xml:space="preserve"> North Tonawanda</t>
  </si>
  <si>
    <t xml:space="preserve"> Ogden</t>
  </si>
  <si>
    <t xml:space="preserve"> Ogdensburg</t>
  </si>
  <si>
    <t xml:space="preserve"> Olean</t>
  </si>
  <si>
    <t xml:space="preserve"> Oneida</t>
  </si>
  <si>
    <t xml:space="preserve"> Oneonta</t>
  </si>
  <si>
    <t xml:space="preserve"> Onondaga</t>
  </si>
  <si>
    <t xml:space="preserve"> Orangetown</t>
  </si>
  <si>
    <t xml:space="preserve"> Orchard Park</t>
  </si>
  <si>
    <t xml:space="preserve"> Ossining</t>
  </si>
  <si>
    <t xml:space="preserve"> Ossining village</t>
  </si>
  <si>
    <t xml:space="preserve"> Oswego city</t>
  </si>
  <si>
    <t xml:space="preserve"> Owego</t>
  </si>
  <si>
    <t xml:space="preserve"> Palm Tree</t>
  </si>
  <si>
    <t xml:space="preserve"> Parma</t>
  </si>
  <si>
    <t xml:space="preserve"> Patterson</t>
  </si>
  <si>
    <t xml:space="preserve"> Peekskill</t>
  </si>
  <si>
    <t xml:space="preserve"> Pelham</t>
  </si>
  <si>
    <t xml:space="preserve"> Penfield</t>
  </si>
  <si>
    <t xml:space="preserve"> Perinton</t>
  </si>
  <si>
    <t xml:space="preserve"> Philipstown</t>
  </si>
  <si>
    <t xml:space="preserve"> Pittsford</t>
  </si>
  <si>
    <t xml:space="preserve"> Plattekill</t>
  </si>
  <si>
    <t xml:space="preserve"> Plattsburgh</t>
  </si>
  <si>
    <t xml:space="preserve"> Plattsburgh city</t>
  </si>
  <si>
    <t xml:space="preserve"> Pleasant Valley</t>
  </si>
  <si>
    <t xml:space="preserve"> Port Chester</t>
  </si>
  <si>
    <t xml:space="preserve"> Potsdam</t>
  </si>
  <si>
    <t xml:space="preserve"> Potsdam village</t>
  </si>
  <si>
    <t xml:space="preserve"> Poughkeepsie</t>
  </si>
  <si>
    <t xml:space="preserve"> Poughkeepsie town</t>
  </si>
  <si>
    <t xml:space="preserve"> Putnam Valley</t>
  </si>
  <si>
    <t xml:space="preserve"> Queensbury</t>
  </si>
  <si>
    <t xml:space="preserve"> Ramapo</t>
  </si>
  <si>
    <t xml:space="preserve"> Red Hook</t>
  </si>
  <si>
    <t xml:space="preserve"> Rensselaer</t>
  </si>
  <si>
    <t xml:space="preserve"> Riverhead</t>
  </si>
  <si>
    <t xml:space="preserve"> Rockville Centre</t>
  </si>
  <si>
    <t xml:space="preserve"> Rome</t>
  </si>
  <si>
    <t xml:space="preserve"> Rotterdam</t>
  </si>
  <si>
    <t xml:space="preserve"> Rye</t>
  </si>
  <si>
    <t xml:space="preserve"> Rye Brook</t>
  </si>
  <si>
    <t xml:space="preserve"> Rye town</t>
  </si>
  <si>
    <t xml:space="preserve"> Salina</t>
  </si>
  <si>
    <t xml:space="preserve"> Saratoga Springs</t>
  </si>
  <si>
    <t xml:space="preserve"> Saugerties</t>
  </si>
  <si>
    <t xml:space="preserve"> Scarsdale</t>
  </si>
  <si>
    <t xml:space="preserve"> Schenectady</t>
  </si>
  <si>
    <t xml:space="preserve"> Schodack</t>
  </si>
  <si>
    <t xml:space="preserve"> Seneca Falls</t>
  </si>
  <si>
    <t xml:space="preserve"> Shawangunk</t>
  </si>
  <si>
    <t xml:space="preserve"> Sleepy Hollow</t>
  </si>
  <si>
    <t xml:space="preserve"> Somers</t>
  </si>
  <si>
    <t xml:space="preserve"> Southampton</t>
  </si>
  <si>
    <t xml:space="preserve"> Southeast</t>
  </si>
  <si>
    <t xml:space="preserve"> Southold</t>
  </si>
  <si>
    <t xml:space="preserve"> Southport</t>
  </si>
  <si>
    <t xml:space="preserve"> Stony Point</t>
  </si>
  <si>
    <t xml:space="preserve"> Suffern</t>
  </si>
  <si>
    <t xml:space="preserve"> Sweden</t>
  </si>
  <si>
    <t xml:space="preserve"> Syracuse</t>
  </si>
  <si>
    <t xml:space="preserve"> Tarrytown</t>
  </si>
  <si>
    <t xml:space="preserve"> Thompson</t>
  </si>
  <si>
    <t xml:space="preserve"> Tonawanda</t>
  </si>
  <si>
    <t xml:space="preserve"> Tonawanda town</t>
  </si>
  <si>
    <t xml:space="preserve"> Ulster</t>
  </si>
  <si>
    <t xml:space="preserve"> Van Buren</t>
  </si>
  <si>
    <t xml:space="preserve"> Vestal</t>
  </si>
  <si>
    <t xml:space="preserve"> Victor</t>
  </si>
  <si>
    <t xml:space="preserve"> Wallkill</t>
  </si>
  <si>
    <t xml:space="preserve"> Walworth</t>
  </si>
  <si>
    <t xml:space="preserve"> Wappinger</t>
  </si>
  <si>
    <t xml:space="preserve"> Warwick</t>
  </si>
  <si>
    <t xml:space="preserve"> Watertown city</t>
  </si>
  <si>
    <t xml:space="preserve"> Watervliet</t>
  </si>
  <si>
    <t xml:space="preserve"> Wawarsing</t>
  </si>
  <si>
    <t xml:space="preserve"> West Haverstraw</t>
  </si>
  <si>
    <t xml:space="preserve"> West Seneca</t>
  </si>
  <si>
    <t xml:space="preserve"> Wheatfield</t>
  </si>
  <si>
    <t xml:space="preserve"> Whitestown</t>
  </si>
  <si>
    <t xml:space="preserve"> Woodbury village</t>
  </si>
  <si>
    <t xml:space="preserve"> Yonkers</t>
  </si>
  <si>
    <t xml:space="preserve"> Yorktown</t>
  </si>
  <si>
    <t xml:space="preserve"> Alphabet City</t>
  </si>
  <si>
    <t xml:space="preserve"> Battery Park City</t>
  </si>
  <si>
    <t xml:space="preserve"> East Harlem</t>
  </si>
  <si>
    <t xml:space="preserve"> Flatiron District</t>
  </si>
  <si>
    <t xml:space="preserve"> Gramercy Park</t>
  </si>
  <si>
    <t xml:space="preserve"> Greenwich Village</t>
  </si>
  <si>
    <t xml:space="preserve"> Hamilton Heights</t>
  </si>
  <si>
    <t xml:space="preserve"> Hell's Kitchen</t>
  </si>
  <si>
    <t xml:space="preserve"> Hudson Heights</t>
  </si>
  <si>
    <t xml:space="preserve"> Inwood</t>
  </si>
  <si>
    <t xml:space="preserve"> Kips Bay</t>
  </si>
  <si>
    <t xml:space="preserve"> Koreatown</t>
  </si>
  <si>
    <t xml:space="preserve"> Lincoln Square</t>
  </si>
  <si>
    <t xml:space="preserve"> Lower East Village</t>
  </si>
  <si>
    <t xml:space="preserve"> Lower Manhattan</t>
  </si>
  <si>
    <t xml:space="preserve"> Marble Hill</t>
  </si>
  <si>
    <t xml:space="preserve"> Meatpacking District</t>
  </si>
  <si>
    <t xml:space="preserve"> Morningside Heights</t>
  </si>
  <si>
    <t xml:space="preserve"> NoHo</t>
  </si>
  <si>
    <t xml:space="preserve"> NoLita</t>
  </si>
  <si>
    <t xml:space="preserve"> SoHo</t>
  </si>
  <si>
    <t xml:space="preserve"> Stanten island</t>
  </si>
  <si>
    <t xml:space="preserve"> Stuyvesant Town</t>
  </si>
  <si>
    <t xml:space="preserve"> Tribeca</t>
  </si>
  <si>
    <t xml:space="preserve"> Two Bridges</t>
  </si>
  <si>
    <t xml:space="preserve"> Upper West Side</t>
  </si>
  <si>
    <t>;[];2022-03-07;0
2022-02-07T12:56:16-0500;https://newyork.craigslist.org/que/lss/d/experienced-tutor-for-mathematics/7442933040.html;30.0;no city found;Queens;newyork;New York;</t>
  </si>
  <si>
    <t>Hello. My name is Shefali and if you're looking for help in math</t>
  </si>
  <si>
    <t xml:space="preserve"> be it algebra</t>
  </si>
  <si>
    <t xml:space="preserve"> or for some state tests and educational exams like the GED/TASC or the GMAT exams</t>
  </si>
  <si>
    <t xml:space="preserve"> look no further.  I'm a math teacher of more than 5 years who's available to help you.  I graduated from Adelphi University with a bachelor's degree</t>
  </si>
  <si>
    <t xml:space="preserve"> and have taken math classes at Nassau Community College</t>
  </si>
  <si>
    <t xml:space="preserve"> so math is a good and strong subject for me. I'm experienced in and love algebra</t>
  </si>
  <si>
    <t xml:space="preserve"> arithmetic</t>
  </si>
  <si>
    <t xml:space="preserve"> and I also do geometry</t>
  </si>
  <si>
    <t xml:space="preserve"> etc.  if you need help with exponents</t>
  </si>
  <si>
    <t xml:space="preserve"> I'm the teacher for you.  I love teaching and seeing my students reach their goals. I will adjust my curriculum to yours and work with many practice questions and give you many drills. I'm located in Long Island but I can travel as well as do online tutoring and will meet with you at libraries</t>
  </si>
  <si>
    <t xml:space="preserve"> restaurants</t>
  </si>
  <si>
    <t xml:space="preserve"> malls</t>
  </si>
  <si>
    <t xml:space="preserve"> cafes</t>
  </si>
  <si>
    <t xml:space="preserve"> for lessons on a flexible schedule to help you with your educational needs. I've worked with people of various ages and backgrounds</t>
  </si>
  <si>
    <t xml:space="preserve"> be it children or adults</t>
  </si>
  <si>
    <t xml:space="preserve"> students or professionals. I'm presently a middle school math teacher and am certified for the math portion GED/TASC at the college level by NY State and I've worked as an SAT math instructor</t>
  </si>
  <si>
    <t xml:space="preserve"> and have tutored for the ACT and GMAT math sections as well as general tutoring for improving certain math skills</t>
  </si>
  <si>
    <t xml:space="preserve"> be they in arithmetic or trigonometry. I've had a background check and have been fingerprinted as well.  I truly want to help you with your math work because math is an important and fun subject that is very useful in this world.  I'm willing to help you to the best of my ability and hope you achieve your goals. My rates are $30 per hour but definitely negotiable. Please contact me so we can begin.  I look forward to helping you.</t>
  </si>
  <si>
    <t>;[30];2022-03-07;1
2022-02-04T15:27:59-0500;https://newyork.craigslist.org/que/lss/d/elmhurst-very-experienced-private-tutor/7441776533.html;50.0;Queens;Queens;newyork;New York;</t>
  </si>
  <si>
    <t>My name is Henry</t>
  </si>
  <si>
    <t xml:space="preserve"> and I have been tutoring for 10 years. Over that period</t>
  </si>
  <si>
    <t xml:space="preserve"> I have helped students from all walks of life overcome their challenges. This includes college entrance exams such as the SAT and ACT as well as school subjects ranging from 6th grade English to undergraduate level Accounting.</t>
  </si>
  <si>
    <t>My teaching approach centers around trying to distill complicated topics down to their most basic elements in order to establish a foundation. To accomplish this</t>
  </si>
  <si>
    <t xml:space="preserve"> I try to draw parallels between the challenging concepts and concepts that the student is more familiar with. Once a foundation has been established</t>
  </si>
  <si>
    <t xml:space="preserve"> I will introduce the more subtle nuances that are integral to a deep understanding of a topic. For example</t>
  </si>
  <si>
    <t xml:space="preserve"> I will draw comparisons between contemporary and historical politics to give the students more context with which they can form informed opinions. While teaching</t>
  </si>
  <si>
    <t xml:space="preserve"> I try to make learning as fun as possible for my students. I have found that I get the best results when the students are enjoying themselves in the process.</t>
  </si>
  <si>
    <t xml:space="preserve">I am available for in-person lessons at $50/hour at your home or any nearby study locations such as libraries or coffee shops. Please contact me for a free consultation over Zoom or over the phone to see how well we match. </t>
  </si>
  <si>
    <t>Vaccine card available upon request.</t>
  </si>
  <si>
    <t>Available for:</t>
  </si>
  <si>
    <t>GRE/GMAT</t>
  </si>
  <si>
    <t>SAT/ACT</t>
  </si>
  <si>
    <t>SHSAT/TACHS</t>
  </si>
  <si>
    <t>NY State Tests Grades 3-8</t>
  </si>
  <si>
    <t>English/Reading/Writing</t>
  </si>
  <si>
    <t>;[50];2022-03-07;1
2022-02-11T08:31:42-0500;https://newyork.craigslist.org/mnh/lss/d/new-york-learn-to-read/7444586487.html;80.0;New York;Manhattan;newyork;New York;</t>
  </si>
  <si>
    <t>EARLY READING  tutor available now. Your child will be reading in record time</t>
  </si>
  <si>
    <t xml:space="preserve"> guaranteed! Can also teach handwriting and math-pre-K-4th grade. I‚Äôm Willing to travel to your home</t>
  </si>
  <si>
    <t xml:space="preserve"> or we can meet wherever  you prefer. $80/hr. Contact me for details. Thanks!</t>
  </si>
  <si>
    <t>;[80];2022-03-07;1
2022-02-28T11:06:07-0500;https://newyork.craigslist.org/brk/lss/d/jackson-heights-associated-tutors/7451926898.html;55.0;Brooklyn, Queens, All Ny;Brooklyn;newyork;New York;</t>
  </si>
  <si>
    <t>We are a highly-respected company</t>
  </si>
  <si>
    <t xml:space="preserve"> and have been advertising on Craigslist since they started out.</t>
  </si>
  <si>
    <t>Hundreds of people have contacted us as a result</t>
  </si>
  <si>
    <t xml:space="preserve"> and we have been successful with most of them.</t>
  </si>
  <si>
    <t>We currently have more than 50 tutors</t>
  </si>
  <si>
    <t xml:space="preserve"> who are looking forward to working with you or your child. We cover all subjects</t>
  </si>
  <si>
    <t xml:space="preserve"> and work with people of all ages</t>
  </si>
  <si>
    <t xml:space="preserve"> from kindergarten to adults.</t>
  </si>
  <si>
    <t xml:space="preserve"> E.L.A.</t>
  </si>
  <si>
    <t xml:space="preserve"> all sciences</t>
  </si>
  <si>
    <t xml:space="preserve"> foreign languages</t>
  </si>
  <si>
    <t xml:space="preserve"> help with using computers</t>
  </si>
  <si>
    <t xml:space="preserve"> preparation for all tests</t>
  </si>
  <si>
    <t xml:space="preserve"> college entrance essays</t>
  </si>
  <si>
    <t xml:space="preserve"> etc.  I myself am a Princeton graduate (major in English</t>
  </si>
  <si>
    <t xml:space="preserve"> minor in French).</t>
  </si>
  <si>
    <t>Our tutors' fees vary: from $35 an hour to $75 an hour. We try to accommodate everyone.</t>
  </si>
  <si>
    <t>Once again: we are an honest</t>
  </si>
  <si>
    <t xml:space="preserve"> serious company. We look forward to hearing from you.</t>
  </si>
  <si>
    <t>718-424-1982.  This is a land-line phone. Please leave brief message</t>
  </si>
  <si>
    <t xml:space="preserve"> and we will get back to you shortly.</t>
  </si>
  <si>
    <t xml:space="preserve">No texts </t>
  </si>
  <si>
    <t xml:space="preserve"> please. </t>
  </si>
  <si>
    <t xml:space="preserve">                                                                         Tom</t>
  </si>
  <si>
    <t>2022-02-07T12:54:43-0500;https://newyork.craigslist.org/lgi/lss/d/biology-anatomy-physiology-tutoring/7442932090.html;26.0;no city found;Long Island;newyork;New York;"</t>
  </si>
  <si>
    <t>If you're having trouble with passing your biology/anatomy &amp; physiology quizzes exam</t>
  </si>
  <si>
    <t xml:space="preserve"> say no more. I feel I can help you master this subject and do well. I an help you master the essential aspects of the mitochondria in a cell</t>
  </si>
  <si>
    <t xml:space="preserve"> show the importance of the skin as a barrier against disease and infection as part of the integamentary system</t>
  </si>
  <si>
    <t>as well as explain how herbivores and carnivores fit in the cycle of ecology.  I have BA degree &amp; 12 biology/anatomy &amp; physiology credits from college</t>
  </si>
  <si>
    <t xml:space="preserve"> as well as 28 chemistry credits as well as work experience as an S.A.T. teacher/instructor for English and math and have passed the Florida &amp; Texas state chemistry certification exams</t>
  </si>
  <si>
    <t xml:space="preserve"> for I wish to teach ESL or chemistry one day. I'm tutoring others now via another site</t>
  </si>
  <si>
    <t xml:space="preserve"> and I am expanding my horizons here on this site as well. I am also working as a travel agent</t>
  </si>
  <si>
    <t xml:space="preserve"> so my experiences with different peoples and cultures has given me insight into the world and how various students study</t>
  </si>
  <si>
    <t xml:space="preserve"> work and live. I plan to promote science</t>
  </si>
  <si>
    <t xml:space="preserve"> educational</t>
  </si>
  <si>
    <t xml:space="preserve"> adventure and nature tours in the future. In all</t>
  </si>
  <si>
    <t xml:space="preserve"> I feel my experience will help you greatly. I love helping people pass quizzes and exams and learning important aspects of biology and anatomy</t>
  </si>
  <si>
    <t xml:space="preserve"> be it the cell</t>
  </si>
  <si>
    <t xml:space="preserve"> essential bones in the body</t>
  </si>
  <si>
    <t xml:space="preserve"> to ecology. It's one of the easiest subjects to do well in. If you know the material well</t>
  </si>
  <si>
    <t xml:space="preserve"> you CAN SUCCEED. I have patience</t>
  </si>
  <si>
    <t xml:space="preserve"> understanding and I feel that NO QUESTION is a stupid question. If you reach for the stars</t>
  </si>
  <si>
    <t xml:space="preserve"> they WILL be yours. I tutor at $26/hour but I will gladly negotiate with you. I have many worksheets on general biology &amp; I will be glad to share them with you. You just need to offer me your time and dedication</t>
  </si>
  <si>
    <t xml:space="preserve"> and I will do my best to ensure that you are adequately grasping the material and understanding what you need to for your classes.  I love and live for education and I want to share my love for it with you by tutoring you and helping you achieve the best understanding of the subject that you can achieve. I'll help you study for the class and exam and help you pass to the best of my ability. Please contact me if interested so we can get started. Thank you.</t>
  </si>
  <si>
    <t>;[26];2022-03-07;1
2022-02-07T12:51:57-0500;https://newyork.craigslist.org/lgi/lss/d/chemistry-tutoring-for-you/7442930399.html;30.0;no city found;Long Island;newyork;New York;</t>
  </si>
  <si>
    <t>If you're having trouble with chemistry(general/regents high school level</t>
  </si>
  <si>
    <t xml:space="preserve"> advanced</t>
  </si>
  <si>
    <t xml:space="preserve"> honors &amp; general college level)</t>
  </si>
  <si>
    <t xml:space="preserve"> say no more. I feel I can help you master this subject and do well.  I have a B.A. degree and 28 chemistry credits and have also passed the Florida &amp; Texas state chemistry certification exams</t>
  </si>
  <si>
    <t xml:space="preserve"> and use my knowledge of chemistry and science to work as a chemist one day. I presently work in a laboratory now as an assistant and have almost a year of experience in a science setting.  I am certified to teach English as a foreign language(TEFL) and business English too. I have been an ESL language trainer for a foreign company for some time now as well.  I also have experience working as an S.A.T. teacher/instructor for math and English(verbal) with middle and high school kids.  I'm tutoring others now via another site</t>
  </si>
  <si>
    <t xml:space="preserve"> and I am expanding my horizons here on this site as well.  I love chemistry.  It's one of the easiest subjects to do well in. If you know the tricks</t>
  </si>
  <si>
    <t xml:space="preserve"> you CAN SUCCEED.  I feel that learning is the key to happiness and success in life. I have patience</t>
  </si>
  <si>
    <t xml:space="preserve"> understanding and I feel that NO QUESTION IS A STUPID QUESTION.  If you reach for the stars</t>
  </si>
  <si>
    <t xml:space="preserve"> they WILL be yours.  I firmly believe that.  I tutor at $30/hour but I will gladly negotiate my price with you if finances are a problem.  I have many books and worksheets on general chemistry &amp; I will be glad to share them with you.  I can make practice quizzes as well.  You deserve to enjoy and appreciate chemistry just as much as I do.  You just need to offer me your time and dedication</t>
  </si>
  <si>
    <t xml:space="preserve"> and I will do my best to ensure that you are adequately grasping the material and understanding all you need to for your classes.  Chemistry is the best.  It really is.  I love and live for chemistry &amp; I want to share my love for it with you by tutoring you and helping you achieve the best grade you can. I'll help you study for the Praxis and N.Y.S. chemistry regents or other state exams too. Chemistry is what I get up everyday for. Whether it is atomic structure</t>
  </si>
  <si>
    <t xml:space="preserve"> stoichiometry(my favorite unit) redox(another favorite) or nuclear chemistry</t>
  </si>
  <si>
    <t xml:space="preserve"> I will try my best to ensure you master it &amp; be a champion of chemistry.  Chemistry truly is what I respect and work to the best of my ability for each day of my life.  I have also worked as a sales representative</t>
  </si>
  <si>
    <t xml:space="preserve"> so my customer experience with different peoples and cultures has given me insight into the world and how various students think</t>
  </si>
  <si>
    <t xml:space="preserve"> study</t>
  </si>
  <si>
    <t xml:space="preserve"> adventure and nature tours in the future. Chemistry is the best thing to have happened to me and I want to share it with you.  In all</t>
  </si>
  <si>
    <t xml:space="preserve"> I feel my experience will help you greatly. Please contact me as soon as possible if you need help. My motto is this: Reach for the stars</t>
  </si>
  <si>
    <t xml:space="preserve"> and they WILL be yours. Please contact me if interested so we can get started. Thank you.</t>
  </si>
  <si>
    <t>;[30];2022-03-07;1
2022-02-07T09:53:20-0500;https://newyork.craigslist.org/mnh/lss/d/new-york-ap-sat-tutoring-by-experienced/7442829914.html;;Upper East Side;Manhattan;newyork;New York;</t>
  </si>
  <si>
    <t>If you are looking for an experienced STEM tutor (AP Chemistry</t>
  </si>
  <si>
    <t xml:space="preserve"> SAT Math &amp; Physics)</t>
  </si>
  <si>
    <t xml:space="preserve"> please contact me via the number/email above. Complete a brief survey to schedule a FREE trial session. Available for in-person (in UES) &amp; Zoom sessions.</t>
  </si>
  <si>
    <t>;[];2022-03-07;0
2022-03-03T13:34:31-0500;https://rochester.craigslist.org/lss/d/rochester-personable-experienced-math/7453357528.html;60.0;Rochester;no subregion found;rochester,ny;New York;</t>
  </si>
  <si>
    <t>Offering math tutoring services for all ages. I am a recent Masters Graduate (Mathematics) based in Rochester who has experience teaching at both the high school and college level</t>
  </si>
  <si>
    <t xml:space="preserve"> as well as extensive experience tutoring virtually. Classroom space available for in-person appointments on weekdays (Brighton-Henrietta Townline/Winton).</t>
  </si>
  <si>
    <t>10+ years assisting in : SAT</t>
  </si>
  <si>
    <t xml:space="preserve"> AP Statistics and a myriad of college-level math courses. </t>
  </si>
  <si>
    <t>I am well-versed in standardized test prep. A former instructor of SAT</t>
  </si>
  <si>
    <t xml:space="preserve"> ACT and GRE courses through private institutions</t>
  </si>
  <si>
    <t xml:space="preserve"> including an 'Math 800' course through Elite Education Inc. (CA). I have developed a systematic approach for teaching test-taking strategies and content coverage necessary for maneuvering each exam comfortably and achieving competitive scores.</t>
  </si>
  <si>
    <t xml:space="preserve">1-to-1 $60/hr </t>
  </si>
  <si>
    <t>Feel free to Call/Text me (Tim) @ 716-725-1084 for more information (resume/references shared upon request) or to schedule an appt.</t>
  </si>
  <si>
    <t>;[60];2022-03-07;1
2022-03-04T10:38:48-0500;https://asheville.craigslist.org/lss/d/asheville-math-tutor-experienced/7453708045.html;;Asheville Area;no subregion found;asheville;North Carolina;</t>
  </si>
  <si>
    <t>Hi there. My name is Troy Brengle</t>
  </si>
  <si>
    <t xml:space="preserve"> and I am a professional math tutor with over 25 years experience working with elementary</t>
  </si>
  <si>
    <t xml:space="preserve"> high-school</t>
  </si>
  <si>
    <t xml:space="preserve"> and non-traditional adult students</t>
  </si>
  <si>
    <t xml:space="preserve"> helping them succeed in courses up through Calculus. I have also worked with students on improving scores on standardized tests such as the ACT</t>
  </si>
  <si>
    <t xml:space="preserve"> and the SAT Math Subject Test. I've taught math full-time as a high school teacher and as a substitute in a middle school math/special education program</t>
  </si>
  <si>
    <t xml:space="preserve"> and I am currently teaching middle grades math at a nature-based academy in Asheville. In 2007</t>
  </si>
  <si>
    <t xml:space="preserve"> I passed the NC Praxis II knowledge and pedagogy exams</t>
  </si>
  <si>
    <t xml:space="preserve"> earning the label of Highly Qualified to teach math.</t>
  </si>
  <si>
    <t>Whether your goal is to bring up a failing grade</t>
  </si>
  <si>
    <t xml:space="preserve"> catch up in class</t>
  </si>
  <si>
    <t xml:space="preserve"> relearn/review some concepts</t>
  </si>
  <si>
    <t xml:space="preserve"> pass a test or quiz</t>
  </si>
  <si>
    <t xml:space="preserve"> or finally achieve that ""A*</t>
  </si>
  <si>
    <t>When contacting me</t>
  </si>
  <si>
    <t xml:space="preserve"> kindly include basic background info about you/your student's situation</t>
  </si>
  <si>
    <t xml:space="preserve"> where you are located</t>
  </si>
  <si>
    <t xml:space="preserve"> and which days and times you are available to meet. In-person sessions only.</t>
  </si>
  <si>
    <t xml:space="preserve"> and I look forward to helping you solve your math problems!</t>
  </si>
  <si>
    <t>Best regards</t>
  </si>
  <si>
    <t>Troy</t>
  </si>
  <si>
    <t>Troy Brengle</t>
  </si>
  <si>
    <t>Bachelor of Science in Mathematics</t>
  </si>
  <si>
    <t>Visit www.troymath.com to read testimonials from satisfied students and parents!</t>
  </si>
  <si>
    <t>*Or ""B"" or ""C</t>
  </si>
  <si>
    <t xml:space="preserve"> depending on your situation </t>
  </si>
  <si>
    <t>) Btw</t>
  </si>
  <si>
    <t xml:space="preserve"> even ""A"" students</t>
  </si>
  <si>
    <t xml:space="preserve"> I've found</t>
  </si>
  <si>
    <t xml:space="preserve"> can benefit greatly from tutoring.</t>
  </si>
  <si>
    <t>Tags: Asheville Swannanoa Black Mountain Mt Weaverville Warren Wilson Montreat UNCA AB Tech EOC EOG pre - algebra prealgebra common core commoncore precalculus pre calculus calc cal precal precalc geometry trigonometry trig intro college math tudor tutur affordable</t>
  </si>
  <si>
    <t>;[];2022-03-07;0
2022-02-11T10:39:57-0500;https://charlotte.craigslist.org/lss/d/charlotte-mathtutoring-by-expert-all/7444640978.html;50.0;Charlotte ,Concord,Harrisburg,Matthews,Mint Hill,Weddington,;no subregion found;charlotte;North Carolina;</t>
  </si>
  <si>
    <t>I am PD.d in Math. with thirty years  experience of teaching and tutoring all Math.courses from elementary to university courses.</t>
  </si>
  <si>
    <t>Among other courses I will tutor following courses</t>
  </si>
  <si>
    <t>1.Grades 1-5(Elementary) Maths.</t>
  </si>
  <si>
    <t>2.Grades 6-8 (Middle School) Maths.</t>
  </si>
  <si>
    <t>3.Grades 9-12(High School) Maths.</t>
  </si>
  <si>
    <t>4.Algebra 1</t>
  </si>
  <si>
    <t xml:space="preserve"> 2 and 3.</t>
  </si>
  <si>
    <t>5.Math. 1</t>
  </si>
  <si>
    <t>2 and3.</t>
  </si>
  <si>
    <t>6.trigonometry.</t>
  </si>
  <si>
    <t>7.geometry.</t>
  </si>
  <si>
    <t>8.pre-Calculus.</t>
  </si>
  <si>
    <t>9.Calculus 1</t>
  </si>
  <si>
    <t>2 and 3.</t>
  </si>
  <si>
    <t>10.GRE.</t>
  </si>
  <si>
    <t>11.ACT.</t>
  </si>
  <si>
    <t>12.SAT.</t>
  </si>
  <si>
    <t>13.Linear Algebra.</t>
  </si>
  <si>
    <t>14.Analysis.</t>
  </si>
  <si>
    <t>You will be happy with the result after a few sessions.</t>
  </si>
  <si>
    <t>Area of Tutoring:</t>
  </si>
  <si>
    <t>Charlotte</t>
  </si>
  <si>
    <t>Concord</t>
  </si>
  <si>
    <t>Harrisburg</t>
  </si>
  <si>
    <t>Matthews and Mint Hill.</t>
  </si>
  <si>
    <t>Rate per Hour:$50.</t>
  </si>
  <si>
    <t>Please call Hamid @:704-771-0286 MON-Thur after 3pm and Fri-Sun anytime.</t>
  </si>
  <si>
    <t>;[50];2022-03-07;1
2022-02-20T12:33:09-0500;https://charlotte.craigslist.org/lss/d/charlotte-certified-teacher-stanford/7448548679.html;;no city found;no subregion found;charlotte;North Carolina;</t>
  </si>
  <si>
    <t>(704) 750-2629</t>
  </si>
  <si>
    <t>Jacksonville</t>
  </si>
  <si>
    <t xml:space="preserve"> Kannapolis</t>
  </si>
  <si>
    <t xml:space="preserve"> Kernersville</t>
  </si>
  <si>
    <t xml:space="preserve"> Kings Grant</t>
  </si>
  <si>
    <t xml:space="preserve"> Kings Mountain</t>
  </si>
  <si>
    <t xml:space="preserve"> Kinston</t>
  </si>
  <si>
    <t xml:space="preserve"> Knightdale</t>
  </si>
  <si>
    <t xml:space="preserve"> Lake Norman Of Catawba</t>
  </si>
  <si>
    <t xml:space="preserve"> Laurinburg</t>
  </si>
  <si>
    <t xml:space="preserve"> Leland</t>
  </si>
  <si>
    <t xml:space="preserve"> Lenoir</t>
  </si>
  <si>
    <t xml:space="preserve"> Lewisville</t>
  </si>
  <si>
    <t xml:space="preserve"> Lincolnton</t>
  </si>
  <si>
    <t xml:space="preserve"> Lumberton</t>
  </si>
  <si>
    <t xml:space="preserve"> Matthews</t>
  </si>
  <si>
    <t xml:space="preserve"> Mebane</t>
  </si>
  <si>
    <t xml:space="preserve"> Mint Hill</t>
  </si>
  <si>
    <t xml:space="preserve"> Mooresville</t>
  </si>
  <si>
    <t xml:space="preserve"> Morehead City</t>
  </si>
  <si>
    <t xml:space="preserve"> Morganton</t>
  </si>
  <si>
    <t xml:space="preserve"> Morrisville</t>
  </si>
  <si>
    <t xml:space="preserve"> Mount Holly</t>
  </si>
  <si>
    <t xml:space="preserve"> Murraysville</t>
  </si>
  <si>
    <t xml:space="preserve"> New Bern</t>
  </si>
  <si>
    <t xml:space="preserve"> Pinehurst</t>
  </si>
  <si>
    <t xml:space="preserve"> Pineville</t>
  </si>
  <si>
    <t xml:space="preserve"> Piney Green</t>
  </si>
  <si>
    <t xml:space="preserve"> Reidsville</t>
  </si>
  <si>
    <t xml:space="preserve"> Roanoke Rapids</t>
  </si>
  <si>
    <t xml:space="preserve"> Rockingham</t>
  </si>
  <si>
    <t xml:space="preserve"> Rocky Mount</t>
  </si>
  <si>
    <t xml:space="preserve"> Rolesville</t>
  </si>
  <si>
    <t xml:space="preserve"> Shelby</t>
  </si>
  <si>
    <t xml:space="preserve"> Smithfield</t>
  </si>
  <si>
    <t xml:space="preserve"> Southern Pines</t>
  </si>
  <si>
    <t xml:space="preserve"> Spring Lake</t>
  </si>
  <si>
    <t xml:space="preserve"> St. Stephens</t>
  </si>
  <si>
    <t xml:space="preserve"> Stallings</t>
  </si>
  <si>
    <t xml:space="preserve"> Statesville</t>
  </si>
  <si>
    <t xml:space="preserve"> Tarboro</t>
  </si>
  <si>
    <t xml:space="preserve"> Thomasville</t>
  </si>
  <si>
    <t xml:space="preserve"> Wake Forest</t>
  </si>
  <si>
    <t xml:space="preserve"> Waxhaw</t>
  </si>
  <si>
    <t xml:space="preserve"> Waynesville</t>
  </si>
  <si>
    <t xml:space="preserve"> Weddington</t>
  </si>
  <si>
    <t xml:space="preserve"> Wendell</t>
  </si>
  <si>
    <t xml:space="preserve"> Wilmington</t>
  </si>
  <si>
    <t xml:space="preserve"> Winston Salem</t>
  </si>
  <si>
    <t xml:space="preserve"> Winterville</t>
  </si>
  <si>
    <t xml:space="preserve"> Charlotte</t>
  </si>
  <si>
    <t xml:space="preserve"> North Carolina</t>
  </si>
  <si>
    <t xml:space="preserve"> Albemarle</t>
  </si>
  <si>
    <t xml:space="preserve"> Apex</t>
  </si>
  <si>
    <t xml:space="preserve"> Archdale</t>
  </si>
  <si>
    <t xml:space="preserve"> Asheboro</t>
  </si>
  <si>
    <t xml:space="preserve"> Asheville</t>
  </si>
  <si>
    <t xml:space="preserve"> Boone</t>
  </si>
  <si>
    <t xml:space="preserve"> Carrboro</t>
  </si>
  <si>
    <t xml:space="preserve"> Chapel Hill</t>
  </si>
  <si>
    <t xml:space="preserve"> Clemmons</t>
  </si>
  <si>
    <t xml:space="preserve"> Conover</t>
  </si>
  <si>
    <t xml:space="preserve"> Cornelius</t>
  </si>
  <si>
    <t xml:space="preserve"> Davidson</t>
  </si>
  <si>
    <t xml:space="preserve"> Dunn</t>
  </si>
  <si>
    <t xml:space="preserve"> Durham</t>
  </si>
  <si>
    <t xml:space="preserve"> Elizabeth City</t>
  </si>
  <si>
    <t xml:space="preserve"> Fayetteville</t>
  </si>
  <si>
    <t xml:space="preserve"> Fletcher</t>
  </si>
  <si>
    <t xml:space="preserve"> Fuquay Varina</t>
  </si>
  <si>
    <t xml:space="preserve"> Garner</t>
  </si>
  <si>
    <t xml:space="preserve"> Gastonia</t>
  </si>
  <si>
    <t xml:space="preserve"> Graham</t>
  </si>
  <si>
    <t xml:space="preserve"> Greenville</t>
  </si>
  <si>
    <t xml:space="preserve"> Havelock</t>
  </si>
  <si>
    <t xml:space="preserve"> Hendersonville</t>
  </si>
  <si>
    <t xml:space="preserve"> Hickory</t>
  </si>
  <si>
    <t xml:space="preserve"> High Point</t>
  </si>
  <si>
    <t xml:space="preserve"> Holly Springs</t>
  </si>
  <si>
    <t xml:space="preserve"> Hope Mills</t>
  </si>
  <si>
    <t xml:space="preserve"> Huntersville</t>
  </si>
  <si>
    <t xml:space="preserve"> Indian Trail</t>
  </si>
  <si>
    <t xml:space="preserve"> NC</t>
  </si>
  <si>
    <t>;[];2022-03-07;0
2022-02-08T18:35:41-0500;https://charlotte.craigslist.org/lss/d/charlotte-act-tutor-act-prep-class/7443558554.html;;Charlotte;no subregion found;charlotte;North Carolina;</t>
  </si>
  <si>
    <t>ACT PREP CLASS</t>
  </si>
  <si>
    <t>Al Benthall</t>
  </si>
  <si>
    <t xml:space="preserve"> Ph.D. </t>
  </si>
  <si>
    <t>Hello Dr. B. -- Ashley took the ACT last month and scored 34 out of 36</t>
  </si>
  <si>
    <t xml:space="preserve"> rising 11 points from the 23 she started with (converted from the SAT score of 1150). I strongly believe your course helped her achieve this wonderful score. Thank you so very much.""  (Lyn P.</t>
  </si>
  <si>
    <t xml:space="preserve"> mother of Ashley P.</t>
  </si>
  <si>
    <t xml:space="preserve"> Ardrey Kell High</t>
  </si>
  <si>
    <t xml:space="preserve"> NC)</t>
  </si>
  <si>
    <t>Dr. Benthall's class was instrumental in increasing my ACT scores. The strategies he teaches are very simple and straight to the point</t>
  </si>
  <si>
    <t xml:space="preserve"> allowing you to focus on the things that really matter. He makes class fun and the homework he assigns is very helpful in working out any issues you may have with each section. My composite score increased from a 32 to a 35 - a 3 point increase! My Math and Science scores increased the most</t>
  </si>
  <si>
    <t xml:space="preserve"> with my Math score increasing from a 29 to a 34 and my Science score increasing from a 31 to a 36</t>
  </si>
  <si>
    <t xml:space="preserve"> both 5 point increases! My English score increased from a 34 to a 35 - a 1 point increase - and my Reading score increased from a 32 to a 34 - a 2 point increase."" (Olivia P.</t>
  </si>
  <si>
    <t xml:space="preserve"> Ardrey Kell High)</t>
  </si>
  <si>
    <t>Dear Dr. Benthall -- I just received my scores from the most recent ACT. My composite was 31: English 31 (up 3 points)</t>
  </si>
  <si>
    <t xml:space="preserve"> Math 30 (up 5 points)</t>
  </si>
  <si>
    <t xml:space="preserve"> Reading 32 (up 1 point) and Science 29 (up 3 points)</t>
  </si>
  <si>
    <t xml:space="preserve"> and Writing 10.   Thank you for all of you help! I am so pleased with my score and will definitely be recommending your program!"" (Annie E.</t>
  </si>
  <si>
    <t xml:space="preserve"> Davidson Day School</t>
  </si>
  <si>
    <t>Starting SUNDAY</t>
  </si>
  <si>
    <t xml:space="preserve"> FEBRUARY 20</t>
  </si>
  <si>
    <t xml:space="preserve"> Dr. Al Benthall will teach a six-week seminar for students taking the ACT on APRIL 2</t>
  </si>
  <si>
    <t xml:space="preserve"> 2022. Classes will meet on Sundays from 1:00 PM to 3:30 PM at Ashton South End</t>
  </si>
  <si>
    <t xml:space="preserve"> 125 W. Tremont Ave.</t>
  </si>
  <si>
    <t xml:space="preserve"> 28203.  The small seminar setting avoids the formulaic ""one-size-fits-all"" approach often taken by large commercial test-prep agencies. Classes are capped at ten students</t>
  </si>
  <si>
    <t xml:space="preserve"> allowing each student to receive individual attention from the tutor. </t>
  </si>
  <si>
    <t xml:space="preserve"> ***NOTE: Some or all classes may be held via live Zoom videoconference in order to observe coronavirus safety protocols.</t>
  </si>
  <si>
    <t>Cutting through the hype and hysteria surrounding the ACT</t>
  </si>
  <si>
    <t xml:space="preserve"> Dr. Benthall's prep classes simplify the test by focusing intensely on all vital areas:</t>
  </si>
  <si>
    <t>‚ô¶   ACT  ENGLISH -- Simplifies ACT grammar into five basic categories with repeated drills in each</t>
  </si>
  <si>
    <t xml:space="preserve"> giving students new confidence and mastery of ACT English.</t>
  </si>
  <si>
    <t>‚ô¶   ACT MATH  -- Breaks down ACT math problems into basic categories and teaches students key strategies for each</t>
  </si>
  <si>
    <t xml:space="preserve"> including answer substitution (backsolving)</t>
  </si>
  <si>
    <t xml:space="preserve"> number plugin</t>
  </si>
  <si>
    <t xml:space="preserve"> and strategic guessing.</t>
  </si>
  <si>
    <t>‚ô¶   ACT SCIENCE --  Reveals the underlying patterns of this ""Reasoning Test"" (yes</t>
  </si>
  <si>
    <t xml:space="preserve"> this section is more like the Reading section than the Math section!)</t>
  </si>
  <si>
    <t xml:space="preserve"> showing students how to filter information quickly and accurately</t>
  </si>
  <si>
    <t xml:space="preserve"> as well as how to sort questions by data representation</t>
  </si>
  <si>
    <t xml:space="preserve"> research summary</t>
  </si>
  <si>
    <t xml:space="preserve"> and conflicting viewpoints. </t>
  </si>
  <si>
    <t>‚ô¶   ACT ESSAY WRITING -- Boosts each student's ability to compose a first-rate essay</t>
  </si>
  <si>
    <t xml:space="preserve"> bringing a perfect score within easy reach. By learning to dissect the underlying structure of each prompt</t>
  </si>
  <si>
    <t xml:space="preserve"> and by mastering the art of writing clean</t>
  </si>
  <si>
    <t xml:space="preserve"> powerful sentences</t>
  </si>
  <si>
    <t xml:space="preserve"> each student gains creative command of the ACT Essay. Students also look ""behind the scenes"" at what really matters to essay test-graders</t>
  </si>
  <si>
    <t xml:space="preserve"> further enhancing their confidence and competitive edge on the ACT Essay.</t>
  </si>
  <si>
    <t>In addition</t>
  </si>
  <si>
    <t xml:space="preserve"> our sessions cover a range of SAT test-taking strategies that build unshakable confidence</t>
  </si>
  <si>
    <t xml:space="preserve">       Overcoming Test Anxiety  ‚ô¶  Psychological Preparation  ‚ô¶  Time Management  ‚ô¶   Strategic Guessing  ‚ô¶   Dynamic Study Habits</t>
  </si>
  <si>
    <t>While some ""ACT crash courses"" may offer helpful tips</t>
  </si>
  <si>
    <t xml:space="preserve"> this is an intensive course that delivers dramatic results as long as students put in a solid effort.  Students can expect around 2-3 hrs. of homework per week. </t>
  </si>
  <si>
    <t>DR. AL BENTHALL holds a PhD in English from the University of North Carolina at Chapel Hill and is Associate Professor of English at Belmont Abbey College. He has worked as a certified tutor for a national test-prep company in Washington</t>
  </si>
  <si>
    <t xml:space="preserve"> where he trained high school students for the SAT and the ACT. After taking his seminars</t>
  </si>
  <si>
    <t xml:space="preserve"> many of Dr. Benthall's students have achieved increases of 200 points or higher on the New SAT and 4.5 points or higher ACT.    Classes in SAT Prep are also available. Tuition for 15-hr. class is $1195.00 (To take advantage of early bird pricing</t>
  </si>
  <si>
    <t xml:space="preserve"> submit tuition before the end of business day one month before start date and pay only $1095). Please contact Dr. Benthall for more information.</t>
  </si>
  <si>
    <t>Dr. Al Benthall</t>
  </si>
  <si>
    <t xml:space="preserve">www.BenthallTestPrep.com </t>
  </si>
  <si>
    <t>;[];2022-03-07;0
2022-02-12T10:45:55-0500;https://charlotte.craigslist.org/lss/d/charlotte-tutoring-learning-center-test/7445091440.html;;Charlotte Nc;no subregion found;charlotte;North Carolina;</t>
  </si>
  <si>
    <t>Scholar Learning Center is a private tutoring company</t>
  </si>
  <si>
    <t xml:space="preserve"> serving students in grades K-12. Our Learning Center provides in-person tutoring for students in Charlotte NC</t>
  </si>
  <si>
    <t xml:space="preserve"> Belmont NC</t>
  </si>
  <si>
    <t xml:space="preserve"> Mt Holly</t>
  </si>
  <si>
    <t xml:space="preserve"> Huntersville NC</t>
  </si>
  <si>
    <t xml:space="preserve"> and virtual online tutoring to students throughout the United States. With our comprehensive assessments and personalized learning programs</t>
  </si>
  <si>
    <t xml:space="preserve"> we are able to identify students‚Äô strengths and weaknesses. Our attentiveness helps students to inspire a love for learning and improve at each grade level.</t>
  </si>
  <si>
    <t>Scholar Learning Center tutors offer help with homework in reading</t>
  </si>
  <si>
    <t xml:space="preserve"> and science</t>
  </si>
  <si>
    <t xml:space="preserve"> plus test prep for EOG</t>
  </si>
  <si>
    <t xml:space="preserve"> EOC</t>
  </si>
  <si>
    <t xml:space="preserve"> PSAT. Summer Learning Camps are available for local Charlotte NC area students.</t>
  </si>
  <si>
    <t>For more information or to email us go to</t>
  </si>
  <si>
    <t>https://scholarlearningcenter.com/</t>
  </si>
  <si>
    <t>We have a tutor for your child's needs.</t>
  </si>
  <si>
    <t>Employment: We are growing and are hiring for tutoring jobs. Contact us for more information</t>
  </si>
  <si>
    <t>;[];2022-03-07;0
2022-03-06T00:40:29-0500;https://greensboro.craigslist.org/lss/d/greensboro-creative-friendly-licensed/7454491332.html;40.0;no city found;no subregion found;greensboro;North Carolina;</t>
  </si>
  <si>
    <t>Hi! As a licensed teacher of math and history</t>
  </si>
  <si>
    <t xml:space="preserve"> I've been successfully tutoring students since 2005 in</t>
  </si>
  <si>
    <t>* Math (up through and including Pre-Calclulus and Probability/Statistics)</t>
  </si>
  <si>
    <t>* History</t>
  </si>
  <si>
    <t>* Other social sciences such as Economics</t>
  </si>
  <si>
    <t xml:space="preserve"> and PoliSci</t>
  </si>
  <si>
    <t>* Writing (which absolutely means I can help you plan</t>
  </si>
  <si>
    <t xml:space="preserve"> structure</t>
  </si>
  <si>
    <t xml:space="preserve"> and tighten up your term papers)</t>
  </si>
  <si>
    <t>* Literature/ making sense of really old writings.</t>
  </si>
  <si>
    <t>I'm excellent at approaches the schools rarely have time for. I'll help organize disconnected stuff-to-memorize into true stories. I'll help students connect those facts and skills to the real world -- and understand why one thing is true</t>
  </si>
  <si>
    <t xml:space="preserve"> when something else seems more intuitive. Sometimes I'll make helpful drawings or rhymes or games. </t>
  </si>
  <si>
    <t>Always</t>
  </si>
  <si>
    <t xml:space="preserve"> I'm cheerful and supportive. And in case it helps</t>
  </si>
  <si>
    <t xml:space="preserve"> I have lots of good experience with students who have ADHD or are on the autism spectrum. </t>
  </si>
  <si>
    <t>I charge $40/hr to meet on Zoom</t>
  </si>
  <si>
    <t xml:space="preserve"> or FaceTime. (Or</t>
  </si>
  <si>
    <t xml:space="preserve"> these days</t>
  </si>
  <si>
    <t xml:space="preserve"> in downtown Greensboro if you‚Äôre safely vaccinated.) If you're afraid you'll need more help than you can afford at that price</t>
  </si>
  <si>
    <t xml:space="preserve"> I understand</t>
  </si>
  <si>
    <t xml:space="preserve"> let's try to find a price point that works for both of us.</t>
  </si>
  <si>
    <t>References upon request.</t>
  </si>
  <si>
    <t>;[40];2022-03-07;1
2022-03-02T10:30:34-0500;https://raleigh.craigslist.org/lss/d/cary-is-your-child-struggling-with-math/7452801623.html;;no city found;no subregion found;raleigh;North Carolina;</t>
  </si>
  <si>
    <t>We are appreciative of Nicholas helping our son gain confidence in his math skills. We saw his grade improve from a C to an A!  Thank you!"" ‚Äî Alecia Barbee</t>
  </si>
  <si>
    <t xml:space="preserve"> 5-Star Google Review</t>
  </si>
  <si>
    <t>üåê NicholasFlugga.com (copy and paste into your browser)</t>
  </si>
  <si>
    <t>‚òéÔ∏è 517-316-6381</t>
  </si>
  <si>
    <t>If your child is struggling with math</t>
  </si>
  <si>
    <t xml:space="preserve"> and you're struggling to help them</t>
  </si>
  <si>
    <t xml:space="preserve"> take heart. Sometimes kids need different strategies to understand math concepts. That's where I come in! I'm a professional tutor with 20 years of teaching experience. I tutor middle school through college level math.</t>
  </si>
  <si>
    <t>Let‚Äôs set up a FREE CONSULTATION to develop a plan for your child to:</t>
  </si>
  <si>
    <t>‚Äî earn better grades</t>
  </si>
  <si>
    <t>‚Äî score higher on standardized tests</t>
  </si>
  <si>
    <t xml:space="preserve">‚Äî increase confidence </t>
  </si>
  <si>
    <t>‚Äî and ultimately</t>
  </si>
  <si>
    <t xml:space="preserve"> get into their dream schools!</t>
  </si>
  <si>
    <t>Feel free to reach out</t>
  </si>
  <si>
    <t xml:space="preserve"> I'm happy to answer any questions you may have!</t>
  </si>
  <si>
    <t>Nicholas is an amazing teacher and tutor. He explains difficult concepts easily and clearly. Most of all</t>
  </si>
  <si>
    <t xml:space="preserve"> he really invested himself 100% in the sessions</t>
  </si>
  <si>
    <t xml:space="preserve"> and took time outside of the appointment to prepare reports</t>
  </si>
  <si>
    <t xml:space="preserve"> and assessments. Definitely an A+ tutor."" ‚Äî Cathy Robinson</t>
  </si>
  <si>
    <t xml:space="preserve"> 5 Star Google Review</t>
  </si>
  <si>
    <t>Nicholas was an excellent tutor. He's extremely knowledgable about the subject matter and very patiently answered all questions. He was able to explain things in multiple ways if it wasn't understood</t>
  </si>
  <si>
    <t xml:space="preserve"> coming up with creative examples to deliver the message. He cares a great deal about his students</t>
  </si>
  <si>
    <t xml:space="preserve"> and definitely went above and beyond."" ‚Äî Allison Speers</t>
  </si>
  <si>
    <t>Nicholas is absolutely fantastic to work with and has been so helpful to our daughter</t>
  </si>
  <si>
    <t xml:space="preserve"> who has always struggled with math. He is quick to assess where a student is and come up with a plan. My daughter enjoys working with him and never complains about tutoring which is a huge deal</t>
  </si>
  <si>
    <t xml:space="preserve"> because she was very resistant at first. Nicholas is in frequent contact with us about her progress and next steps which we appreciate so much. We were a little reluctant about online tutoring but it has been so effective and convenient! We highly recommend Nicholas to anyone looking for a math or science tutor.""</t>
  </si>
  <si>
    <t>‚Äî Tara McDonough</t>
  </si>
  <si>
    <t>‚Äî‚Äî‚Äî‚Äî‚Äî‚Äî‚Äî‚Äî‚Äî‚Äî‚Äî‚Äî‚Äî‚Äî‚Äî‚Äî‚Äî‚Äî‚Äî‚Äî‚Äî‚Äî</t>
  </si>
  <si>
    <t xml:space="preserve"> test help</t>
  </si>
  <si>
    <t xml:space="preserve"> exam help</t>
  </si>
  <si>
    <t xml:space="preserve"> online math tutor</t>
  </si>
  <si>
    <t xml:space="preserve"> high school math</t>
  </si>
  <si>
    <t xml:space="preserve"> college math</t>
  </si>
  <si>
    <t xml:space="preserve"> 8th grade math</t>
  </si>
  <si>
    <t xml:space="preserve"> 9th grade math</t>
  </si>
  <si>
    <t xml:space="preserve"> 10th grade math</t>
  </si>
  <si>
    <t xml:space="preserve"> 11th grade math</t>
  </si>
  <si>
    <t xml:space="preserve"> 12th grade math</t>
  </si>
  <si>
    <t xml:space="preserve"> at home tutor</t>
  </si>
  <si>
    <t xml:space="preserve"> high school math tutor</t>
  </si>
  <si>
    <t xml:space="preserve"> algebra 2 tutor</t>
  </si>
  <si>
    <t xml:space="preserve"> college algebra tutor</t>
  </si>
  <si>
    <t xml:space="preserve"> middle school math tutor</t>
  </si>
  <si>
    <t xml:space="preserve"> SAT prep tutor</t>
  </si>
  <si>
    <t xml:space="preserve"> ACT prep tutor</t>
  </si>
  <si>
    <t xml:space="preserve"> K-12 math tutor</t>
  </si>
  <si>
    <t xml:space="preserve"> prealgebra tutor</t>
  </si>
  <si>
    <t xml:space="preserve"> pre-algebra tutor</t>
  </si>
  <si>
    <t xml:space="preserve"> Math 1</t>
  </si>
  <si>
    <t>;[];2022-03-07;0
2022-02-28T08:13:33-0500;https://raleigh.craigslist.org/lss/d/durham-professional-tutor-local-to-the/7451852115.html;;Durham;no subregion found;raleigh;North Carolina;</t>
  </si>
  <si>
    <t>My daughter added 6 points onto her ACT math score between the pre-ACT and regular ACT and currently has an A in her dual-credit pre-calculus course."" --Catherine R.</t>
  </si>
  <si>
    <t xml:space="preserve">I know you want the best for your student! My services will improve your student's core knowledge as well as their test-taking confidence. </t>
  </si>
  <si>
    <t>I specialize in all sections of the ACT and SAT--English</t>
  </si>
  <si>
    <t xml:space="preserve"> Math (calculator and no calculator)</t>
  </si>
  <si>
    <t xml:space="preserve"> and Science. Learn more about me (Emily Shepherd) and my business at </t>
  </si>
  <si>
    <t>SHEPHERDSCHOLASTICS.COM</t>
  </si>
  <si>
    <t>I offer the same quality of services available from the brand-name online tutoring businesses</t>
  </si>
  <si>
    <t xml:space="preserve"> because I also work for those businesses. Hire me directly to cut out the middle man and get the best bang for your buck. No contracts</t>
  </si>
  <si>
    <t xml:space="preserve"> no cancellation fees.</t>
  </si>
  <si>
    <t>1000+ hours experience with Varsity Tutors and private clients</t>
  </si>
  <si>
    <t>Current graduate student at Johns Hopkins University (Ranked #10 in the US)</t>
  </si>
  <si>
    <t>Middle School -- $35/hour</t>
  </si>
  <si>
    <t>High School (any subject except AP) -- $50/hour</t>
  </si>
  <si>
    <t xml:space="preserve">ACT/SAT -- $50/hour </t>
  </si>
  <si>
    <t xml:space="preserve"> &amp; GRE (case by case) -- $70/hour</t>
  </si>
  <si>
    <t>;[35, 50, 50, 70];2022-03-07;4
2022-02-04T12:57:04-0500;https://raleigh.craigslist.org/lss/d/willow-spring-looking-for-tutor-for/7441692004.html;;no city found;no subregion found;raleigh;North Carolina;</t>
  </si>
  <si>
    <t>My name is Miguel and I believe I would make a great tutor for your student! My goal is to help the student to not only excel in the current subject</t>
  </si>
  <si>
    <t xml:space="preserve"> but also excel in future math classes as well. I'll look for practical applications of the material</t>
  </si>
  <si>
    <t xml:space="preserve"> we will also work through problem solving and studying strategies. I will also push the student towards stronger critical thinking to help improve test taking strategies.</t>
  </si>
  <si>
    <t>Message me with any questions and to inquire about availability today!</t>
  </si>
  <si>
    <t>Miguel</t>
  </si>
  <si>
    <t>2022-02-20T13:41:24-0500;https://raleigh.craigslist.org/lss/d/raleigh-sat-act-and-gre-tutoring/7448580698.html;47.5;Online;no subregion found;raleigh;North Carolina;"</t>
  </si>
  <si>
    <t>I offer individual tutoring for the  SAT</t>
  </si>
  <si>
    <t xml:space="preserve"> and GRE (all sections). (including essays). I have been teaching and tutoring these tests since 2015 and have extensive experience with all three of them (see below for more details).</t>
  </si>
  <si>
    <t>Availability and Rates</t>
  </si>
  <si>
    <t>Current Availability (effective March 1st</t>
  </si>
  <si>
    <t xml:space="preserve"> updated as schedule changes)</t>
  </si>
  <si>
    <t>* Mondays: 3-8pm</t>
  </si>
  <si>
    <t>* Tuesdays: 3-6:30 pm</t>
  </si>
  <si>
    <t>* Wednesdays: 3-6 pm</t>
  </si>
  <si>
    <t>* Thursdays: 3-8 pm</t>
  </si>
  <si>
    <t>* Weekends: inquire about availability</t>
  </si>
  <si>
    <t>I'm happy to meet online</t>
  </si>
  <si>
    <t xml:space="preserve"> or a combination of the two.</t>
  </si>
  <si>
    <t>Rates: $40 for one hour or $55 for 90 minutes</t>
  </si>
  <si>
    <t>My Background</t>
  </si>
  <si>
    <t>Teaching and tutoring experience</t>
  </si>
  <si>
    <t>* 99th percentile scores on SAT</t>
  </si>
  <si>
    <t xml:space="preserve"> and GRE</t>
  </si>
  <si>
    <t xml:space="preserve">* SAT &amp; ACT instructor and individual tutor with Prep Expert from 2015-2020 </t>
  </si>
  <si>
    <t>* Created GRE verbal curriculum and videos for ScholarDen. com</t>
  </si>
  <si>
    <t xml:space="preserve"> a GRE company based overseas that caters to non-native English speakers</t>
  </si>
  <si>
    <t>* Ten-plus years' worth of experience as a private tutor (math</t>
  </si>
  <si>
    <t xml:space="preserve"> and other subjects in addition to test prep)</t>
  </si>
  <si>
    <t>* Three years of experience as a high school teacher (subjects: chemistry</t>
  </si>
  <si>
    <t xml:space="preserve"> and algebra I &amp; II)</t>
  </si>
  <si>
    <t>* Two semesters of college teaching (philosophy and writing/composition)</t>
  </si>
  <si>
    <t>* Ph.D.</t>
  </si>
  <si>
    <t xml:space="preserve"> Cognitive Science</t>
  </si>
  <si>
    <t xml:space="preserve"> Indiana University (2015)</t>
  </si>
  <si>
    <t>* M.A.</t>
  </si>
  <si>
    <t xml:space="preserve"> History &amp; Philosophy of Science</t>
  </si>
  <si>
    <t xml:space="preserve"> Indiana University (2010)</t>
  </si>
  <si>
    <t>* B.S.</t>
  </si>
  <si>
    <t xml:space="preserve"> UNC-Chapel Hill (1999)</t>
  </si>
  <si>
    <t>;[40, 55];2022-03-07;2
2022-02-26T09:12:15-0500;https://wilmington.craigslist.org/lss/d/wilmington-math-made-easy-private-local/7451080016.html;;Monkey Junction;no subregion found;wilmington,nc;North Carolina;</t>
  </si>
  <si>
    <t>If a concept is explained well</t>
  </si>
  <si>
    <t xml:space="preserve"> it will never trouble you again! </t>
  </si>
  <si>
    <t>NC STATE Dean's list Engineer with MBA has successfully tutored at every level! I love Geometry</t>
  </si>
  <si>
    <t xml:space="preserve"> Functions</t>
  </si>
  <si>
    <t xml:space="preserve"> and Operations Research! I also enjoy teaching most business classes and some engineering classes.</t>
  </si>
  <si>
    <t>Great at pinpointing problems and clearing up basics</t>
  </si>
  <si>
    <t xml:space="preserve"> like fractions</t>
  </si>
  <si>
    <t xml:space="preserve"> percentages</t>
  </si>
  <si>
    <t xml:space="preserve"> etc. I can help students with any level of class</t>
  </si>
  <si>
    <t xml:space="preserve"> and preparation for the GED</t>
  </si>
  <si>
    <t xml:space="preserve"> and GMAT. My understanding of so many math levels allows me to explain a concept in clear language to give you a new understanding.</t>
  </si>
  <si>
    <t>Enthusiastic references available! Most have gone from an F to an A within 10 hours of tutoring. I'll show you that math is not that hard.</t>
  </si>
  <si>
    <t>Serious and motivated students only please. If you‚Äôre aiming for a minimum passing grade I am not the right tutor. We aim for 100% and then it always turns out to be good news!</t>
  </si>
  <si>
    <t>Math made easy üòÉ Check out my Facebook page with some feedback from customers.</t>
  </si>
  <si>
    <t>https://www.facebook.com/MathMadeEasyTutor</t>
  </si>
  <si>
    <t>Credit cards accepted.</t>
  </si>
  <si>
    <t>TEXT (only text to start please) 910-791-3467</t>
  </si>
  <si>
    <t>;[];2022-03-07;0
2022-02-14T22:47:16-0500;https://cincinnati.craigslist.org/lss/d/cincinnati-pharmacokinetics-pharmacy/7446174052.html;;Cincinnati;no subregion found;cincinnati;Ohio;</t>
  </si>
  <si>
    <t>Learn from the expert: I hold a Ph.D. in pharmaceutical sciences. I have over 20 years of teaching experience. I have helped numerous students to prepare for standardized test and course work. My expertise is towards preparing students for TEAS</t>
  </si>
  <si>
    <t xml:space="preserve"> HESI PCAT and various standardized test. I also teach Pharmacokinetics</t>
  </si>
  <si>
    <t xml:space="preserve"> Pharmacology to health care professionals like nursing students</t>
  </si>
  <si>
    <t xml:space="preserve"> nursing and pharmacy calculations</t>
  </si>
  <si>
    <t xml:space="preserve"> phlebotomy course work and others related to health care and biological sciences.</t>
  </si>
  <si>
    <t>I rejoice working with high school and college students. I can also tutor chemistry (intro</t>
  </si>
  <si>
    <t xml:space="preserve"> physical</t>
  </si>
  <si>
    <t xml:space="preserve"> organic and inorganic)</t>
  </si>
  <si>
    <t xml:space="preserve"> physics (intro)</t>
  </si>
  <si>
    <t xml:space="preserve"> biology and math. Feel free to call me (857-544-2444)</t>
  </si>
  <si>
    <t xml:space="preserve"> text me or email me if you have any questions. I am happy to provide a free 10 minutes session for you to check.</t>
  </si>
  <si>
    <t>I am available in the evenings on week days and any time on weekends. Call now at 857-544-2444 to schedule your first session.</t>
  </si>
  <si>
    <t>Singh</t>
  </si>
  <si>
    <t>2022-02-10T05:30:01-0500;https://columbus.craigslist.org/lss/d/columbus-tutor-for-engineering-math-and/7444119337.html;25.0;Columbus;no subregion found;columbus</t>
  </si>
  <si>
    <t>oh;Ohio;"</t>
  </si>
  <si>
    <t>I am offering tutoring services for engineering</t>
  </si>
  <si>
    <t xml:space="preserve"> and science subjects in the Columbus area</t>
  </si>
  <si>
    <t xml:space="preserve"> at a rate of $25 per hour. I can meet clients at a public location</t>
  </si>
  <si>
    <t xml:space="preserve"> such as a library or a coffee shop. I am able to commute to different neighborhoods of Columbus with a possibly increased rate.</t>
  </si>
  <si>
    <t>I am currently a doctoral student in electrical engineering at The Ohio State University. Previously</t>
  </si>
  <si>
    <t xml:space="preserve"> I completed a Bachelor's degree at Texas A&amp;M University and a Master's degree at the University of Houston</t>
  </si>
  <si>
    <t xml:space="preserve"> both in electrical engineering.</t>
  </si>
  <si>
    <t>The following are some subjects I can cover. Please feel free to inquire about subjects not listed.</t>
  </si>
  <si>
    <t>Engineering - core areas in electrical engineering</t>
  </si>
  <si>
    <t xml:space="preserve"> including circuits</t>
  </si>
  <si>
    <t xml:space="preserve"> digital design</t>
  </si>
  <si>
    <t xml:space="preserve"> analog design</t>
  </si>
  <si>
    <t xml:space="preserve"> electromagnetics</t>
  </si>
  <si>
    <t xml:space="preserve"> semiconductor physics and devices</t>
  </si>
  <si>
    <t xml:space="preserve"> signal processing</t>
  </si>
  <si>
    <t xml:space="preserve"> feedback control</t>
  </si>
  <si>
    <t xml:space="preserve"> and programming of microcontrollers and embedded systems</t>
  </si>
  <si>
    <t>Math - geometry</t>
  </si>
  <si>
    <t xml:space="preserve"> Fourier analysis</t>
  </si>
  <si>
    <t xml:space="preserve"> and linear algebra</t>
  </si>
  <si>
    <t>Science - physics (mechanics</t>
  </si>
  <si>
    <t xml:space="preserve"> and modern physics) and chemistry</t>
  </si>
  <si>
    <t>;[25];2022-03-07;1
2022-02-23T15:26:58-0500;https://toledo.craigslist.org/lss/d/toledo-math-tutor-available-online-and/7449977324.html;;Toledo Near Ut;no subregion found;toledo;Ohio;</t>
  </si>
  <si>
    <t xml:space="preserve"> Business Calculus.</t>
  </si>
  <si>
    <t xml:space="preserve">35/hr </t>
  </si>
  <si>
    <t>first session free</t>
  </si>
  <si>
    <t>6th grade and up/ High School /College.</t>
  </si>
  <si>
    <t xml:space="preserve">15 years experience in the Toledo area </t>
  </si>
  <si>
    <t>References availiable upon request</t>
  </si>
  <si>
    <t>if I can't help you</t>
  </si>
  <si>
    <t>I'll help you find someone who can""</t>
  </si>
  <si>
    <t xml:space="preserve"> My name is David. I was an early education major before I switched to Mathematics. I have tutored for four years at the University of Toledo</t>
  </si>
  <si>
    <t xml:space="preserve"> and for a year at Woodward High School.My degree is from the University of Toledo. I have experience working with Children</t>
  </si>
  <si>
    <t xml:space="preserve"> ~ 6 grade through high school. I also tutor adults</t>
  </si>
  <si>
    <t xml:space="preserve"> and College students.I have approximately 15 years experience as a math tutor. I don't charge for the first session.I have references available.Feel free to ask any questions you may have.</t>
  </si>
  <si>
    <t>;[];2022-03-07;0
2022-03-03T18:06:39-0800;https://bend.craigslist.org/lss/d/bend-algebra-elementary-math-tutor-25-hr/7453555384.html;;Bend;no subregion found;bend;Oregon;</t>
  </si>
  <si>
    <t>Hello! I am a math tutor with 10+ years experience.  I have worked with all learning levels and do great with children. I design my lessons to fit each student's specific needs and love to watch them succeed. Please feel free to reach out to me to get more information! I can teach in-person and remotely over Skype. I also offer group/study lessons for 2+ students at a discounted rate.</t>
  </si>
  <si>
    <t>;[];2022-03-07;0
2022-03-01T16:04:35-0800;https://eugene.craigslist.org/lss/d/eugene-math-and-science-tutor/7452616789.html;40.0;Eugene;no subregion found;eugene;Oregon;</t>
  </si>
  <si>
    <t>.     Retired Math teacher with 30+ years experience of tutoring 1 on 1.</t>
  </si>
  <si>
    <t>.     Volunteered in Lane Community College's program to help adults get their GED</t>
  </si>
  <si>
    <t xml:space="preserve"> and every one of my students </t>
  </si>
  <si>
    <t xml:space="preserve">                            achieved their goal. </t>
  </si>
  <si>
    <t>.     Have a Chemical  Engineering Degree from MIT</t>
  </si>
  <si>
    <t xml:space="preserve"> so have studied math from Algebra</t>
  </si>
  <si>
    <t xml:space="preserve"> Geomety</t>
  </si>
  <si>
    <t xml:space="preserve">       through Calculus and Differential Equations.</t>
  </si>
  <si>
    <t>.     Have developed unique language skills to be able to present math concepts from several viewpoints</t>
  </si>
  <si>
    <t xml:space="preserve">      so can tutor any level from elementary school level through Junior College </t>
  </si>
  <si>
    <t>Details</t>
  </si>
  <si>
    <t>.      Hourly fee negotiable</t>
  </si>
  <si>
    <t xml:space="preserve">  with standard rate of $40/hour</t>
  </si>
  <si>
    <t xml:space="preserve">  first session at 1/2 price with no further obligation or </t>
  </si>
  <si>
    <t xml:space="preserve">       contract. </t>
  </si>
  <si>
    <t>.      Also available to tutor Chemistry and Physics</t>
  </si>
  <si>
    <t>.      Very flexible schedule</t>
  </si>
  <si>
    <t xml:space="preserve"> so can tutor afternoons</t>
  </si>
  <si>
    <t xml:space="preserve"> evening and weekends</t>
  </si>
  <si>
    <t>;[40];2022-03-07;1
2022-03-01T09:24:09-0800;https://eugene.craigslist.org/lss/d/springfield-mathematics-english-tutor/7452420346.html;;Eugene/Springfield;no subregion found;eugene;Oregon;</t>
  </si>
  <si>
    <t>In-home teacher for elementary</t>
  </si>
  <si>
    <t xml:space="preserve"> and high school students.I tutor all areas of English including writing</t>
  </si>
  <si>
    <t xml:space="preserve"> and literary analysis. Also</t>
  </si>
  <si>
    <t xml:space="preserve"> I tutor all levels of Math from elementary to college level including Pre-Algebra</t>
  </si>
  <si>
    <t xml:space="preserve"> and Geometry.  I am a credentialed teacher and have classroom and tutoring experience for over 25 years.  I am patient and easy to work with and I take time to explain difficult concepts slowly in a way students can understand.  I know each student is unique and I focus tutoring on students' strengths and needs. I can help with homework</t>
  </si>
  <si>
    <t xml:space="preserve"> organizational skills</t>
  </si>
  <si>
    <t xml:space="preserve"> on-line courses and test preparation. Email</t>
  </si>
  <si>
    <t xml:space="preserve"> phone or text me.</t>
  </si>
  <si>
    <t>;[];2022-03-07;0
2022-02-08T18:40:53-0800;https://eugene.craigslist.org/lss/d/eugene-private-math-tutoring-online-and/7443618214.html;;Eugene, Or;no subregion found;eugene;Oregon;</t>
  </si>
  <si>
    <t>Hello friends!</t>
  </si>
  <si>
    <t>I have been a tutor for over 10 years. Math can seem scary and we can befriend it together! Let's work together on any of the following math subjects:</t>
  </si>
  <si>
    <t>from college and high school level math. And...</t>
  </si>
  <si>
    <t xml:space="preserve"> please email me to learn more and/or to schedule your first session. The first hour of the first session will be free to see if we would be a good match =)</t>
  </si>
  <si>
    <t>;[];2022-03-07;0
2022-02-14T17:27:32-0800;https://medford.craigslist.org/cps/d/medford-computer-tutor/7446141940.html;20.0;Medford;no subregion found;medford;Oregon;</t>
  </si>
  <si>
    <t>I'm a teacher with over 20 years of experience-if you honestly want to learn computers/Internet I can help you like I've helped 100s of others overcome their fears. If you want me to do it for you - if you don't like computers but have some wild business scheme you think will make you rich - I'm not your guy. I'm a teacher!</t>
  </si>
  <si>
    <t>Last year</t>
  </si>
  <si>
    <t>000 searches were made through Google</t>
  </si>
  <si>
    <t xml:space="preserve"> yet a majority of those people probably never knew Google can do SO MUCH MORE . . . I like to call it - EXTREME googling! Anything from advanced math</t>
  </si>
  <si>
    <t xml:space="preserve"> to shopping at the mall.  Would you like to learn about extreme googling? Google is much more than a search engine - I'll show you dozens of ways to use it. No more crowded college classrooms with fast-talking instructors. I like to come to your house so we can work together on your computer where you're comfortable. Let's explore the Internet together - anything from Amazon.com to Zoosk online dating. Even though I have over 20 years experience I still charge only $20 an hour cash</t>
  </si>
  <si>
    <t xml:space="preserve"> card</t>
  </si>
  <si>
    <t xml:space="preserve"> or PayPal -- no checks. I can Remove Viruses and Spy-Ware - or tune up your Mac. Your computer will run better and faster: Windows</t>
  </si>
  <si>
    <t xml:space="preserve"> Mac or Linux. I can afford to do this because my car doesn't use gas (it's electric) Recommend a friend and get your next hour free!</t>
  </si>
  <si>
    <t>;[20];2022-03-07;1
2022-02-14T09:32:36-0800;https://medford.craigslist.org/lss/d/ashland-fully-vaccinated-experienced/7445923532.html;;Ashland;no subregion found;medford;Oregon;</t>
  </si>
  <si>
    <t>Vaccinated and boosted!</t>
  </si>
  <si>
    <t>I am looking to provide my services as a tutor or elementary teacher for a small pod of children or single child in a socially distant</t>
  </si>
  <si>
    <t xml:space="preserve"> COVID conscious atmosphere. I have been a music teacher in the Jacksonville Juvenile corrections system for over two decades and have taught drumming and music lessons in my home for close to 20 years. I have worked as a special ed and substitute elementary teacher in public schools for many years as well. I love arts</t>
  </si>
  <si>
    <t xml:space="preserve"> math and I have tons of enrichment activities for kiddos planned out. I live in Quiet Village near Helman School and have a fenced yard with a covered patio and outdoor heater that is perfect for providing lessons. I am also willing to come to your place provided we are all following standard COVID protocols. I am looking for a pod of 1-4 kids that I could teach 3-5 times per week or a single child on a regular basis. I can also provide tutoring and music/drumming lessons via Zoom.</t>
  </si>
  <si>
    <t>I have a ton of references and I am happy to answer any questions. Please email me with your phone number and I will follow up right away. Or call Patty at: 541-778-6077</t>
  </si>
  <si>
    <t>teaching</t>
  </si>
  <si>
    <t xml:space="preserve"> lesson</t>
  </si>
  <si>
    <t xml:space="preserve"> lessons</t>
  </si>
  <si>
    <t xml:space="preserve"> educate</t>
  </si>
  <si>
    <t xml:space="preserve"> kid</t>
  </si>
  <si>
    <t xml:space="preserve"> kids</t>
  </si>
  <si>
    <t xml:space="preserve"> 1st</t>
  </si>
  <si>
    <t xml:space="preserve"> class</t>
  </si>
  <si>
    <t xml:space="preserve"> group</t>
  </si>
  <si>
    <t xml:space="preserve"> distance</t>
  </si>
  <si>
    <t xml:space="preserve"> games</t>
  </si>
  <si>
    <t xml:space="preserve"> dance</t>
  </si>
  <si>
    <t xml:space="preserve"> art</t>
  </si>
  <si>
    <t xml:space="preserve"> learn</t>
  </si>
  <si>
    <t>;[];2022-03-07;0
2022-03-06T11:06:21-0800;https://portland.craigslist.org/mlt/lss/d/portland-math-and-chemistry-tutor/7454668551.html;;Portland;Multnomah Co;portland;Oregon;</t>
  </si>
  <si>
    <t>The subjects I tutor include Elementary Math and Science</t>
  </si>
  <si>
    <t xml:space="preserve"> and Chemistry. Five years experience. </t>
  </si>
  <si>
    <t>I have a 4 year degree in engineering and an associate degree in science. I can help students understand how Math and Science fits into their futures/careers. Learn how to study and understand math and science better and achieve higher scores.</t>
  </si>
  <si>
    <t>Students and I usually meet at public libraries and at homes in the Portland Metro area or online. We can meet anywhere there are no distractions.</t>
  </si>
  <si>
    <t>Before I help with tutoring</t>
  </si>
  <si>
    <t xml:space="preserve"> we can talk about your ideas</t>
  </si>
  <si>
    <t xml:space="preserve"> needs and expectations. That discussion is free.</t>
  </si>
  <si>
    <t>I teach 6th grade students and older</t>
  </si>
  <si>
    <t xml:space="preserve"> in English. I'm available afternoons and evenings</t>
  </si>
  <si>
    <t xml:space="preserve"> with some morning hours. Please make appointments 24 hours prior to each tutoring session. We can use zoom meeting.</t>
  </si>
  <si>
    <t>Contact initially thru Craigslist please.</t>
  </si>
  <si>
    <t>If this ad is posted I'm available.</t>
  </si>
  <si>
    <t>Thanks and have a great school year.</t>
  </si>
  <si>
    <t>;[];2022-03-07;0
2022-03-05T17:14:12-0800;https://portland.craigslist.org/clk/lss/d/vancouver-experienced-math-tutor-here/7454440014.html;;Vancouver;Clark/Cowlitz;portland;Oregon;</t>
  </si>
  <si>
    <t xml:space="preserve"> my name is Matthew Hoyt.</t>
  </si>
  <si>
    <t>I have been a math tutor for 15 years at Clark College</t>
  </si>
  <si>
    <t xml:space="preserve"> I was a math teacher for 2 years</t>
  </si>
  <si>
    <t xml:space="preserve"> and I love helping people with math!</t>
  </si>
  <si>
    <t>I have a masters degree in math and economics</t>
  </si>
  <si>
    <t xml:space="preserve"> with a graduate certificate in applied statistics</t>
  </si>
  <si>
    <t xml:space="preserve"> and I do my best to stay current on the material I've learned. What this means is that</t>
  </si>
  <si>
    <t xml:space="preserve"> while I can help with algebra - calculus (linear algebra / differential equations / statistics) I can also help with more advanced math classes as well</t>
  </si>
  <si>
    <t xml:space="preserve"> (abstract algebra</t>
  </si>
  <si>
    <t xml:space="preserve"> etc.) and have successfully helped a friend study for and pass her masters exam in analysis. </t>
  </si>
  <si>
    <t>I have also been helping K-12 students recently to great success. More than just helping them through their homework</t>
  </si>
  <si>
    <t xml:space="preserve"> I have been getting reports from their parents that the students' enjoyment of math has also been increasing as well. While I don't have near as much K-12 tutoring experience as I have college levl experience</t>
  </si>
  <si>
    <t xml:space="preserve"> I have been pretty successful so far!</t>
  </si>
  <si>
    <t>My rate is $30 an hour for the first hour</t>
  </si>
  <si>
    <t xml:space="preserve"> but I charge $25 an hour for additional hours scheduled in the same week (even if I work with different students). Further</t>
  </si>
  <si>
    <t xml:space="preserve"> I have a referral discount where</t>
  </si>
  <si>
    <t xml:space="preserve"> if you refer a student to me then you both get another $5 discount for one hour every week. </t>
  </si>
  <si>
    <t>I also have group discounts where if you schedule an appointment with someone</t>
  </si>
  <si>
    <t xml:space="preserve"> it's cheaper per person</t>
  </si>
  <si>
    <t xml:space="preserve"> per hour than scheduling alone.</t>
  </si>
  <si>
    <t>Thanks for reading and your consideration</t>
  </si>
  <si>
    <t xml:space="preserve"> 5];2022-03-07;3</t>
  </si>
  <si>
    <t>2022-02-19T12:15:15-0800;https://portland.craigslist.org/wsc/lss/d/beaverton-private-math-english-sciences/7448241460.html;;Beaverton;Washington Co;portland;Oregon;"</t>
  </si>
  <si>
    <t>Hi ‚ò∫Ô∏èPatient kind and knowledgeable 40 year old tutor Julia with Bachelors degree ... experienced tutor ... 3607026134</t>
  </si>
  <si>
    <t>;[];2022-03-07;0
2022-02-16T13:47:23-0800;https://portland.craigslist.org/clk/lss/d/vancouver-math-physics-science-and/7446950917.html;;Central Vancouver;Clark/Cowlitz;portland;Oregon;</t>
  </si>
  <si>
    <t>I will travel to you</t>
  </si>
  <si>
    <t xml:space="preserve"> or we can do it in a private/public space near 78th Street and Andresen Ave.</t>
  </si>
  <si>
    <t>I have a Biochemistry degree from Portland State University Portland OR and a degree in English and Art History from Rutgers University New Brunswick NJ.  I have 5 years experience as a substitute teacher in Ridgefield WA and 20 years experience tutoring and teaching yoga</t>
  </si>
  <si>
    <t xml:space="preserve"> social dance</t>
  </si>
  <si>
    <t xml:space="preserve"> piano</t>
  </si>
  <si>
    <t xml:space="preserve"> guitar and ukulele to young and old.  You and your child may be frustrated with the way schools put geometry (aka plane geometry) before advanced algebra</t>
  </si>
  <si>
    <t xml:space="preserve"> that is why many schools reverse the order of those two courses.  Perhaps you have forgotten some of your basics so</t>
  </si>
  <si>
    <t xml:space="preserve"> you are confused.  You can see some of the notes (Geometry and Calculus II) I use to help the more advanced people I help.  Sample pages are posted in this ads images.</t>
  </si>
  <si>
    <t>I have taught music and python programming / computer science to home-schooled children for the city of Vancouver at Firstenburg Center.</t>
  </si>
  <si>
    <t xml:space="preserve"> I am a lifetime learning enthusiast and work hard to make the lessons fun and interesting.</t>
  </si>
  <si>
    <t>I have an urban farm and community garden plots and have mentored many people on nutrition</t>
  </si>
  <si>
    <t xml:space="preserve"> to how to start organic gardening or on how to garden better.</t>
  </si>
  <si>
    <t>Currently I am studying Espa√±ol and in H.S. and college I studied French. I have traveled a little in Europe and Asia (China</t>
  </si>
  <si>
    <t xml:space="preserve"> France</t>
  </si>
  <si>
    <t xml:space="preserve"> Austria and Switzerland) picking up a little Deutsche and Nihongo.</t>
  </si>
  <si>
    <t>;[];2022-03-07;0
2022-02-16T09:24:24-0800;https://portland.craigslist.org/mlt/lss/d/portland-professional-math-and-physics/7446807102.html;75.0;no city found;Multnomah Co;portland;Oregon;</t>
  </si>
  <si>
    <t xml:space="preserve">I am currently using ZOOM for online sessions. </t>
  </si>
  <si>
    <t>Students meet with me on an ongoing</t>
  </si>
  <si>
    <t xml:space="preserve"> weekly basis.</t>
  </si>
  <si>
    <t>My rate is $75/hr and payment is due at the beginning of each month in advance of that month‚Äôs sessions. I accept venmo</t>
  </si>
  <si>
    <t xml:space="preserve"> zelle and personal/business checks made out to me.</t>
  </si>
  <si>
    <t>If you would like to be added to my schedule</t>
  </si>
  <si>
    <t xml:space="preserve"> please let me know where you are located and which school/class the student is in. I can then let you know what I have available.</t>
  </si>
  <si>
    <t>Terry Burch</t>
  </si>
  <si>
    <t>www.terrybtutoring.com</t>
  </si>
  <si>
    <t>Check out Terrybtutoring on Google!</t>
  </si>
  <si>
    <t>https://g.page/terrybtutoring?gm</t>
  </si>
  <si>
    <t>**I am a parent of a daughter who has always struggled with math.  If she had a teacher that was willing to spend extra time with her and/or taught math from multiple angles instead of one</t>
  </si>
  <si>
    <t xml:space="preserve"> she would do fairly well.  But if not</t>
  </si>
  <si>
    <t xml:space="preserve"> we would all be praying when grades came out!  Her sophomore year at Lincoln</t>
  </si>
  <si>
    <t xml:space="preserve"> she had a teacher that just would not (or could not) help her.  Enter Terry.  When he says he will build confidence</t>
  </si>
  <si>
    <t xml:space="preserve"> teach problem solving skills</t>
  </si>
  <si>
    <t xml:space="preserve"> and help make multiple connections with math for deeper understanding</t>
  </si>
  <si>
    <t xml:space="preserve"> he isn't lying.  In one year</t>
  </si>
  <si>
    <t xml:space="preserve"> he tranformed my daughter into a math student who may not LOVE math</t>
  </si>
  <si>
    <t xml:space="preserve"> but is no longer afraid of a math problem.  her SAT scores showed it.  Terry</t>
  </si>
  <si>
    <t xml:space="preserve"> thanks for being there.  Thanks for your patience</t>
  </si>
  <si>
    <t xml:space="preserve"> gentile persistence</t>
  </si>
  <si>
    <t xml:space="preserve"> and for showing her that math is not that scary monster in the closet!  </t>
  </si>
  <si>
    <t>~parent of Lincoln High student</t>
  </si>
  <si>
    <t>**I am a mother of a high-school senior. I employed Terry as a tutor/teacher for high-school Algebra II about twice a week for several weeks during the 2008-2009 academic year. During this time</t>
  </si>
  <si>
    <t xml:space="preserve"> I had the opportunity to see Terry work directly with my son on an on-line independent study course through an accredited distance-learning program. I also had the opportunity to compare Terry with approximately eight other tutors we have employed in similar roles. </t>
  </si>
  <si>
    <t>My son and I agree that Terry was beyond doubt the best tutor we had. He is an extremely skillful teacher and communicator. Moreover</t>
  </si>
  <si>
    <t xml:space="preserve"> his insight as a professional educator into what an individual student needs is extraordinary. My son has some learning differences and a significant problem with anxiety</t>
  </si>
  <si>
    <t xml:space="preserve"> and Terry quickly cut through his worries and helped him settle down and get to work. James made much faster progress with Terry than with any of the other tutor/teachers we employed</t>
  </si>
  <si>
    <t xml:space="preserve"> and he also gained confidence and retained the material to a greater degree. Based on this experience</t>
  </si>
  <si>
    <t xml:space="preserve"> I can recommend Terry very highly as a tutor or independent-study teacher.</t>
  </si>
  <si>
    <t>~parent of Tualitin High and Portland State student</t>
  </si>
  <si>
    <t>**Terry</t>
  </si>
  <si>
    <t xml:space="preserve"> you are an amazing man! I am eternally grateful for all your guidance and the support you provided for our daughter through her Math journey</t>
  </si>
  <si>
    <t xml:space="preserve"> Geometry and Algebra II.  As a parent it was so difficult to see my daughter experience frustration</t>
  </si>
  <si>
    <t xml:space="preserve"> anxiety and self-doubt in her Math classes. The cycle of hating Math was perpetual and I knew we had to do something other than traditional classroom learning. After attempting to tutor and home-school her in Math and feeling our relationship begin to deteriorate I realized we needed help!</t>
  </si>
  <si>
    <t>Blessedly the wonders of the Internet lead me to your website</t>
  </si>
  <si>
    <t xml:space="preserve"> and with one phone conversation I knew we found the solution to our problem.</t>
  </si>
  <si>
    <t>You have a wonderful approach as a tutor</t>
  </si>
  <si>
    <t xml:space="preserve"> giving an appropriate nudge when a student needs to expand</t>
  </si>
  <si>
    <t xml:space="preserve"> and recognizing the individual learning style.</t>
  </si>
  <si>
    <t>Parents</t>
  </si>
  <si>
    <t xml:space="preserve"> if this scenario sounds familiar</t>
  </si>
  <si>
    <t xml:space="preserve"> don't wait</t>
  </si>
  <si>
    <t xml:space="preserve"> call now!</t>
  </si>
  <si>
    <t>Terry Burch is the tutor you want for your child's educational enrichment!</t>
  </si>
  <si>
    <t>~parent of Tigard High Student</t>
  </si>
  <si>
    <t>;[75];2022-03-07;1
2022-03-06T03:23:35-0800;https://portland.craigslist.org/mlt/lss/d/portland-gregmatsat-math-tutoring/7454515672.html;40.0;Portland;Multnomah Co;portland;Oregon;</t>
  </si>
  <si>
    <t>Available for in-person tutoring with fully vaccinated households.  Also tutor by Zoom.</t>
  </si>
  <si>
    <t>Are you applying to college or grad school</t>
  </si>
  <si>
    <t xml:space="preserve"> needing help with and nervous about the math sections on the GRE</t>
  </si>
  <si>
    <t xml:space="preserve"> or GMAT?</t>
  </si>
  <si>
    <t>I have plenty in the way of experience and credentials. I taught a course at for the Ronald McNair Scholarship Program</t>
  </si>
  <si>
    <t xml:space="preserve"> at Temple University</t>
  </si>
  <si>
    <t xml:space="preserve"> on the revised GRE. I scored 740 on the verbal and 770 on the math on the GRE (equivalent of 169 and 170 on Revised GRE). I've tutored numerous students over the past decade for the GMAT</t>
  </si>
  <si>
    <t xml:space="preserve"> SAT and GRE. And as someone with a graduate degree in psychology</t>
  </si>
  <si>
    <t xml:space="preserve"> I can also help with test anxiety. Another potential benefit of working with me: If you are applying to graduate schools</t>
  </si>
  <si>
    <t xml:space="preserve"> I know something about this too. In fact</t>
  </si>
  <si>
    <t xml:space="preserve"> if your graduate program is going to require statistics</t>
  </si>
  <si>
    <t xml:space="preserve"> I am able to help with statistics as well.</t>
  </si>
  <si>
    <t>I'm a supportive tutor: If you've had a teacher or tutor make you feel foolish or put down</t>
  </si>
  <si>
    <t xml:space="preserve"> you may naturally shy away from exposing yourself to potential harshness or ridcule again. I'm the opposite of that. One of the number one qualities my students would list about me is that I am kind</t>
  </si>
  <si>
    <t xml:space="preserve"> and supportive.</t>
  </si>
  <si>
    <t xml:space="preserve"> I'm more affordable than the big test prep companies. I've worked for them in the past. They typically hire tutors like me who already tutor and double the rate! I charge $40/hour</t>
  </si>
  <si>
    <t xml:space="preserve"> and can negotiate a group rate if you team up with someone else looking for tutoring. Just for truth in advertising</t>
  </si>
  <si>
    <t xml:space="preserve"> I'm in Portland. But since tutoring for now is entirely online</t>
  </si>
  <si>
    <t xml:space="preserve"> this won't have any impact on things.</t>
  </si>
  <si>
    <t>Below are comments from some of my past students:</t>
  </si>
  <si>
    <t>Just wanted to let you know that I got accepted into the PhD program and will be starting in the fall! You made the GRE super accessible and approachable. Thanks for all of your help! I don't know what I would have done without you!</t>
  </si>
  <si>
    <t>...I took the test today. It was so long and really hard...I got a 150 on the quantitative (162 on the verbal). 150 was my goal... Both of the programs that I am looking at require a minimum quantitative score of 145 - so I did it! Whew. I am so glad that is over. Thank you so much for your help. You are a great tutor. I feel lucky to have found you.</t>
  </si>
  <si>
    <t>...Got a 670 on the math section! Thanks for everything!!!!!!!!!!</t>
  </si>
  <si>
    <t>...Just wanted to let you know I took the GRE's and got my scores today: 1300 total with 670 in Math</t>
  </si>
  <si>
    <t xml:space="preserve"> 630 in verbal. (91st percentile!) I was really pleased. Thanks for all your help!</t>
  </si>
  <si>
    <t>...I got tutoring for the math section of the May SAT [from you] and we recently got our scores back. On this section in particular</t>
  </si>
  <si>
    <t xml:space="preserve"> I got a 670</t>
  </si>
  <si>
    <t xml:space="preserve"> mostly due to the math help you gave me! I'm just writing to say thank you for your help</t>
  </si>
  <si>
    <t xml:space="preserve"> it was very effective</t>
  </si>
  <si>
    <t xml:space="preserve"> especially getting familiarized with higher-level math concepts. Thanks again!!!!&lt;</t>
  </si>
  <si>
    <t>...I just wanted to share my joy about our progress. I got my results from the diagnostic Gre. Quantitative...Thank you sooooo much for working with me. Your instruction has really helped. My Q score went up 140 points!!!! I'm really excited!!! Thank you !!!!</t>
  </si>
  <si>
    <t>;[40];2022-03-07;1
2022-03-02T11:41:34-0800;https://portland.craigslist.org/clc/lss/d/portland-tutor-learning-outside-of-the/7452943690.html;;Portland;Clackamas Co;portland;Oregon;</t>
  </si>
  <si>
    <t>In the last couple of years</t>
  </si>
  <si>
    <t xml:space="preserve"> education has changed drastically. A large number of students seem to have lost ground due to the different formats of delivery. I assist students who need help getting back on track!</t>
  </si>
  <si>
    <t>My expertise is in identifying how students process information. The thought process is different for all students</t>
  </si>
  <si>
    <t xml:space="preserve"> but many who seem to have more difficulty appear to be more visual. Most of my students are visual thinkers</t>
  </si>
  <si>
    <t xml:space="preserve"> meaning they have to see what they are learning. Einstein said</t>
  </si>
  <si>
    <t xml:space="preserve"> ""If I can't picture it</t>
  </si>
  <si>
    <t xml:space="preserve"> I can't understand it."" For many students</t>
  </si>
  <si>
    <t xml:space="preserve"> this totally makes sense.</t>
  </si>
  <si>
    <t>Helping students see patterns in math or in writing provides an opportunity for them to see how it all fits together. It is all about making information concrete</t>
  </si>
  <si>
    <t xml:space="preserve"> and contributes to the ability in understanding what comes next.</t>
  </si>
  <si>
    <t>I help with completion of assignments</t>
  </si>
  <si>
    <t xml:space="preserve"> understanding concepts needed to carry out assignments</t>
  </si>
  <si>
    <t xml:space="preserve"> and provide resources for independent learning.</t>
  </si>
  <si>
    <t>Services Offered:</t>
  </si>
  <si>
    <t>~ tutoring for students in grades pre-K through high school in reading</t>
  </si>
  <si>
    <t xml:space="preserve"> and math</t>
  </si>
  <si>
    <t>~ helping students tackle difficult subjects</t>
  </si>
  <si>
    <t>~ specializing in instruction for students with learning disabilities</t>
  </si>
  <si>
    <t xml:space="preserve"> and helping with executive functioning skills</t>
  </si>
  <si>
    <t>~ designing and teaching hands-on projects</t>
  </si>
  <si>
    <t>~ assisting with time management</t>
  </si>
  <si>
    <t xml:space="preserve">~ providing a stress-free learning environment </t>
  </si>
  <si>
    <t>~ on-line (GoogleDrive and Ziteboard with phone)</t>
  </si>
  <si>
    <t>~BA in Education</t>
  </si>
  <si>
    <t>~Credentialed in Special Education and ESL</t>
  </si>
  <si>
    <t>~MS in Education</t>
  </si>
  <si>
    <t>~11 years teaching in Public and Private school settings (elementary to middle school)</t>
  </si>
  <si>
    <t>~15 years tutoring in reading</t>
  </si>
  <si>
    <t xml:space="preserve"> and math (pre-school to adult)</t>
  </si>
  <si>
    <t>If this sounds like something that would work for you and your child</t>
  </si>
  <si>
    <t xml:space="preserve"> please email me for more information</t>
  </si>
  <si>
    <t xml:space="preserve"> and please include phone number where I can reach you. Teaching is my passion!</t>
  </si>
  <si>
    <t>Ms Jhere</t>
  </si>
  <si>
    <t>2022-03-02T04:24:24-0800;https://portland.craigslist.org/mlt/lss/d/portland-kind-and-gentle-math-tutoring/7452735129.html;;Portland;Multnomah Co;portland;Oregon;"</t>
  </si>
  <si>
    <t>Doing tutoring via Zoom</t>
  </si>
  <si>
    <t xml:space="preserve"> or in-person with fully vaccinated households.</t>
  </si>
  <si>
    <t>Do you</t>
  </si>
  <si>
    <t xml:space="preserve"> or your son or daughter</t>
  </si>
  <si>
    <t xml:space="preserve"> need help with math</t>
  </si>
  <si>
    <t xml:space="preserve"> but are dreading it? Need a good math tutor for you or your math anxious child?  Or yourself? </t>
  </si>
  <si>
    <t>I'm a kind and patient math tutor with counseling experience and a counseling degree who understands math anxiety</t>
  </si>
  <si>
    <t xml:space="preserve"> besides being skilled and experienced in teaching mathematics. I've tutored from grade school to college and graduate school: basic math</t>
  </si>
  <si>
    <t xml:space="preserve"> also SAT /GRE /GMAT math math prep</t>
  </si>
  <si>
    <t xml:space="preserve"> and also taught math classes to high school students with math difficulties. I'll work with you or your child at whatever level you/he/she are in math. </t>
  </si>
  <si>
    <t>Some comments from my students and their parents:</t>
  </si>
  <si>
    <t>Thank you very much for sending the exercises and your enormous patience!</t>
  </si>
  <si>
    <t>...i got my midterm back and the mean was 75</t>
  </si>
  <si>
    <t xml:space="preserve"> the median was 78</t>
  </si>
  <si>
    <t xml:space="preserve"> and I got an 88! So thank you for all of your help so far!</t>
  </si>
  <si>
    <t>...I don't think I ever thanked you enough for all your help with [my son]and your flexibility with my schedule</t>
  </si>
  <si>
    <t xml:space="preserve"> so I would like to take this opportunity to do so. THANK YOU!</t>
  </si>
  <si>
    <t>...I hope you had a great weekend. I just got my math test back and I received 97/100. I'm so excited! Thanks for your help and see you Sunday. :)</t>
  </si>
  <si>
    <t>...Thanks so much for all of your help and confidence boosting. I wish you a very happy holiday season!</t>
  </si>
  <si>
    <t>...I just wanted to let you know that I aced the exam! Thank you for all your help and patience. :)</t>
  </si>
  <si>
    <t xml:space="preserve"> especially getting familiarized with higher-level math concepts. Thanks again!!!!</t>
  </si>
  <si>
    <t>...Thank you so much for all your help with [my son]</t>
  </si>
  <si>
    <t xml:space="preserve"> it amazes me that he learned an entire semester of statistics and an entire semester of algebra II in just a few weeks. He got a high B on both of his finals and have just found out that he will be eligible to graduate and walk with his class. I appreciate all that you did and would highly recommend you to any one.</t>
  </si>
  <si>
    <t>...I want you to know that last night [my daughter] and I hosted an end of summer dinner for all of her friends. There must have been about 15 kids at our house....She told everyone how much she likes her tutor...She said you are so kind and explain things so well. I smiled to myself because you need to know that you have made a big impact. There are not that many 16 year olds that want to talk about their tutor with their friends!</t>
  </si>
  <si>
    <t>;[];2022-03-07;0
2022-02-28T20:26:12-0800;https://portland.craigslist.org/wsc/lss/d/beaverton-beaverton-area-tutor-available/7452245022.html;57.5;Beaverton;Washington Co;portland;Oregon;</t>
  </si>
  <si>
    <t>Hello! My name is Amy Borlaug.</t>
  </si>
  <si>
    <t>I am a licensed teacher in the Beaverton School District.  I work at Five Oaks Middle School.  I have been teaching for 14 years.  For the last 8 I have been teaching science and math.</t>
  </si>
  <si>
    <t>I have endorsements in language arts</t>
  </si>
  <si>
    <t xml:space="preserve"> and science.</t>
  </si>
  <si>
    <t>I am warm</t>
  </si>
  <si>
    <t xml:space="preserve"> and good with students.</t>
  </si>
  <si>
    <t>About 10 or 12 years ago a parent of a former student asked me to tutor her son.  I have been tutoring</t>
  </si>
  <si>
    <t xml:space="preserve"> and picking up clients by word of mouth</t>
  </si>
  <si>
    <t xml:space="preserve"> ever since.  Well</t>
  </si>
  <si>
    <t xml:space="preserve"> I have been tutoring neighbors</t>
  </si>
  <si>
    <t xml:space="preserve"> siblings</t>
  </si>
  <si>
    <t xml:space="preserve"> friends</t>
  </si>
  <si>
    <t xml:space="preserve"> etc. for years</t>
  </si>
  <si>
    <t xml:space="preserve"> but now a lot of my client base is all grown up!  </t>
  </si>
  <si>
    <t>I love tutoring math</t>
  </si>
  <si>
    <t xml:space="preserve"> but I can help with all subjects.  I am most comfortable with middle schoolers</t>
  </si>
  <si>
    <t xml:space="preserve"> but am open to other ages.  </t>
  </si>
  <si>
    <t>Math: all math through AGS 1.  I have tutored AGS 2 and 3</t>
  </si>
  <si>
    <t xml:space="preserve"> but I am not an expert beyond AGS 1.</t>
  </si>
  <si>
    <t>After getting my teaching license</t>
  </si>
  <si>
    <t xml:space="preserve"> I was subbing mostly for math classes.  I became really passionate about helping students feel more confident about math and letting go of a bit of what I like to call</t>
  </si>
  <si>
    <t xml:space="preserve"> ""math baggage.""  I soon became endorsed to teach math.  I spend my summers teaching math in summer school and math is what I am hired to help with most often.</t>
  </si>
  <si>
    <t>Science:  My bachelor's degree is in English</t>
  </si>
  <si>
    <t xml:space="preserve"> but my career took a turn when I was asked to teach science.  Science is my main focus during the school year and I have become quite the scientist! </t>
  </si>
  <si>
    <t>Language arts:  Bring it on!  Like I said</t>
  </si>
  <si>
    <t xml:space="preserve"> my undergrad degree is in English.  </t>
  </si>
  <si>
    <t>Social Studies:  The one core subject I am not endorsed in.  That said</t>
  </si>
  <si>
    <t xml:space="preserve"> I wouldn't have a problem with any middle school social studies.  Nor with high school.</t>
  </si>
  <si>
    <t xml:space="preserve">Other:  Sometimes I am hired just to help a student keep on top of their assignments or stay organized. </t>
  </si>
  <si>
    <t>My rates:</t>
  </si>
  <si>
    <t>$50/hour or $65/1.5 hours.</t>
  </si>
  <si>
    <t>You can see my teaching licence by searching via my name using the TSPC public educator search.  As a liscenced teacher I have been fingerprinted and background checked.</t>
  </si>
  <si>
    <t>Covid:</t>
  </si>
  <si>
    <t>I am fully vaccinated and boosted.  I  will see your student in your household if the household is vaccinated.  Alternately</t>
  </si>
  <si>
    <t xml:space="preserve"> I am happy to meet on zoom.  I am also happy to meet at the local library.</t>
  </si>
  <si>
    <t>Note: If we meet in your household</t>
  </si>
  <si>
    <t xml:space="preserve"> I require that an adult is home and around. </t>
  </si>
  <si>
    <t>If you are interested in my service</t>
  </si>
  <si>
    <t xml:space="preserve"> feel free to reply with any questions.  We can arrange to meet up or zoom to see if we think your student and I would be a good fit.</t>
  </si>
  <si>
    <t>;[50, 65];2022-03-07;2
2022-02-28T04:54:06-0800;https://portland.craigslist.org/mlt/lss/d/portland-gre-gmat-sat-math-tutoring/7451847118.html;35.0;Portland Zoom Or In-Person;Multnomah Co;portland;Oregon;</t>
  </si>
  <si>
    <t>Note:  Currently doing only Zoom due to busy schedule.  Will be offering an in-person option around March 15.</t>
  </si>
  <si>
    <t>I offer tutoring for the quantitative sections on the SAT</t>
  </si>
  <si>
    <t xml:space="preserve"> and GRE.  Why hire me?</t>
  </si>
  <si>
    <t xml:space="preserve"> I've tutored numerous students over the past dozen years for the GMAT</t>
  </si>
  <si>
    <t xml:space="preserve"> SAT and GRE</t>
  </si>
  <si>
    <t xml:space="preserve"> and I've taught a course on the new GRE math section.  I scored 770 out of 800 on the math old on the old GRE myself.  I got into a highly competitive graduate program</t>
  </si>
  <si>
    <t xml:space="preserve"> and if you are trying to do the same</t>
  </si>
  <si>
    <t xml:space="preserve"> I can share my experiences with that process.  And</t>
  </si>
  <si>
    <t xml:space="preserve"> with a background in Psychology</t>
  </si>
  <si>
    <t xml:space="preserve"> I can offer tips on text anxiety as well.   And</t>
  </si>
  <si>
    <t xml:space="preserve"> my students would describe me as very patient and supportive.</t>
  </si>
  <si>
    <t xml:space="preserve"> I'm more affordable than the test prep/tutoring companies. I've worked for some a couple in the past and know others who have. They typically hire tutors like me who've done well on standardized tests</t>
  </si>
  <si>
    <t xml:space="preserve"> who already tutor</t>
  </si>
  <si>
    <t xml:space="preserve"> provide little or no training</t>
  </si>
  <si>
    <t xml:space="preserve"> and then double the rate.  I charge $35-45/hour.  And</t>
  </si>
  <si>
    <t xml:space="preserve"> I don't require commitment to any packages.  Students typically pay me after each session</t>
  </si>
  <si>
    <t xml:space="preserve"> and free to stop any time.</t>
  </si>
  <si>
    <t>I'm fully vaccinated (and boosted) and will do in-person tutoring in fully vaccinated households</t>
  </si>
  <si>
    <t xml:space="preserve"> and can also tutor via Zoom.</t>
  </si>
  <si>
    <t>2022-02-23T23:27:18-0800;https://portland.craigslist.org/mlt/cps/d/portland-learn-with-expert-help-to/7450167350.html;;‚ú∞‚ú∞‚ú∞‚ú∞Term Paper &amp; Assignment Help;Multnomah Co;portland;Oregon;"</t>
  </si>
  <si>
    <t>I am an experienced</t>
  </si>
  <si>
    <t xml:space="preserve"> professional standardized test prep tutor</t>
  </si>
  <si>
    <t xml:space="preserve"> with over 4+ years of tutoring experience -- working both individually and in classrooms. I earned my undergraduate degree from Harvard University in 2016 before pursuing graduate work at the University of Oxford</t>
  </si>
  <si>
    <t xml:space="preserve"> UK. I now teach and tutor full-time. Due to the pandemic</t>
  </si>
  <si>
    <t xml:space="preserve"> I offer sessions virtually via Zoom</t>
  </si>
  <si>
    <t xml:space="preserve"> Google Hangouts</t>
  </si>
  <si>
    <t xml:space="preserve"> or FaceTime. My goal is to make learning fun</t>
  </si>
  <si>
    <t xml:space="preserve"> hands-on</t>
  </si>
  <si>
    <t xml:space="preserve"> and rewarding. </t>
  </si>
  <si>
    <t xml:space="preserve"> Subjects I also teach: GMAT | SAT | ACT | GED| GRE | PSAT | SAT II | Math | Calculus | Statistics | Algebra | Algebra 2 | College Algebra | Pre-algebra | Prealgebra | Precalculus | Pre-calculus | Geometry | Online Class | Paper | Papers | Quiz | Discussion | Quizzes | Quizes | Final | Finals | Exam | Exams | Midterm | Midterms | Essay | Essays | Trigonometry | Statistical Methods | Psychology | History | Economics | Philosophy | Business | Management | Finance | Social Sciences | History | Literature | Sociology | Economics | Macroeconomics | Microeconomics | Probability | English</t>
  </si>
  <si>
    <t>I have always had a real knack for being able to explain very complex things in very simple</t>
  </si>
  <si>
    <t xml:space="preserve"> and easy to understand ways. I am glad to show you why I am already so many students' go-to Science tutor.</t>
  </si>
  <si>
    <t>If you're ready to take control of your academic or career path - or just want to master your classes - contact me and we can get started RIGHT AWAY!</t>
  </si>
  <si>
    <t>ùóú ùó∞ùóÆùóª ùòÅùóÆùó∏ùó≤ ùó∂ùóªùòÄùòÅùóøùòÇùó∞ùòÅùó∂ùóºùóªùòÄ ùóÆùóªùó± ùòÅùòÇùóøùóª ùòÅùóµùó≤ùó∫ ùó∂ùóªùòÅùóº ùòÅùóµùó≤ ùóµùó∂ùó¥ùóµùó≤ùòÄùòÅ ùóπùó≤ùòÉùó≤ùóπ ùóºùó≥ ùòÄùóÆùòÅùó∂ùòÄùó≥ùóÆùó∞ùòÅùó∂ùóºùóª ùóÆùóπùóºùóªùó¥ùòÄùó∂ùó±ùó≤ ùóøùó≤ùòÄùó≤ùóÆùóøùó∞ùóµ ùòÄùòÇùó∞ùó∞ùó≤ùòÄùòÄ. ùóú ùóµùóÆùòÉùó≤ ùóÆ ùòÅùóµùóºùóøùóºùòÇùó¥ùóµ ùòÇùóªùó±ùó≤ùóøùòÄùòÅùóÆùóªùó±ùó∂ùóªùó¥ ùóºùó≥ ùòÅùóµùó≤ ùòÇùòÄùó≤ ùóºùó≥ ùóΩùóøùóºùóΩùó≤ùóø ùó¥ùóøùóÆùó∫ùó∫ùóÆùóø ùóÆùóªùó± ùòÄùó≤ùóªùòÅùó≤ùóªùó∞ùó≤ ùòÄùòÅùóøùòÇùó∞ùòÅùòÇùóøùó≤ ùòÑùóµùó∂ùó∞ùóµ ùóµùóÆùòÉùó≤ ùóØùó≤ùó≤ùóª ùóÆùóª ùó∂ùóªùòÅùó≤ùó¥ùóøùóÆùóπ ùóΩùóÆùóøùòÅ ùóºùó≥ ùó∫ùòÜ ùòÄùòÇùó∞ùó∞ùó≤ùòÄùòÄ ùóÆùòÄ ùóÆ ùóøùó≤ùòÄùó≤ùóÆùóøùó∞ùóµ ùòÑùóøùó∂ùòÅùó≤ùóø.</t>
  </si>
  <si>
    <t>I hope to help in any way that I can. Look forward to hearing from you! :)</t>
  </si>
  <si>
    <t>;[];2022-03-07;0
2022-02-04T22:51:55-0800;https://portland.craigslist.org/clc/lss/d/wilsonville-math-and-science-tutor/7441965414.html;25.0;Wilsonville Remote As Well;Clackamas Co;portland;Oregon;</t>
  </si>
  <si>
    <t>High quality</t>
  </si>
  <si>
    <t xml:space="preserve"> personalized</t>
  </si>
  <si>
    <t xml:space="preserve"> affordable tutoring in math and science.</t>
  </si>
  <si>
    <t>I am a college student offering mainly remote tutoring for students who just need a little extra help to boost their understanding. Especially with all the challenges caused by the pandemic and with a new term ahead!</t>
  </si>
  <si>
    <t>Any math class up to and including Calculus AB/BC</t>
  </si>
  <si>
    <t xml:space="preserve"> and most science classes</t>
  </si>
  <si>
    <t xml:space="preserve"> including AP chemistry/biology.</t>
  </si>
  <si>
    <t>$25/hour</t>
  </si>
  <si>
    <t>;[25];2022-03-07;1
2022-03-04T04:55:05-0800;https://portland.craigslist.org/mlt/lss/d/portland-stats-help-ap-introductory/7453642244.html;;Portland;Multnomah Co;portland;Oregon;</t>
  </si>
  <si>
    <t>I'm available remotely by phone</t>
  </si>
  <si>
    <t xml:space="preserve"> or other methods.   Also in-person for fully vaccinated households.</t>
  </si>
  <si>
    <t>Are you struggling with the statistics</t>
  </si>
  <si>
    <t xml:space="preserve"> or other aspects of the research</t>
  </si>
  <si>
    <t xml:space="preserve"> involved with your dissertation or thesis? Do you need a statistics tutor for your graduate or undergraduate statistics course? Or your research methods course? Or does you son or daughter need help with AP stats?</t>
  </si>
  <si>
    <t>Worried about traditional face-to-face tutoring with the coronavirus? Especially concerned because your class is now online</t>
  </si>
  <si>
    <t xml:space="preserve"> with less access to instructors or TAs for help with stats?</t>
  </si>
  <si>
    <t>Patient</t>
  </si>
  <si>
    <t xml:space="preserve"> and affordable math/statistics tutor</t>
  </si>
  <si>
    <t xml:space="preserve"> with years of classroom teaching and tutoring experience. I understand math anxiety and am good at working with people who dread math. And in my years of tutoring</t>
  </si>
  <si>
    <t xml:space="preserve"> I've often tutored by telephone</t>
  </si>
  <si>
    <t xml:space="preserve"> and Skype.</t>
  </si>
  <si>
    <t>I've tutored all levels from grade school to graduate school</t>
  </si>
  <si>
    <t xml:space="preserve"> and work with you at whatever level you are in mathematics. I've taught Introductory Statistics at the university level. And I've tutored all of the basic topics covered in statistics and research methods courses:</t>
  </si>
  <si>
    <t>Understanding dependent and independent variables</t>
  </si>
  <si>
    <t xml:space="preserve"> types of reliability and validity</t>
  </si>
  <si>
    <t xml:space="preserve"> experimental versus other types of designs</t>
  </si>
  <si>
    <t>Hypothesis tests</t>
  </si>
  <si>
    <t xml:space="preserve"> confidence intervals</t>
  </si>
  <si>
    <t xml:space="preserve"> box and whisker plots</t>
  </si>
  <si>
    <t xml:space="preserve"> F-tests and ANOVAs</t>
  </si>
  <si>
    <t xml:space="preserve"> Simple Regression and Multiple Regression</t>
  </si>
  <si>
    <t xml:space="preserve"> the difference between parametric and nonparametric statistics</t>
  </si>
  <si>
    <t xml:space="preserve"> chi-square</t>
  </si>
  <si>
    <t xml:space="preserve"> factor analysis</t>
  </si>
  <si>
    <t>Probability Theory</t>
  </si>
  <si>
    <t>How to use SPSS</t>
  </si>
  <si>
    <t>Research Methods and Statistics for Psychology and the Social Sciences</t>
  </si>
  <si>
    <t>;[];2022-03-07;0
2022-03-03T16:18:20-0800;https://portland.craigslist.org/clk/lss/d/vancouver-tutoring-strategies-for/7453520439.html;40.5;Vancouver;Clark/Cowlitz;portland;Oregon;</t>
  </si>
  <si>
    <t>It's the new year. Don't play catch up</t>
  </si>
  <si>
    <t xml:space="preserve"> and offer affordable tutoring available for elementary school through college. We will match you appropriately with a personable tutor ideally qualified to suit your needs. </t>
  </si>
  <si>
    <t>What sets us apart:</t>
  </si>
  <si>
    <t>Screening ‚Äì We only hire the best</t>
  </si>
  <si>
    <t>Aptitude ‚Äì Our tutors are highly skilled professionals</t>
  </si>
  <si>
    <t>Matching ‚Äì We match you with the best tutor to suit your needs</t>
  </si>
  <si>
    <t>Convenience ‚Äì We offer a seamless and efficient process to get you on the right track</t>
  </si>
  <si>
    <t>Value ‚Äì We charge you less</t>
  </si>
  <si>
    <t xml:space="preserve"> and pay our tutors more than competitors.</t>
  </si>
  <si>
    <t>Quality ‚Äì We care about your success</t>
  </si>
  <si>
    <t>Tutoring rates for one student are between $36 to $45 per hour depending on the type of service(s) purchased.</t>
  </si>
  <si>
    <t>Some examples of subjects we tutor are: Middle School math/English</t>
  </si>
  <si>
    <t xml:space="preserve"> and COMPASS Test Prep</t>
  </si>
  <si>
    <t xml:space="preserve"> GRE math</t>
  </si>
  <si>
    <t>We also have experience with students with disabilities. Please visit our website for more information. eclipsetutoring.com</t>
  </si>
  <si>
    <t>Contact us today to schedule your free consultation. We look forward to working with you!</t>
  </si>
  <si>
    <t>Eclipse Tutoring</t>
  </si>
  <si>
    <t xml:space="preserve"> LLC Vancouver</t>
  </si>
  <si>
    <t>Elevating Students to Academic Success</t>
  </si>
  <si>
    <t>eclipsetutoring.com</t>
  </si>
  <si>
    <t>What our clients say about us:</t>
  </si>
  <si>
    <t>My grade was the highest I had ever achieved in math ever! My instructor actually emailed me a Congratulations!!! The investment of tutoring paid off - not only in my math score</t>
  </si>
  <si>
    <t xml:space="preserve"> but overall in myself!"" -- Kimberly</t>
  </si>
  <si>
    <t>Angie is a lifesaver! With her high level of mastery</t>
  </si>
  <si>
    <t xml:space="preserve"> she is able to help our senior with college calculus and our freshman with algebra. She is patient yet engaging. My kids' grades show how impactful she is. Thank you</t>
  </si>
  <si>
    <t xml:space="preserve"> Angie."" -- Avonte</t>
  </si>
  <si>
    <t>Angie tutored both my children this year - one in SAT prep and one in Math. She was wonderful with both of them</t>
  </si>
  <si>
    <t xml:space="preserve"> and it really paid off!! Well worth the investment. I highly recommend Eclipse Tutors and Angie!"" -- Jennifer C. via Yelp.com</t>
  </si>
  <si>
    <t>;[36, 45];2022-03-07;2
2022-03-02T15:45:02-0800;https://portland.craigslist.org/clk/lss/d/vancouver-tutoring-kindness-and-wealth/7453058122.html;;Vancouver;Clark/Cowlitz;portland;Oregon;</t>
  </si>
  <si>
    <t>Hi Students</t>
  </si>
  <si>
    <t>My name is Erin. I am passionate about equipping young people with the right tools</t>
  </si>
  <si>
    <t xml:space="preserve"> including fostering a growth mindset for success. My aptitude is focused on improving outcomes for young people and communities at large. Currently</t>
  </si>
  <si>
    <t xml:space="preserve"> I'm a school counselor in the Portland metro area. I hold a Master degree</t>
  </si>
  <si>
    <t xml:space="preserve"> as well as a school counselor license from the Harvard Graduate School of Education. My Bachelor degree is from the University of Virginia is in psychology. Initially working with children as a camp counselor</t>
  </si>
  <si>
    <t xml:space="preserve"> I continued within the education non-profit sector.</t>
  </si>
  <si>
    <t>I am both very motivating and supportive. I can provide assistance in a variety of subjects through high school age</t>
  </si>
  <si>
    <t xml:space="preserve"> as well as preparation for qualifying exams. Examples of subjects I tutor are: Middle School math/English</t>
  </si>
  <si>
    <t>Consultations are FREE</t>
  </si>
  <si>
    <t xml:space="preserve"> so there is the opportunity to get to know one another in a low risk environment. Please email for more details. Thank you!</t>
  </si>
  <si>
    <t>Erin</t>
  </si>
  <si>
    <t>;[];2022-03-07;0
2022-02-25T11:31:57-0800;https://portland.craigslist.org/mlt/lss/d/portland-in-home-music-lessons-se/7450809528.html;;Se Portland;Multnomah Co;portland;Oregon;</t>
  </si>
  <si>
    <t>*****We are now offering Video Lessons via Skype</t>
  </si>
  <si>
    <t xml:space="preserve"> or Google Hangouts due to the Coronavirus Crisis*****</t>
  </si>
  <si>
    <t>The Musicality Network of Portland has the best piano teachers who can travel to your SE Portland home! Many of our teachers are already teaching students in your neighborhood!</t>
  </si>
  <si>
    <t>Here are 6 great options for piano teachers to come to your home in SE Portland:</t>
  </si>
  <si>
    <t>1. Suzan</t>
  </si>
  <si>
    <t>Suzan was born in Colorado</t>
  </si>
  <si>
    <t xml:space="preserve"> and moved to Portland later in life because she always wanted to live in the Northwest. Suzan has taught piano and voice lessons for many years</t>
  </si>
  <si>
    <t xml:space="preserve"> as well as directed several choirs at Mount Hood Community College</t>
  </si>
  <si>
    <t xml:space="preserve"> and served as a choir director and pianist/accompanist at her church in Gresham.</t>
  </si>
  <si>
    <t>2. Charles</t>
  </si>
  <si>
    <t>Charles is an accomplished musician who performs</t>
  </si>
  <si>
    <t xml:space="preserve"> composes</t>
  </si>
  <si>
    <t xml:space="preserve"> produces</t>
  </si>
  <si>
    <t xml:space="preserve"> and engineers music. He has been intense and passionate about music since early childhood. At the age of 6 he began his musical journey by learning piano and being influenced by gospel and jazz music. Later he expanded into the world of drums and percussion. Moving into his teens Charles was starting to engaged in many musical activities and performed in many groups in high school. He played in (by audition only) the All Northwest jazz band and was a featured soloist in the group on vibraphone. Also</t>
  </si>
  <si>
    <t xml:space="preserve"> he played in the All State Concert Bands for two years. After high school Charles studied and performed around the Inland Northwest until the late 90‚Äôs when Charles was accepted to the Berklee College of Music on scholarship and moved to Boston. While at Berklee Charles was awarded the Elvin Jones Scholarship and in May of 2000 Charles graduated ‚ÄúCum Laude‚Äù from the Berklee College of Music.</t>
  </si>
  <si>
    <t>3. Sharayaha</t>
  </si>
  <si>
    <t>Originally from Michigan</t>
  </si>
  <si>
    <t xml:space="preserve"> Sharayaha moved to Portland in 2012 to pursue a Bachelors Degree in Musical Performance from Portland State University which she completed in 2016. She has had the great joy and fortune to perform all over the world</t>
  </si>
  <si>
    <t xml:space="preserve"> from Italy to Austria</t>
  </si>
  <si>
    <t xml:space="preserve"> Croatia to Slovakia and the U.S.A. While in Portland she has been able to perform with the Portland Symphony Orchestra</t>
  </si>
  <si>
    <t xml:space="preserve"> the Light Opera of Portland</t>
  </si>
  <si>
    <t xml:space="preserve"> Aurora Chorus directed by local composer Joan Szymko</t>
  </si>
  <si>
    <t xml:space="preserve"> the newly founded Foris Choir directed by local composer Marissa Wildeman and several performances with local composer Lisa Ann Marsh. As a teacher Sharayaha has taught children and adults of all ages in Portland</t>
  </si>
  <si>
    <t xml:space="preserve"> Slovakia and Croatia. Her main focus in musical study is to create confidence in each students own musical style and encourage growth beyond the students own expectations. She will also help each student create a network of local musicians to perform with in the hopes of creating life long musical bonds between different instrumentalists and singers alike. Sharayaha is excited to be teaching Voice</t>
  </si>
  <si>
    <t xml:space="preserve"> Piano and Clarinet and loves helping students of all ages strive for competitions</t>
  </si>
  <si>
    <t xml:space="preserve"> auditions</t>
  </si>
  <si>
    <t xml:space="preserve"> and better karaoke nights!</t>
  </si>
  <si>
    <t>4. Christine</t>
  </si>
  <si>
    <t>Christine started playing the piano at five years old and has taken lessons for 16 years. She has studied college level music theory and pedagogy</t>
  </si>
  <si>
    <t xml:space="preserve"> and has accompanied choir and church worship groups. She has two years of piano teaching experience including theory</t>
  </si>
  <si>
    <t xml:space="preserve"> technique</t>
  </si>
  <si>
    <t xml:space="preserve"> chording</t>
  </si>
  <si>
    <t xml:space="preserve"> and rhythm. In addition to her experience teaching piano</t>
  </si>
  <si>
    <t xml:space="preserve"> Christine also has taught dance for three years and is passionate about helping children develop skills that allow them to artistically express themselves. As a teacher she believes that with hard work and dedication any student can find enjoyment and accomplishment in playing the piano. Christine teaches the piano.</t>
  </si>
  <si>
    <t>5. MaryAnn</t>
  </si>
  <si>
    <t>Music is a wonderful tool to reach</t>
  </si>
  <si>
    <t xml:space="preserve"> train and develop long lasting positive characteristics in our selves and others. What a great opportunity to help others gain life shaping experiences through their own musical journey. I have fond memories of those who helped me along the way to develop my love for music and the instruments I currently play. Teaching is a rewarding experience I value and have enjoyed for many years. We share a part of ourselves when we teach others. Whether I am teaching music</t>
  </si>
  <si>
    <t xml:space="preserve"> math or English I enjoy helping others succeed and reach their goals. Currently</t>
  </si>
  <si>
    <t xml:space="preserve"> I am providing lessons for piano</t>
  </si>
  <si>
    <t xml:space="preserve"> drum set</t>
  </si>
  <si>
    <t xml:space="preserve"> multi percussion and euphonium. I also teach at a private school: music theory</t>
  </si>
  <si>
    <t xml:space="preserve"> percussion ensembles and regular academic subjects. My performing experiences include church choir</t>
  </si>
  <si>
    <t xml:space="preserve"> worship service</t>
  </si>
  <si>
    <t xml:space="preserve"> local Orchestras</t>
  </si>
  <si>
    <t xml:space="preserve"> and jamming at home with others. I started taking lessons in the sixth grade</t>
  </si>
  <si>
    <t xml:space="preserve"> first piano then drums. I‚Äôve marched in a drum &amp; bugle corps for seven years traveling the United States and Canada. In High school</t>
  </si>
  <si>
    <t xml:space="preserve"> I played in concert band</t>
  </si>
  <si>
    <t xml:space="preserve"> orchestra</t>
  </si>
  <si>
    <t xml:space="preserve"> marching band and a percussion ensemble. College provided an enriching experience with percussion ensembles</t>
  </si>
  <si>
    <t xml:space="preserve"> Charleston Symphony Orchestra</t>
  </si>
  <si>
    <t xml:space="preserve"> Spoleto Festival</t>
  </si>
  <si>
    <t xml:space="preserve"> a gig with the Tonight Show band and the Charleston Navy Band. I love it all and purpose to provide a balanced program of method book</t>
  </si>
  <si>
    <t xml:space="preserve"> theory</t>
  </si>
  <si>
    <t xml:space="preserve"> sight reading. I help prepare students for auditions</t>
  </si>
  <si>
    <t xml:space="preserve"> their own performing experiences</t>
  </si>
  <si>
    <t xml:space="preserve"> and best of all</t>
  </si>
  <si>
    <t xml:space="preserve"> adding lots of FUN to the mix.</t>
  </si>
  <si>
    <t>6. Anandi</t>
  </si>
  <si>
    <t>Anandi studied vocal jazz performance at Mt Hood Community College and St. Francis Xavier University</t>
  </si>
  <si>
    <t xml:space="preserve"> studying with Sandra Dudley and the late Berklee College of Music educator Mili Bermejo. Anandi began her career as a singer-songwriter</t>
  </si>
  <si>
    <t xml:space="preserve"> recording three albums of original songs. Her funk-rock tune ‚ÄúEnough of You‚Äù has received more than 3 million hits on YouTube and other songs have been used on television spots and in commercials. She has also recorded three jazz albums. Over the years Anandi has established a strong following as a Portland area vocalist</t>
  </si>
  <si>
    <t xml:space="preserve"> singing at the Rose Festival</t>
  </si>
  <si>
    <t xml:space="preserve"> appearing at the PDX Jazz Festival and producing her bi-annual concert at Classic Pianos. Anandi regularly performs with internationally acclaimed guitarist John Stowell. Other musical projects include PDX‚Äôs All Female Jazz Quartet</t>
  </si>
  <si>
    <t xml:space="preserve"> Nica‚Äôs Dream</t>
  </si>
  <si>
    <t xml:space="preserve"> the original acoustic trio</t>
  </si>
  <si>
    <t xml:space="preserve"> Maiden Oregon</t>
  </si>
  <si>
    <t xml:space="preserve"> and the retro soul group AM Sister Soul. Anandi teaches voice</t>
  </si>
  <si>
    <t xml:space="preserve"> acoustic guitar</t>
  </si>
  <si>
    <t xml:space="preserve"> and piano.</t>
  </si>
  <si>
    <t>7. Jeremy</t>
  </si>
  <si>
    <t>Hi there! My name is Jeremy and I am a music teacher</t>
  </si>
  <si>
    <t xml:space="preserve"> folk singer-songwriter</t>
  </si>
  <si>
    <t xml:space="preserve"> and multi-instrumentalist. I believe in music's power to bring people together and to express our truest selves in a positive and impactful way. Since middle school I have performed in bands ranging from rock to folk to jazz</t>
  </si>
  <si>
    <t xml:space="preserve"> and I currently perform solo as well as on lead guitar for the singer Erisy Watt. Performing has taken me around the US</t>
  </si>
  <si>
    <t xml:space="preserve"> over to Europe</t>
  </si>
  <si>
    <t xml:space="preserve"> and finally here to Portland where I have been finding my home in this lively music scene. Jeremy teaches acoustic and electric guitar.</t>
  </si>
  <si>
    <t>Attached</t>
  </si>
  <si>
    <t xml:space="preserve"> you can see photos of the teachers</t>
  </si>
  <si>
    <t xml:space="preserve"> in order from 1 to 6.</t>
  </si>
  <si>
    <t>Lessons are affordable</t>
  </si>
  <si>
    <t xml:space="preserve"> and payment can be made by credit card</t>
  </si>
  <si>
    <t xml:space="preserve"> Ca$hApp</t>
  </si>
  <si>
    <t xml:space="preserve"> Google Pay or PayPal.</t>
  </si>
  <si>
    <t>To schedule a free lesson with any of these teachers</t>
  </si>
  <si>
    <t xml:space="preserve"> or for answers to any questions</t>
  </si>
  <si>
    <t xml:space="preserve"> please call or text us. 971-227-4222</t>
  </si>
  <si>
    <t>Thanks for reading! We look forward to speaking with you.</t>
  </si>
  <si>
    <t>~Rachel</t>
  </si>
  <si>
    <t xml:space="preserve"> General Manager</t>
  </si>
  <si>
    <t>Piano teacher</t>
  </si>
  <si>
    <t xml:space="preserve"> piano lessons</t>
  </si>
  <si>
    <t xml:space="preserve"> guitar teacher</t>
  </si>
  <si>
    <t xml:space="preserve"> guitar lessons</t>
  </si>
  <si>
    <t xml:space="preserve"> violin</t>
  </si>
  <si>
    <t xml:space="preserve"> cello</t>
  </si>
  <si>
    <t xml:space="preserve"> bass</t>
  </si>
  <si>
    <t xml:space="preserve"> electric</t>
  </si>
  <si>
    <t xml:space="preserve"> acoustic</t>
  </si>
  <si>
    <t xml:space="preserve"> voice</t>
  </si>
  <si>
    <t xml:space="preserve"> keyboard</t>
  </si>
  <si>
    <t xml:space="preserve"> electric guitar</t>
  </si>
  <si>
    <t xml:space="preserve"> ukulele</t>
  </si>
  <si>
    <t xml:space="preserve"> mandolin</t>
  </si>
  <si>
    <t xml:space="preserve"> banjo</t>
  </si>
  <si>
    <t xml:space="preserve"> accordion</t>
  </si>
  <si>
    <t xml:space="preserve"> harmonica</t>
  </si>
  <si>
    <t xml:space="preserve"> flute</t>
  </si>
  <si>
    <t xml:space="preserve"> clarinet</t>
  </si>
  <si>
    <t xml:space="preserve"> saxophone</t>
  </si>
  <si>
    <t xml:space="preserve"> tuba. Music School</t>
  </si>
  <si>
    <t xml:space="preserve"> Music Tutor</t>
  </si>
  <si>
    <t xml:space="preserve"> instruction</t>
  </si>
  <si>
    <t xml:space="preserve"> music classes</t>
  </si>
  <si>
    <t xml:space="preserve"> Portland</t>
  </si>
  <si>
    <t xml:space="preserve"> Lents</t>
  </si>
  <si>
    <t xml:space="preserve"> Foster</t>
  </si>
  <si>
    <t xml:space="preserve"> Holgate</t>
  </si>
  <si>
    <t xml:space="preserve"> Powell</t>
  </si>
  <si>
    <t xml:space="preserve"> Southgate Oregon.</t>
  </si>
  <si>
    <t>;[];2022-03-07;0
2022-02-22T13:31:02-0800;https://portland.craigslist.org/mlt/sks/d/portland-master-electrician-2nd/7449561227.html;;Serving Multonomah &amp; Clark Counties;Multnomah Co;portland;Oregon;</t>
  </si>
  <si>
    <t>My name is Ryan and I am a twice certified General Electrician whom is the son of an electrical contractor.</t>
  </si>
  <si>
    <t>Resume:</t>
  </si>
  <si>
    <t>I started full time as an electrical apprentice in 2000 working with my brother and father on mostly government buildings public works jobs till I finally had ended up working on every school in my school district except for two including the 3 Junior Highschools and 1 Highschool by the time my relationship with that employer ended.  We also did custom homes and some trouble shooting.  This was the contractor I always gravitated back too but I did leave from time to time when I was the foreman for a track housing electrical contractor and when I was a service electrician with a fully outfitted service van.  I went on to complete 2 years in a Community College getting my general ed with major as electrical engineering</t>
  </si>
  <si>
    <t xml:space="preserve"> where I was in the Alpha Gamma Sigma the nation wide honor roll and I volunteered as a math tutor and at the American Cancer Society.  I maintained a 3.86 GPA for the majority of my higher education.  I am a two times certified general electrician from California</t>
  </si>
  <si>
    <t xml:space="preserve"> Certification # E133312G through the Department of Apprenticeship Standards and the Department of Industrial Relations.  I finally started running my own service business in January 2014 until present.  I have also engineered small residential/commercial projects for my brother who does architecture work as a draftsman.</t>
  </si>
  <si>
    <t>I do the equivalent work of an electrical contractor for a fraction of the price and with a limited scope jobs up to $1000 dollars and under.  Troubleshooting</t>
  </si>
  <si>
    <t xml:space="preserve"> service upgrades</t>
  </si>
  <si>
    <t xml:space="preserve"> outlets/lighting/utilization for equipment specific wiring installations in romex/conduit as the appropriate method for specific application dictates per the NEC.  I do everything from start to finish electrical low voltage</t>
  </si>
  <si>
    <t xml:space="preserve"> communications</t>
  </si>
  <si>
    <t xml:space="preserve"> fire alarm</t>
  </si>
  <si>
    <t xml:space="preserve"> fans</t>
  </si>
  <si>
    <t xml:space="preserve"> jacuzzis</t>
  </si>
  <si>
    <t xml:space="preserve"> detached buildings</t>
  </si>
  <si>
    <t xml:space="preserve"> emergency generators/intrinsically safe systems</t>
  </si>
  <si>
    <t xml:space="preserve"> anything and everything electrically related residential/commercial and industrial.</t>
  </si>
  <si>
    <t>Conclusion:</t>
  </si>
  <si>
    <t>While doing trac homes I was working with 3 other electricians when I felt that they were wasting the employers time so I went on to the next house ahead of them when I was 3 houses down the block before they were finished with the one house we all started in together</t>
  </si>
  <si>
    <t xml:space="preserve"> the point: master electrician skills + staying on task = the best value for your money for industry best quality work.  Call Ryan today to schedule your quality installation at (971) 900-8451</t>
  </si>
  <si>
    <t xml:space="preserve"> look forward to hearing from you and have a great day!  All work guaranteed for 1 year.  The best way to reach me is by text as many times I am on the job and can't get to the phone</t>
  </si>
  <si>
    <t xml:space="preserve"> thanks.</t>
  </si>
  <si>
    <t>2022-02-10T18:17:27-0800;https://portland.craigslist.org/wsc/lss/d/portland-expert-sat-tutor/7444495637.html;75.0;no city found;Washington Co;portland;Oregon;"</t>
  </si>
  <si>
    <t>Hi I‚Äôm Sam. I‚Äôm 23 and an expert at tutoring the SAT. I have over 9 years of tutoring experience ranging from Gifted and Talented Elementary School students to Post Grad-School professionals who need refreshers in collegiate STEM field courses.</t>
  </si>
  <si>
    <t>I scored in the 99th percentile for all 3 sections (Reading</t>
  </si>
  <si>
    <t xml:space="preserve"> Writing/Language</t>
  </si>
  <si>
    <t xml:space="preserve"> Math) of the SAT and for the past 4 years I have put a greater focus on preparing high school students for their SAT‚Äôs.</t>
  </si>
  <si>
    <t>_____________________________________________________________________________</t>
  </si>
  <si>
    <t>The Tutor Sam vs Big Brand Tutoring Companies.</t>
  </si>
  <si>
    <t>Big brand tutoring companies like TPR and Barron‚Äôs are generic and don‚Äôt cater to an individual student. Their programs resemble a stressful bootcamp rather than a strategic guide to success. Their study sessions are generic</t>
  </si>
  <si>
    <t xml:space="preserve"> boring</t>
  </si>
  <si>
    <t xml:space="preserve"> often 3 hours long</t>
  </si>
  <si>
    <t xml:space="preserve"> and assign so much work that it is impossible for an active high school student to keep up with their ridiculous demands.</t>
  </si>
  <si>
    <t>I have the solution to their shortcomings.</t>
  </si>
  <si>
    <t>++I offer a personal aspect you will not find with other tutors. I work with the parents and child to create a schedule that fits the student‚Äôs already busy schedule.</t>
  </si>
  <si>
    <t>++I work with the student based on Pomodoro study principles (timed and effective segments).</t>
  </si>
  <si>
    <t xml:space="preserve"> I immediately identify the current level of the student and then take the appropriate approach to further solidify their strengths and strengthen their weaknesses</t>
  </si>
  <si>
    <t xml:space="preserve"> this allows for maximum efficiency in the student‚Äôs study time.</t>
  </si>
  <si>
    <t>++I assign a MAXIMUM of 1 hour of homework per week per section. I‚Äôm confident in the effectiveness of my time spent with the student that it significantly minimizes the amount of work the student has to put in on their own time.</t>
  </si>
  <si>
    <t>++I‚Äôm a relatable tutor for the student. Old tutors</t>
  </si>
  <si>
    <t xml:space="preserve"> no matter how good</t>
  </si>
  <si>
    <t xml:space="preserve"> often have lost touch with the day-to-day struggles and livelihoods of today‚Äôs modern students. To provide a personal experience requires someone that comes from a position of understanding of all the other aspects of the student‚Äôs life.</t>
  </si>
  <si>
    <t>++Finally I provide the best value for your money. I‚Äôm cheaper than big tutoring companies and offer a more catered experience.</t>
  </si>
  <si>
    <t>SAT Prices and Services</t>
  </si>
  <si>
    <t>FREE CONSULTATION - I always conduct a meet and greet with the student and/or parent to make sure that we get to know each other</t>
  </si>
  <si>
    <t xml:space="preserve"> address any questions or concerns</t>
  </si>
  <si>
    <t xml:space="preserve"> and to discuss a schedule and logistics</t>
  </si>
  <si>
    <t>Flexible SAT Math Section Tutoring - 1 hr - $75</t>
  </si>
  <si>
    <t>Flexible SAT Reading &amp; Writing/Language - 1 hr - $75</t>
  </si>
  <si>
    <t>SAT Math Package - 10 hrs - $650</t>
  </si>
  <si>
    <t>SAT Reading &amp; Writing/Language Package - 10 hrs - $650</t>
  </si>
  <si>
    <t>Total SAT Bundle (Reading</t>
  </si>
  <si>
    <t xml:space="preserve"> Math) - 20 hrs - $1200</t>
  </si>
  <si>
    <t>*ask about other subject specific tutoring (Math</t>
  </si>
  <si>
    <t>I accept Apple Pay</t>
  </si>
  <si>
    <t xml:space="preserve"> Crypto</t>
  </si>
  <si>
    <t>My tutoring approach is very flexible</t>
  </si>
  <si>
    <t xml:space="preserve"> however I recommend to plan for 10 hours per section over the course of 6-10 weeks for the best results. This is the average amount of time a student will need to properly prepare for the exam.</t>
  </si>
  <si>
    <t>What Results Can You Expect?</t>
  </si>
  <si>
    <t>I do not do score guarantees because everyone has a budget and each student learns and progresses at a different pace. However</t>
  </si>
  <si>
    <t xml:space="preserve"> from previous students I‚Äôve worked with below are reasonable results that can be expected if the student works with me for the recommended amount of time.</t>
  </si>
  <si>
    <t>Starting score of 950 or below - (highly variable results</t>
  </si>
  <si>
    <t xml:space="preserve"> generally requires more than 10 hrs of work per section)</t>
  </si>
  <si>
    <t>Starting score of 1000 - average 1200+ with 10 hrs per section</t>
  </si>
  <si>
    <t>Starting score of 1100 - average 1250+ with 10 hrs per section</t>
  </si>
  <si>
    <t>Starting score of 1200 - average 1300+ with 10 hrs per section</t>
  </si>
  <si>
    <t>Starting score of 1300 - average 1380+ with 10 hrs per section</t>
  </si>
  <si>
    <t>Starting score of 1400 - average 1470+ with 10 hrs per section</t>
  </si>
  <si>
    <t>Starting score of 1450 - average 1490+ with 10 hrs per section</t>
  </si>
  <si>
    <t>To schedule a consultation or for any questions/concerns please</t>
  </si>
  <si>
    <t>email me at thetutorsam@gmail.com or</t>
  </si>
  <si>
    <t>text me at (614)-500-9396</t>
  </si>
  <si>
    <t>;[75, 75];2022-03-07;2
2022-02-05T12:05:42-0800;https://portland.craigslist.org/wsc/lss/d/cornelius-math-and-physics-tutoring/7442198696.html;;Portland Area;Washington Co;portland;Oregon;</t>
  </si>
  <si>
    <t>Math and physics tutoring available for high school and middle school students. I can teach any math up to and including AP/advanced calculus. Studied physics in college</t>
  </si>
  <si>
    <t xml:space="preserve"> so I can tutor students in advanced high school/college prep level physics. Contact me for further details!</t>
  </si>
  <si>
    <t>;[];2022-03-07;0
2022-02-07T15:25:22-0800;https://portland.craigslist.org/clc/lss/d/west-linn-private-11-tutoring-for-12/7443107127.html;;West Linn, Wilsonville, Lake Oswego, Tualatin, Or City;Clackamas Co;portland;Oregon;</t>
  </si>
  <si>
    <t>Hello!  I offer private one-on-one tutoring for anyone seeking that type of support.  I work with students of all ages</t>
  </si>
  <si>
    <t xml:space="preserve"> including K-12</t>
  </si>
  <si>
    <t xml:space="preserve"> college age</t>
  </si>
  <si>
    <t xml:space="preserve"> and adult.  I offer a free one-hour consultation</t>
  </si>
  <si>
    <t xml:space="preserve"> in-person or via phone</t>
  </si>
  <si>
    <t xml:space="preserve"> to discuss your needs and assess our fit.  We can also connect via Zoom.  </t>
  </si>
  <si>
    <t>Now is a great time to get some extra help for the second half of the school year.  Please respond to this Craig‚Äôs List email - - with your information (e.g. geographic location</t>
  </si>
  <si>
    <t xml:space="preserve"> grade level</t>
  </si>
  <si>
    <t xml:space="preserve"> and preferred number of sessions per week) - - and I‚Äôll forward my contact information to you. </t>
  </si>
  <si>
    <t>MY NAME is Laura (she/her).  I am fully vaccinated + booster for Covid-19.  As a tutor</t>
  </si>
  <si>
    <t xml:space="preserve"> I will be your advocate.  It is my goal to help you succeed and develop confidence both as a student and in life.  My approach is warm</t>
  </si>
  <si>
    <t xml:space="preserve"> caring</t>
  </si>
  <si>
    <t xml:space="preserve"> inclusive</t>
  </si>
  <si>
    <t xml:space="preserve"> open-minded</t>
  </si>
  <si>
    <t xml:space="preserve"> and non-judgmental.  I have a growth mindset and hope you do</t>
  </si>
  <si>
    <t xml:space="preserve"> too!  </t>
  </si>
  <si>
    <t>MY EDUCATION:  I have a Bachelor‚Äôs Degree in Family Studies</t>
  </si>
  <si>
    <t xml:space="preserve"> which includes education in child development</t>
  </si>
  <si>
    <t xml:space="preserve"> family dynamics and relationships</t>
  </si>
  <si>
    <t xml:space="preserve"> and stressors that affect individuals and families.  I‚Äôve also completed a curriculum</t>
  </si>
  <si>
    <t xml:space="preserve"> and assessment teaching program at the Master‚Äôs level.  </t>
  </si>
  <si>
    <t>MY WORK experience includes:  (a) providing art and play therapy for hospitalized children</t>
  </si>
  <si>
    <t xml:space="preserve"> (b) furnishing medical procedural education and in-hospital support for parents</t>
  </si>
  <si>
    <t xml:space="preserve"> (c ) educating for over two decades of 1:1 tutoring in students‚Äô homes</t>
  </si>
  <si>
    <t xml:space="preserve"> (d) serving as a public school substitute teacher</t>
  </si>
  <si>
    <t xml:space="preserve"> teaching assistant</t>
  </si>
  <si>
    <t xml:space="preserve"> classroom assistant</t>
  </si>
  <si>
    <t xml:space="preserve"> and (e) being a counselor/coach for parents</t>
  </si>
  <si>
    <t xml:space="preserve"> teens</t>
  </si>
  <si>
    <t xml:space="preserve"> and young adults. </t>
  </si>
  <si>
    <t>For all of my students and families</t>
  </si>
  <si>
    <t xml:space="preserve"> I offer a customized method for reducing anxiety.  Many of us have anxiety related to life stress</t>
  </si>
  <si>
    <t xml:space="preserve"> school pressure</t>
  </si>
  <si>
    <t xml:space="preserve"> learning challenges</t>
  </si>
  <si>
    <t xml:space="preserve"> test anxiety</t>
  </si>
  <si>
    <t xml:space="preserve"> trauma</t>
  </si>
  <si>
    <t xml:space="preserve"> and feeling overwhelmed.  I can help you relax that anxiousness.  When you feel more peace-filled</t>
  </si>
  <si>
    <t xml:space="preserve"> you can believe in yourself and achieve more. </t>
  </si>
  <si>
    <t>Here‚Äôs a detailed breakdown of my tutoring services:</t>
  </si>
  <si>
    <t>K-5 TUTORING:  Meet 1:1 in the student‚Äôs home or via Zoom* for homework assistance</t>
  </si>
  <si>
    <t xml:space="preserve"> teaching concepts</t>
  </si>
  <si>
    <t xml:space="preserve"> advancing skills</t>
  </si>
  <si>
    <t xml:space="preserve"> and creating healthy working and mental habits.</t>
  </si>
  <si>
    <t>K-5 PARENT SUPPORT:  Meet privately with parents to provide parenting support which includes but not limited to listening to concerns</t>
  </si>
  <si>
    <t xml:space="preserve"> counseling on children‚Äôs issues</t>
  </si>
  <si>
    <t xml:space="preserve"> and planning for new outcomes.</t>
  </si>
  <si>
    <t>GRADES 6-8 | MIDDLE SCHOOL TUTORING:  Meet 1:1 in the student‚Äôs home or via Zoom* for homework assistance</t>
  </si>
  <si>
    <t xml:space="preserve"> and creating healthy working and mental habits.  For 8th grade students</t>
  </si>
  <si>
    <t xml:space="preserve"> I offer high school preparation and life planning for post high school</t>
  </si>
  <si>
    <t xml:space="preserve"> trade school</t>
  </si>
  <si>
    <t xml:space="preserve"> and/or career.</t>
  </si>
  <si>
    <t>MIDDLE SCHOOL PARENT SUPPORT:  Parents from 5th grade (pre-middle school) to 8th grade are often stressed out!  During the middle school years</t>
  </si>
  <si>
    <t xml:space="preserve"> children are rapidly growing</t>
  </si>
  <si>
    <t xml:space="preserve"> both cognitively and physically.  The entire family needs support.  I meet privately with parents to provide parenting support which includes but not limited to listening to concerns</t>
  </si>
  <si>
    <t>GRADES 9-12 | HIGH SCHOOL TUTORING:  Meet 1:1 in the student‚Äôs home or via Zoom* for homework assistance</t>
  </si>
  <si>
    <t xml:space="preserve"> and creating healthy working and mental habits.  My stronger subjects include English (writing)</t>
  </si>
  <si>
    <t xml:space="preserve"> Math (Algebra 1</t>
  </si>
  <si>
    <t xml:space="preserve"> History (writing</t>
  </si>
  <si>
    <t xml:space="preserve"> projects).  Overall</t>
  </si>
  <si>
    <t xml:space="preserve"> I can help high schoolers with confidence building</t>
  </si>
  <si>
    <t xml:space="preserve"> determining passion</t>
  </si>
  <si>
    <t xml:space="preserve"> organization</t>
  </si>
  <si>
    <t xml:space="preserve"> goal setting</t>
  </si>
  <si>
    <t xml:space="preserve"> improving mental habits</t>
  </si>
  <si>
    <t xml:space="preserve"> and life planning such as post high school</t>
  </si>
  <si>
    <t xml:space="preserve"> and/or career. </t>
  </si>
  <si>
    <t>HIGH SCHOOL PARENT SUPPORT:  Parents from 8th grade (pre-high school) to 12th grade are often stressed out!  During the high school years</t>
  </si>
  <si>
    <t xml:space="preserve"> children are now emerging young adults with vast amounts of academic and life pressure.  Between grades</t>
  </si>
  <si>
    <t xml:space="preserve"> sports</t>
  </si>
  <si>
    <t xml:space="preserve"> extra-curricular activities</t>
  </si>
  <si>
    <t xml:space="preserve"> social lives</t>
  </si>
  <si>
    <t xml:space="preserve"> and part-time jobs</t>
  </si>
  <si>
    <t xml:space="preserve"> the entire family needs support.  I meet privately with parents to provide parenting support which includes but not limited to listening to concerns</t>
  </si>
  <si>
    <t xml:space="preserve"> counseling on teen issues</t>
  </si>
  <si>
    <t>COLLEGE STUDENT TUTORING:  Meet 1:1 at a mutually-agreed upon location or via Zoom to provide assistance with writing</t>
  </si>
  <si>
    <t xml:space="preserve"> project management</t>
  </si>
  <si>
    <t xml:space="preserve"> academic organization</t>
  </si>
  <si>
    <t xml:space="preserve"> confidence building</t>
  </si>
  <si>
    <t xml:space="preserve"> anxiety reduction</t>
  </si>
  <si>
    <t xml:space="preserve"> and life planning / life coaching such as post college</t>
  </si>
  <si>
    <t xml:space="preserve"> graduate school</t>
  </si>
  <si>
    <t xml:space="preserve"> specialized training</t>
  </si>
  <si>
    <t>ADULT:  Meet 1:1 at a mutually-agreed upon location or via Zoom to provide assistance with life</t>
  </si>
  <si>
    <t xml:space="preserve"> and longer-term planning / life coaching such as life direction</t>
  </si>
  <si>
    <t xml:space="preserve"> career</t>
  </si>
  <si>
    <t>************</t>
  </si>
  <si>
    <t>*LOCATION FOR TUTORING:  I would prefer to come to you as in-person tutoring is more successful</t>
  </si>
  <si>
    <t xml:space="preserve"> however with Covid-19</t>
  </si>
  <si>
    <t xml:space="preserve"> I am willing to adapt to Zoom sessions.  Let‚Äôs discuss what works best for you.</t>
  </si>
  <si>
    <t>SERVING THE FOLLOWING AREAS:</t>
  </si>
  <si>
    <t>For K-12</t>
  </si>
  <si>
    <t xml:space="preserve"> High School tutoring - West Linn</t>
  </si>
  <si>
    <t xml:space="preserve"> Wilsonville</t>
  </si>
  <si>
    <t xml:space="preserve"> Lake Oswego</t>
  </si>
  <si>
    <t xml:space="preserve"> Oregon City</t>
  </si>
  <si>
    <t xml:space="preserve"> Tualatin</t>
  </si>
  <si>
    <t>For College Students</t>
  </si>
  <si>
    <t xml:space="preserve"> Adults - any mutually-agreed upon location in the Portland</t>
  </si>
  <si>
    <t xml:space="preserve"> OR metropolitan area.  Long distance via Zoom is also possible.  </t>
  </si>
  <si>
    <t xml:space="preserve">THANK YOU!  I look forward to making a connection and working with you.  </t>
  </si>
  <si>
    <t>;[];2022-03-07;0
2022-02-19T11:48:31-0500;https://allentown.craigslist.org/lss/d/bethlehem-math-physics-and-chemistry/7448123679.html;;Bethlehem;no subregion found;allentown;Pennsylvania;</t>
  </si>
  <si>
    <t>I have five years of experience in teaching Math</t>
  </si>
  <si>
    <t xml:space="preserve"> and Chemistry. In the last five years</t>
  </si>
  <si>
    <t xml:space="preserve"> I have helped hundreds of students to improve their understanding of science. Will offer a free class and then we will discuss the payment. I can guarantee the student will improve under my supervision.</t>
  </si>
  <si>
    <t>;[];2022-03-07;0
2022-02-24T02:11:42-0500;https://philadelphia.craigslist.org/cps/d/philadelphia-12-years-teaching/7450166126.html;;Online;no subregion found;philadelphia;Pennsylvania;</t>
  </si>
  <si>
    <t xml:space="preserve">My name is Matt and I possess a graduate degree in Mathematics. I have over 12+ years of experience in the field of complex mathematics as well as tutoring those in need. I know how difficult it can be to get proper assistance for advanced mathematics which is why I offer hands on at your pace judgment free learning at a reasonable price. I have worked with professionals and experts who yield excellent results for over 12+ years in the following subjects. </t>
  </si>
  <si>
    <t>I bring a unique perspective to my teaching</t>
  </si>
  <si>
    <t>My approach is supportive and collaborative. I want my students to succeed on the particular admissions essay or school assignment we‚Äôre working on--and to become better writers in the process. I also have over 2</t>
  </si>
  <si>
    <t xml:space="preserve"> and study guide solutions at on our website.</t>
  </si>
  <si>
    <t>ùêà'ùêØùêû ùêõùêÆùê¢ùê•ùê≠ ùê≠ùê°ùê´ùê®ùêÆùê†ùê°ùê®ùêÆùê≠ ùê¶ùê≤ ùêúùêöùê´ùêûùêûùê´</t>
  </si>
  <si>
    <t xml:space="preserve"> ùêöùêßùêù ùêõùêûùêúùê®ùê¶ùêû ùêûùê±ùêúùêûùê•ùê•ùêûùêßùê≠ ùêúùê¢ùê≠ùê¢ùê≥ùêûùêßùê¨ ùê∞ùê°ùê® ùê†ùê® ùê®ùêß ùê≠ùê® ùêöùêúùêúùê®ùê¶ùê©ùê•ùê¢ùê¨ùê° ùêÆùêßùêõùêûùê•ùê¢ùêûùêØùêöùêõùê•ùêû ùê≠ùê°ùê¢ùêßùê†ùê¨. </t>
  </si>
  <si>
    <t xml:space="preserve">I tutor online classes for graduate and undergraduate schools. I have had experience teaching in one-on-one situations and in the classroom. My rates are based on my expertise and hours are flexible. </t>
  </si>
  <si>
    <t>;[];2022-03-07;0
2022-02-20T22:24:23-0500;https://philadelphia.craigslist.org/lss/d/philadelphia-virtual-preschool-pre/7448768495.html;;no city found;no subregion found;philadelphia;Pennsylvania;</t>
  </si>
  <si>
    <t>If your preschooler is having difficulty with reading (letters</t>
  </si>
  <si>
    <t xml:space="preserve"> sounds</t>
  </si>
  <si>
    <t xml:space="preserve"> sight words </t>
  </si>
  <si>
    <t>etc) and math</t>
  </si>
  <si>
    <t xml:space="preserve"> and you feel he or she could benefit from additional support</t>
  </si>
  <si>
    <t xml:space="preserve"> I would love to help. My name is Ilene</t>
  </si>
  <si>
    <t xml:space="preserve"> and I would like to offer my online tutoring service to enhance your child's skills in preparation for kindergarten. I am an experienced and dedicated elementary school tutor with a Bachelor of Science degree in Early Childhood Education. I have a passion for working with children and watching them grow academically.</t>
  </si>
  <si>
    <t>On a daily basis</t>
  </si>
  <si>
    <t xml:space="preserve"> I work remotely with students who need assistance with letter sounds</t>
  </si>
  <si>
    <t xml:space="preserve"> and math. I utilize various techniques and reinforcement to provide an enjoyable learning experience. Since many children have unique ways of learning</t>
  </si>
  <si>
    <t xml:space="preserve"> I gear my lessons to the needs of each individual. I have seen my students demonstrate marked improvement and progress to higher levels. I would like to provide the same opportunity for your child.</t>
  </si>
  <si>
    <t xml:space="preserve"> I have worked with 3</t>
  </si>
  <si>
    <t xml:space="preserve"> and 5 year old children at a child development center engaging them in educational activities and projects.</t>
  </si>
  <si>
    <t>Thank you for your interest in my services. I look forward to assisting your child</t>
  </si>
  <si>
    <t xml:space="preserve"> and making learning a fun and positive experience.</t>
  </si>
  <si>
    <t>2022-02-16T21:19:36-0500;https://philadelphia.craigslist.org/lss/d/philadelphia-tutoring-langarts-math/7447052654.html;;Philadelphia And Suburbs Virtually;no subregion found;philadelphia;Pennsylvania;"</t>
  </si>
  <si>
    <t>We are experienced tutors and teachers. We taught at various private and public schools.  We also homeschooled our daughter  for (12) twelve years. Her average throughout the twelve years was ""97."" If you want to bring your child on or above level</t>
  </si>
  <si>
    <t xml:space="preserve"> call my cell at 215-266-9082. In case I am unable to answer my phone</t>
  </si>
  <si>
    <t xml:space="preserve"> please leave a message</t>
  </si>
  <si>
    <t xml:space="preserve"> and I will return your call. I check my voicemails periodically.</t>
  </si>
  <si>
    <t>;[];2022-03-07;0
2022-02-15T21:33:32-0500;https://philadelphia.craigslist.org/lss/d/philadelphia-ivy-league-tutor-algebra/7446605704.html;;Cc Philadelphia;no subregion found;philadelphia;Pennsylvania;</t>
  </si>
  <si>
    <t>I offer an online alternative to face-to-face tutorials. Please contact me.</t>
  </si>
  <si>
    <t>Harvard undergraduate</t>
  </si>
  <si>
    <t>Columbia and PENN graduate</t>
  </si>
  <si>
    <t>Offering expert tutoring in the following subjects:</t>
  </si>
  <si>
    <t>Calculus I and II</t>
  </si>
  <si>
    <t>I'm an easy-going</t>
  </si>
  <si>
    <t xml:space="preserve"> patient and experienced tutor</t>
  </si>
  <si>
    <t xml:space="preserve"> well-versed in all of these subjects.</t>
  </si>
  <si>
    <t>My tutoring style has been described as engaging</t>
  </si>
  <si>
    <t xml:space="preserve"> gentle and encouraging.</t>
  </si>
  <si>
    <t>I'm committed to your success</t>
  </si>
  <si>
    <t xml:space="preserve"> and together</t>
  </si>
  <si>
    <t xml:space="preserve"> I believe we can achieve it.</t>
  </si>
  <si>
    <t>In addition to homework help</t>
  </si>
  <si>
    <t xml:space="preserve"> I strive to advance your knowledge and build your confidence level when exam time arrives to help you get the grade you want and deserve.</t>
  </si>
  <si>
    <t>Through years of tutoring students in the past</t>
  </si>
  <si>
    <t xml:space="preserve"> I have learned to anticipate typical problem areas</t>
  </si>
  <si>
    <t xml:space="preserve"> and I have discovered many tricks and strategies unique to these courses</t>
  </si>
  <si>
    <t xml:space="preserve"> as well as specific traps to avoid.</t>
  </si>
  <si>
    <t>Don't be intimidated by math any longer.</t>
  </si>
  <si>
    <t>Let me help you succeed!</t>
  </si>
  <si>
    <t>Please email me your contact info.   I will respond promptly.</t>
  </si>
  <si>
    <t>;[];2022-03-07;0
2022-02-17T18:34:14-0500;https://philadelphia.craigslist.org/lss/d/philadelphia-certified-teacher-stanford/7447438022.html;;no city found;no subregion found;philadelphia;Pennsylvania;</t>
  </si>
  <si>
    <t>(215) 486-1825</t>
  </si>
  <si>
    <t>Mount Pleasant township</t>
  </si>
  <si>
    <t xml:space="preserve"> Muhlenberg</t>
  </si>
  <si>
    <t xml:space="preserve"> Munhall</t>
  </si>
  <si>
    <t xml:space="preserve"> Murrysville</t>
  </si>
  <si>
    <t xml:space="preserve"> Neshannock</t>
  </si>
  <si>
    <t xml:space="preserve"> Nether Providence</t>
  </si>
  <si>
    <t xml:space="preserve"> New Britain township</t>
  </si>
  <si>
    <t xml:space="preserve"> New Castle city</t>
  </si>
  <si>
    <t xml:space="preserve"> New Garden</t>
  </si>
  <si>
    <t xml:space="preserve"> New Hanover</t>
  </si>
  <si>
    <t xml:space="preserve"> New Kensington</t>
  </si>
  <si>
    <t xml:space="preserve"> Newberry</t>
  </si>
  <si>
    <t xml:space="preserve"> Newtown and Upper Allen</t>
  </si>
  <si>
    <t xml:space="preserve"> Newtown township</t>
  </si>
  <si>
    <t xml:space="preserve"> Norristown</t>
  </si>
  <si>
    <t xml:space="preserve"> North Fayette</t>
  </si>
  <si>
    <t xml:space="preserve"> North Huntingdon</t>
  </si>
  <si>
    <t xml:space="preserve"> North Lebanon</t>
  </si>
  <si>
    <t xml:space="preserve"> North Middleton</t>
  </si>
  <si>
    <t xml:space="preserve"> North Strabane</t>
  </si>
  <si>
    <t xml:space="preserve"> North Union township</t>
  </si>
  <si>
    <t xml:space="preserve"> North Versailles</t>
  </si>
  <si>
    <t xml:space="preserve"> North Whitehall</t>
  </si>
  <si>
    <t xml:space="preserve"> Northampton</t>
  </si>
  <si>
    <t xml:space="preserve"> Northampton borough</t>
  </si>
  <si>
    <t xml:space="preserve"> Oil City</t>
  </si>
  <si>
    <t xml:space="preserve"> Palmer</t>
  </si>
  <si>
    <t xml:space="preserve"> Patton township</t>
  </si>
  <si>
    <t xml:space="preserve"> Penn Forest</t>
  </si>
  <si>
    <t xml:space="preserve"> Penn Hills</t>
  </si>
  <si>
    <t xml:space="preserve"> Penn township</t>
  </si>
  <si>
    <t xml:space="preserve"> Peters</t>
  </si>
  <si>
    <t xml:space="preserve"> Philadelphia</t>
  </si>
  <si>
    <t xml:space="preserve"> Phoenixville</t>
  </si>
  <si>
    <t xml:space="preserve"> Pine township</t>
  </si>
  <si>
    <t xml:space="preserve"> Pittsburgh</t>
  </si>
  <si>
    <t xml:space="preserve"> Plains</t>
  </si>
  <si>
    <t xml:space="preserve"> Plum</t>
  </si>
  <si>
    <t xml:space="preserve"> Plumstead</t>
  </si>
  <si>
    <t xml:space="preserve"> Plymouth township</t>
  </si>
  <si>
    <t xml:space="preserve"> Pocono</t>
  </si>
  <si>
    <t xml:space="preserve"> Pottstown</t>
  </si>
  <si>
    <t xml:space="preserve"> Pottsville</t>
  </si>
  <si>
    <t xml:space="preserve"> Radnor</t>
  </si>
  <si>
    <t xml:space="preserve"> Rapho</t>
  </si>
  <si>
    <t xml:space="preserve"> Richland</t>
  </si>
  <si>
    <t xml:space="preserve"> Richland township</t>
  </si>
  <si>
    <t xml:space="preserve"> Ridley</t>
  </si>
  <si>
    <t xml:space="preserve"> Rostraver</t>
  </si>
  <si>
    <t xml:space="preserve"> Salisbury township</t>
  </si>
  <si>
    <t xml:space="preserve"> Sandy</t>
  </si>
  <si>
    <t xml:space="preserve"> Scott township</t>
  </si>
  <si>
    <t xml:space="preserve"> Scranton</t>
  </si>
  <si>
    <t xml:space="preserve"> Shaler</t>
  </si>
  <si>
    <t xml:space="preserve"> Sharon city</t>
  </si>
  <si>
    <t xml:space="preserve"> Skippack</t>
  </si>
  <si>
    <t xml:space="preserve"> Somerset township</t>
  </si>
  <si>
    <t xml:space="preserve"> South Fayette</t>
  </si>
  <si>
    <t xml:space="preserve"> South Lebanon</t>
  </si>
  <si>
    <t xml:space="preserve"> South Middleton</t>
  </si>
  <si>
    <t xml:space="preserve"> South Strabane</t>
  </si>
  <si>
    <t xml:space="preserve"> South Union and East Cocalico</t>
  </si>
  <si>
    <t xml:space="preserve"> South Whitehall</t>
  </si>
  <si>
    <t xml:space="preserve"> Spring Garden</t>
  </si>
  <si>
    <t xml:space="preserve"> Spring township</t>
  </si>
  <si>
    <t xml:space="preserve"> Springettsbury</t>
  </si>
  <si>
    <t xml:space="preserve"> Springfield township</t>
  </si>
  <si>
    <t xml:space="preserve"> St. Marys</t>
  </si>
  <si>
    <t xml:space="preserve"> State College</t>
  </si>
  <si>
    <t xml:space="preserve"> Stroud</t>
  </si>
  <si>
    <t xml:space="preserve"> Sunbury</t>
  </si>
  <si>
    <t xml:space="preserve"> Susquehanna</t>
  </si>
  <si>
    <t xml:space="preserve"> Swatara</t>
  </si>
  <si>
    <t xml:space="preserve"> Towamencin</t>
  </si>
  <si>
    <t xml:space="preserve"> Tredyffrin</t>
  </si>
  <si>
    <t xml:space="preserve"> Uniontown</t>
  </si>
  <si>
    <t xml:space="preserve"> Unity</t>
  </si>
  <si>
    <t xml:space="preserve"> Upper Chichester</t>
  </si>
  <si>
    <t xml:space="preserve"> Upper Darby</t>
  </si>
  <si>
    <t xml:space="preserve"> Upper Dublin</t>
  </si>
  <si>
    <t xml:space="preserve"> Upper Gwynedd</t>
  </si>
  <si>
    <t xml:space="preserve"> Upper Macungie</t>
  </si>
  <si>
    <t xml:space="preserve"> Upper Merion</t>
  </si>
  <si>
    <t xml:space="preserve"> Upper Moreland</t>
  </si>
  <si>
    <t xml:space="preserve"> Upper Providence</t>
  </si>
  <si>
    <t xml:space="preserve"> Upper Providence township</t>
  </si>
  <si>
    <t xml:space="preserve"> Upper Saucon</t>
  </si>
  <si>
    <t xml:space="preserve"> Upper Southampton</t>
  </si>
  <si>
    <t xml:space="preserve"> Upper St. Clair</t>
  </si>
  <si>
    <t xml:space="preserve"> Upper Uwchlan</t>
  </si>
  <si>
    <t xml:space="preserve"> Uwchlan</t>
  </si>
  <si>
    <t xml:space="preserve"> Warminster</t>
  </si>
  <si>
    <t xml:space="preserve"> Warren city</t>
  </si>
  <si>
    <t xml:space="preserve"> Warwick township</t>
  </si>
  <si>
    <t xml:space="preserve"> Washington city</t>
  </si>
  <si>
    <t xml:space="preserve"> Washington township</t>
  </si>
  <si>
    <t xml:space="preserve"> Waynesboro</t>
  </si>
  <si>
    <t xml:space="preserve"> West Bradford</t>
  </si>
  <si>
    <t xml:space="preserve"> West Chester</t>
  </si>
  <si>
    <t xml:space="preserve"> West Deer</t>
  </si>
  <si>
    <t xml:space="preserve"> West Goshen</t>
  </si>
  <si>
    <t xml:space="preserve"> West Hanover</t>
  </si>
  <si>
    <t xml:space="preserve"> West Hempfield</t>
  </si>
  <si>
    <t xml:space="preserve"> West Lampeter</t>
  </si>
  <si>
    <t xml:space="preserve"> West Manchester</t>
  </si>
  <si>
    <t xml:space="preserve"> West Mifflin</t>
  </si>
  <si>
    <t xml:space="preserve"> West Norriton</t>
  </si>
  <si>
    <t xml:space="preserve"> West Whiteland</t>
  </si>
  <si>
    <t xml:space="preserve"> Westtown</t>
  </si>
  <si>
    <t xml:space="preserve"> White township</t>
  </si>
  <si>
    <t xml:space="preserve"> Whitehall</t>
  </si>
  <si>
    <t xml:space="preserve"> Whitehall borough</t>
  </si>
  <si>
    <t xml:space="preserve"> Whitemarsh</t>
  </si>
  <si>
    <t xml:space="preserve"> Whitpain</t>
  </si>
  <si>
    <t xml:space="preserve"> Wilkes-Barre city</t>
  </si>
  <si>
    <t xml:space="preserve"> Wilkinsburg</t>
  </si>
  <si>
    <t xml:space="preserve"> Willistown</t>
  </si>
  <si>
    <t xml:space="preserve"> Windsor township</t>
  </si>
  <si>
    <t xml:space="preserve"> Worcester</t>
  </si>
  <si>
    <t xml:space="preserve"> Wyomissing</t>
  </si>
  <si>
    <t xml:space="preserve"> Yeadon</t>
  </si>
  <si>
    <t xml:space="preserve"> York</t>
  </si>
  <si>
    <t xml:space="preserve"> York city</t>
  </si>
  <si>
    <t xml:space="preserve"> Abington</t>
  </si>
  <si>
    <t xml:space="preserve"> Adams township</t>
  </si>
  <si>
    <t xml:space="preserve"> Allentown</t>
  </si>
  <si>
    <t xml:space="preserve"> Altoona</t>
  </si>
  <si>
    <t xml:space="preserve"> Amity township</t>
  </si>
  <si>
    <t xml:space="preserve"> Antrim</t>
  </si>
  <si>
    <t xml:space="preserve"> Aston</t>
  </si>
  <si>
    <t xml:space="preserve"> Baldwin borough</t>
  </si>
  <si>
    <t xml:space="preserve"> Benner</t>
  </si>
  <si>
    <t xml:space="preserve"> Bensalem</t>
  </si>
  <si>
    <t xml:space="preserve"> Berwick borough</t>
  </si>
  <si>
    <t xml:space="preserve"> Bethel Park</t>
  </si>
  <si>
    <t xml:space="preserve"> Bethlehem city</t>
  </si>
  <si>
    <t xml:space="preserve"> Bethlehem township</t>
  </si>
  <si>
    <t xml:space="preserve"> Bloomsburg</t>
  </si>
  <si>
    <t xml:space="preserve"> Bristol</t>
  </si>
  <si>
    <t xml:space="preserve"> Bristol township</t>
  </si>
  <si>
    <t xml:space="preserve"> Buckingham township</t>
  </si>
  <si>
    <t xml:space="preserve"> Butler</t>
  </si>
  <si>
    <t xml:space="preserve"> Butler township</t>
  </si>
  <si>
    <t xml:space="preserve"> Caln</t>
  </si>
  <si>
    <t xml:space="preserve"> Cecil</t>
  </si>
  <si>
    <t xml:space="preserve"> Center</t>
  </si>
  <si>
    <t xml:space="preserve"> Chambersburg</t>
  </si>
  <si>
    <t xml:space="preserve"> Chestnuthill</t>
  </si>
  <si>
    <t xml:space="preserve"> Coal</t>
  </si>
  <si>
    <t xml:space="preserve"> Coatesville</t>
  </si>
  <si>
    <t xml:space="preserve"> Concord township</t>
  </si>
  <si>
    <t xml:space="preserve"> Coolbaugh</t>
  </si>
  <si>
    <t xml:space="preserve"> Cranberry</t>
  </si>
  <si>
    <t xml:space="preserve"> Cumru</t>
  </si>
  <si>
    <t xml:space="preserve"> Darby</t>
  </si>
  <si>
    <t xml:space="preserve"> Darby borough</t>
  </si>
  <si>
    <t xml:space="preserve"> Derry township</t>
  </si>
  <si>
    <t xml:space="preserve"> Dingman</t>
  </si>
  <si>
    <t xml:space="preserve"> Douglass township</t>
  </si>
  <si>
    <t xml:space="preserve"> Dover</t>
  </si>
  <si>
    <t xml:space="preserve"> Doylestown</t>
  </si>
  <si>
    <t xml:space="preserve"> Dunmore</t>
  </si>
  <si>
    <t xml:space="preserve"> East Bradford</t>
  </si>
  <si>
    <t xml:space="preserve"> East Goshen</t>
  </si>
  <si>
    <t xml:space="preserve"> East Hempfield</t>
  </si>
  <si>
    <t xml:space="preserve"> East Lampeter</t>
  </si>
  <si>
    <t xml:space="preserve"> East Norriton</t>
  </si>
  <si>
    <t xml:space="preserve"> East Pennsboro</t>
  </si>
  <si>
    <t xml:space="preserve"> East Stroudsburg</t>
  </si>
  <si>
    <t xml:space="preserve"> East Whiteland</t>
  </si>
  <si>
    <t xml:space="preserve"> Easttown</t>
  </si>
  <si>
    <t xml:space="preserve"> Elizabeth township</t>
  </si>
  <si>
    <t xml:space="preserve"> Elizabethtown</t>
  </si>
  <si>
    <t xml:space="preserve"> Emmaus</t>
  </si>
  <si>
    <t xml:space="preserve"> Ephrata</t>
  </si>
  <si>
    <t xml:space="preserve"> Ephrata township</t>
  </si>
  <si>
    <t xml:space="preserve"> Exeter township</t>
  </si>
  <si>
    <t xml:space="preserve"> Fairview township</t>
  </si>
  <si>
    <t xml:space="preserve"> Falls</t>
  </si>
  <si>
    <t xml:space="preserve"> Ferguson township</t>
  </si>
  <si>
    <t xml:space="preserve"> Forks township</t>
  </si>
  <si>
    <t xml:space="preserve"> Greene township</t>
  </si>
  <si>
    <t xml:space="preserve"> Guilford</t>
  </si>
  <si>
    <t xml:space="preserve"> Hamilton township</t>
  </si>
  <si>
    <t xml:space="preserve"> Hampden</t>
  </si>
  <si>
    <t xml:space="preserve"> Hanover</t>
  </si>
  <si>
    <t xml:space="preserve"> Hanover borough</t>
  </si>
  <si>
    <t xml:space="preserve"> Hanover township</t>
  </si>
  <si>
    <t xml:space="preserve"> Harborcreek</t>
  </si>
  <si>
    <t xml:space="preserve"> Harrison township</t>
  </si>
  <si>
    <t xml:space="preserve"> Hatfield</t>
  </si>
  <si>
    <t xml:space="preserve"> Haverford</t>
  </si>
  <si>
    <t xml:space="preserve"> Hazle</t>
  </si>
  <si>
    <t xml:space="preserve"> Hazleton</t>
  </si>
  <si>
    <t xml:space="preserve"> Hempfield</t>
  </si>
  <si>
    <t xml:space="preserve"> Hermitage</t>
  </si>
  <si>
    <t xml:space="preserve"> Hilltown</t>
  </si>
  <si>
    <t xml:space="preserve"> Hopewell township</t>
  </si>
  <si>
    <t xml:space="preserve"> Horsham</t>
  </si>
  <si>
    <t xml:space="preserve"> Jeannette</t>
  </si>
  <si>
    <t xml:space="preserve"> Jefferson Hills</t>
  </si>
  <si>
    <t xml:space="preserve"> Johnstown</t>
  </si>
  <si>
    <t xml:space="preserve"> Kingston borough</t>
  </si>
  <si>
    <t xml:space="preserve"> Lancaster city</t>
  </si>
  <si>
    <t xml:space="preserve"> Lansdale</t>
  </si>
  <si>
    <t xml:space="preserve"> Lehigh township</t>
  </si>
  <si>
    <t xml:space="preserve"> Lehman</t>
  </si>
  <si>
    <t xml:space="preserve"> Limerick</t>
  </si>
  <si>
    <t xml:space="preserve"> Lititz</t>
  </si>
  <si>
    <t xml:space="preserve"> Lock Haven</t>
  </si>
  <si>
    <t xml:space="preserve"> Logan township</t>
  </si>
  <si>
    <t xml:space="preserve"> Lower Allen</t>
  </si>
  <si>
    <t xml:space="preserve"> Lower Burrell</t>
  </si>
  <si>
    <t xml:space="preserve"> Lower Gwynedd</t>
  </si>
  <si>
    <t xml:space="preserve"> Lower Macungie</t>
  </si>
  <si>
    <t xml:space="preserve"> Lower Makefield</t>
  </si>
  <si>
    <t xml:space="preserve"> Lower Merion</t>
  </si>
  <si>
    <t xml:space="preserve"> Lower Moreland</t>
  </si>
  <si>
    <t xml:space="preserve"> Lower Paxton</t>
  </si>
  <si>
    <t xml:space="preserve"> Lower Pottsgrove</t>
  </si>
  <si>
    <t xml:space="preserve"> Lower Providence</t>
  </si>
  <si>
    <t xml:space="preserve"> Lower Salford</t>
  </si>
  <si>
    <t xml:space="preserve"> Lower Saucon</t>
  </si>
  <si>
    <t xml:space="preserve"> Lower Southampton</t>
  </si>
  <si>
    <t xml:space="preserve"> Loyalsock</t>
  </si>
  <si>
    <t xml:space="preserve"> Maidencreek</t>
  </si>
  <si>
    <t xml:space="preserve"> Manchester township</t>
  </si>
  <si>
    <t xml:space="preserve"> Manheim township</t>
  </si>
  <si>
    <t xml:space="preserve"> Manor</t>
  </si>
  <si>
    <t xml:space="preserve"> Marple</t>
  </si>
  <si>
    <t xml:space="preserve"> McCandless</t>
  </si>
  <si>
    <t xml:space="preserve"> McKeesport</t>
  </si>
  <si>
    <t xml:space="preserve"> Meadville</t>
  </si>
  <si>
    <t xml:space="preserve"> Middle Smithfield</t>
  </si>
  <si>
    <t xml:space="preserve"> Middletown township</t>
  </si>
  <si>
    <t xml:space="preserve"> Milford township</t>
  </si>
  <si>
    <t xml:space="preserve"> Millcreek township</t>
  </si>
  <si>
    <t xml:space="preserve"> Monroeville</t>
  </si>
  <si>
    <t xml:space="preserve"> Montgomery township</t>
  </si>
  <si>
    <t xml:space="preserve"> Moon</t>
  </si>
  <si>
    <t xml:space="preserve"> Moore</t>
  </si>
  <si>
    <t xml:space="preserve"> Mount Joy township</t>
  </si>
  <si>
    <t xml:space="preserve"> Mount Lebanon</t>
  </si>
  <si>
    <t>;[];2022-03-07;0
2022-02-10T10:18:03-0500;https://pittsburgh.craigslist.org/lss/d/pittsburgh-math-science-computer/7444188655.html;25.0;Pittsburgh;no subregion found;pittsburgh;Pennsylvania;</t>
  </si>
  <si>
    <t>Invent something this winter</t>
  </si>
  <si>
    <t xml:space="preserve"> or enrich your knowledge!  Remote sessions and safely distanced</t>
  </si>
  <si>
    <t xml:space="preserve"> no contact sessions are available.</t>
  </si>
  <si>
    <t>Please consider my math and science tutoring</t>
  </si>
  <si>
    <t xml:space="preserve"> as a former college instructor:</t>
  </si>
  <si>
    <t xml:space="preserve"> business math</t>
  </si>
  <si>
    <t>If you would like to learn about computer technology</t>
  </si>
  <si>
    <t xml:space="preserve"> I can teach you about:</t>
  </si>
  <si>
    <t xml:space="preserve"> Scratch</t>
  </si>
  <si>
    <t xml:space="preserve"> and Alice</t>
  </si>
  <si>
    <t xml:space="preserve"> and JavaScript</t>
  </si>
  <si>
    <t>= Games and 3D graphics</t>
  </si>
  <si>
    <t>The initial rate is $25 per hour for tutoring.  Discounts apply for medium term and long term arrangements.  Please email for more information or for software development rates.</t>
  </si>
  <si>
    <t>I'm also available for the design and development of web sites and applications.  I'm a senior software engineer whose skills include Linux</t>
  </si>
  <si>
    <t xml:space="preserve"> Django</t>
  </si>
  <si>
    <t xml:space="preserve"> relational databases and key-value databases</t>
  </si>
  <si>
    <t xml:space="preserve"> Arduino</t>
  </si>
  <si>
    <t xml:space="preserve"> mapping and GIS</t>
  </si>
  <si>
    <t xml:space="preserve"> 3D</t>
  </si>
  <si>
    <t xml:space="preserve"> image and video processing</t>
  </si>
  <si>
    <t xml:space="preserve"> multimedia</t>
  </si>
  <si>
    <t xml:space="preserve"> educational applications</t>
  </si>
  <si>
    <t xml:space="preserve"> math and science applications</t>
  </si>
  <si>
    <t xml:space="preserve"> language processing</t>
  </si>
  <si>
    <t xml:space="preserve"> business IT and CRM / ERP</t>
  </si>
  <si>
    <t xml:space="preserve"> open source</t>
  </si>
  <si>
    <t>Thanks for your interest!</t>
  </si>
  <si>
    <t>;[25];2022-03-07;1
2022-03-01T20:32:26-0500;https://providence.craigslist.org/lss/d/cranston-free-hour-lesson-math-tutor/7452646413.html;40.0;Cranston;no subregion found;rhodeisland;Rhode Island;</t>
  </si>
  <si>
    <t>Before I start</t>
  </si>
  <si>
    <t xml:space="preserve"> let me just say that I offer ONE FREE HOUR-LONG LESSON. Anyways</t>
  </si>
  <si>
    <t xml:space="preserve"> moving on.</t>
  </si>
  <si>
    <t>Does your child struggle with math? Do they see themselves as not a ""math person""? Well</t>
  </si>
  <si>
    <t xml:space="preserve"> that was me.</t>
  </si>
  <si>
    <t>That is</t>
  </si>
  <si>
    <t xml:space="preserve"> until I had a tutor that believed in me</t>
  </si>
  <si>
    <t xml:space="preserve"> in my ability to learn whatever was put in front of me. I went from the bottom of my class</t>
  </si>
  <si>
    <t xml:space="preserve"> to graduating with the American Mathematical Society Award. I now offer lessons to help spark the same change</t>
  </si>
  <si>
    <t xml:space="preserve"> to help kids realize their full intellectual capabilities (hint: it is more than what they think).</t>
  </si>
  <si>
    <t>The type of tutoring I offer is more unique than is typically given. I personalize each lesson for each individual</t>
  </si>
  <si>
    <t xml:space="preserve"> depending on their likes/interests. If they are interested in art</t>
  </si>
  <si>
    <t xml:space="preserve"> I will approach math from that angle. If sports are their thing</t>
  </si>
  <si>
    <t xml:space="preserve"> I will explain concepts through that lens. Let's face it</t>
  </si>
  <si>
    <t xml:space="preserve"> math can be dry - this method gives it a context to keep students personally invested in it.</t>
  </si>
  <si>
    <t>Please contact me with any questions or to book an appointment.</t>
  </si>
  <si>
    <t xml:space="preserve">Rate: </t>
  </si>
  <si>
    <t xml:space="preserve">Subjects: </t>
  </si>
  <si>
    <t>2022-03-03T00:19:33-0500;https://providence.craigslist.org/lss/d/providence-advanced-tutoring-in/7453146666.html;;Providence;no subregion found;rhodeisland;Rhode Island;"</t>
  </si>
  <si>
    <t>Hi! I'm a highschool student who loves to teach</t>
  </si>
  <si>
    <t xml:space="preserve"> and loves to learn. Currently taking BC Calculus</t>
  </si>
  <si>
    <t xml:space="preserve"> Honors Physics. Here's a non-inclusive list of topics I would be able to tutor.</t>
  </si>
  <si>
    <t>Math: Trigonometry</t>
  </si>
  <si>
    <t xml:space="preserve"> Algebra I-II</t>
  </si>
  <si>
    <t xml:space="preserve"> All middle school</t>
  </si>
  <si>
    <t xml:space="preserve"> lower school</t>
  </si>
  <si>
    <t xml:space="preserve"> and early childhood math.</t>
  </si>
  <si>
    <t>Science: AP Chemistry</t>
  </si>
  <si>
    <t xml:space="preserve"> high school Physics</t>
  </si>
  <si>
    <t xml:space="preserve"> middle school level Biology</t>
  </si>
  <si>
    <t>Computer Science/Technology: Java Programming</t>
  </si>
  <si>
    <t xml:space="preserve"> Engineering Design</t>
  </si>
  <si>
    <t xml:space="preserve"> Blender Basics. </t>
  </si>
  <si>
    <t>If there is something that you would like help with that is not here</t>
  </si>
  <si>
    <t xml:space="preserve"> contact me! I am happy to communicate about other subjects.</t>
  </si>
  <si>
    <t>;[];2022-03-07;0
2022-02-28T08:18:10-0500;https://charleston.craigslist.org/lss/d/charleston-tutoring-in-math-science/7451853368.html;;Charleston, Sc;no subregion found;charleston;South Carolina;</t>
  </si>
  <si>
    <t>I am a Mechanical Engineer &amp; Mathematician who will tutor your high school or college student in math &amp; science.</t>
  </si>
  <si>
    <t>My expertise is in applied mathematics including all levels of algebra &amp; calculus</t>
  </si>
  <si>
    <t xml:space="preserve"> ordinary differential equations</t>
  </si>
  <si>
    <t xml:space="preserve"> statics &amp; dynamics</t>
  </si>
  <si>
    <t xml:space="preserve"> beginners physics &amp; thermodynamics etc. I am also qualified to assist in ASVAB</t>
  </si>
  <si>
    <t xml:space="preserve"> PRAXIS</t>
  </si>
  <si>
    <t xml:space="preserve"> ACT &amp; SAT testing in the math &amp; science sections. I can also show students how to solve problems using calculators and computers including Excel etc.</t>
  </si>
  <si>
    <t>I like the one on one experience with students and will stick with the subject matter until thoroughly understood by the student.</t>
  </si>
  <si>
    <t>I am available 7 days a week and will travel as necessary.</t>
  </si>
  <si>
    <t>Fee is variable based on course level and time duration.</t>
  </si>
  <si>
    <t>;[];2022-03-07;0
2022-02-11T18:23:46-0500;https://greenville.craigslist.org/lss/d/west-union-tutor/7444888940.html;30;no city found;no subregion found;greenville;South Carolina;</t>
  </si>
  <si>
    <t>My name is Erica Nicolay</t>
  </si>
  <si>
    <t xml:space="preserve"> and I am a senior nursing major at Bob Jones University. I tutor high school and elementary school kids</t>
  </si>
  <si>
    <t xml:space="preserve"> as well as college level classes. I offer tutoring at $30/hr. </t>
  </si>
  <si>
    <t>The courses I offer tutoring in include:</t>
  </si>
  <si>
    <t>Anatomy and Physiology I</t>
  </si>
  <si>
    <t>Anatomy and Physiology II</t>
  </si>
  <si>
    <t>Nursing Assessment</t>
  </si>
  <si>
    <t>Fundamentals of Nursing</t>
  </si>
  <si>
    <t xml:space="preserve">Medical Surgical Nursing </t>
  </si>
  <si>
    <t>Critical Care</t>
  </si>
  <si>
    <t>Labor and Delivery</t>
  </si>
  <si>
    <t>Pediatric Nursing</t>
  </si>
  <si>
    <t>High School math (any kind</t>
  </si>
  <si>
    <t xml:space="preserve"> up through Algebra II)</t>
  </si>
  <si>
    <t>English/Grammar/Writing</t>
  </si>
  <si>
    <t>History/Civics</t>
  </si>
  <si>
    <t>If you would like tutoring in any of the above mentioned fields</t>
  </si>
  <si>
    <t xml:space="preserve"> please text me at: 830-765-0012. Please do not scam me or call me</t>
  </si>
  <si>
    <t xml:space="preserve"> just text. I look forward to tutoring you!</t>
  </si>
  <si>
    <t>2022-03-05T07:50:03-0500;https://myrtlebeach.craigslist.org/lss/d/myrtle-beach-online-math-and-physics/7454100857.html;30;Myrtle Beach</t>
  </si>
  <si>
    <t xml:space="preserve"> Florence</t>
  </si>
  <si>
    <t xml:space="preserve"> Wilmington;no subregion found;myrtlebeach;South Carolina;"</t>
  </si>
  <si>
    <t>College professor with 27 years experience teaching math and physics.  I have tutored grade school</t>
  </si>
  <si>
    <t xml:space="preserve"> graduate and undergraduate students.    Capable of breaking it down to anywhere that you need to start. Non-judgmental.  You won't be disappointed .  Let's get you through that class!  </t>
  </si>
  <si>
    <t>Facetime</t>
  </si>
  <si>
    <t xml:space="preserve"> Zoom and help by phone.  Pay by Cash App</t>
  </si>
  <si>
    <t xml:space="preserve"> Venmo or Zelle. </t>
  </si>
  <si>
    <t>Located near Market Common. $30/hour</t>
  </si>
  <si>
    <t xml:space="preserve"> by Zoom or in person.</t>
  </si>
  <si>
    <t>;[30];2022-03-07;1
2022-02-18T08:57:23-0600;https://memphis.craigslist.org/lss/d/germantown-reading-tutor-math-tutor/7447613486.html;;Germantown;no subregion found;memphis;Tennessee;</t>
  </si>
  <si>
    <t>Education is not the Learning of Facts</t>
  </si>
  <si>
    <t xml:space="preserve"> but Training the Mind to Think"" - Albert Einstein</t>
  </si>
  <si>
    <t>If your child has to work much harder than their peers to keep up OR is already several levels behind</t>
  </si>
  <si>
    <t xml:space="preserve"> then Student Success Strategies can help.</t>
  </si>
  <si>
    <t>Proficient learning involves clusters of cognitive skills working together.</t>
  </si>
  <si>
    <t>If you're wondering about how we differ from other tutoring services</t>
  </si>
  <si>
    <t xml:space="preserve"> you're not alone. We help you Learn Like Einstein: memorize more</t>
  </si>
  <si>
    <t xml:space="preserve"> read faster</t>
  </si>
  <si>
    <t xml:space="preserve"> comprehend more</t>
  </si>
  <si>
    <t xml:space="preserve"> focus better</t>
  </si>
  <si>
    <t xml:space="preserve"> and master things easier.</t>
  </si>
  <si>
    <t>READING TUTORING: There are many different mental skills involved in successful reading &amp; writing: phonemic awareness</t>
  </si>
  <si>
    <t xml:space="preserve"> blending</t>
  </si>
  <si>
    <t xml:space="preserve"> decoding strategies and fluency. Additionally</t>
  </si>
  <si>
    <t xml:space="preserve"> executive function skills are particularly important for learning.</t>
  </si>
  <si>
    <t>MATH TUTORING: There are many skills involved in successful math performance like specific knowledge such as math facts</t>
  </si>
  <si>
    <t xml:space="preserve"> procedures &amp; concepts as well as other more general skills. Other cognitive skills needed include holding &amp; manipulating information in mind (working memory)</t>
  </si>
  <si>
    <t xml:space="preserve"> flexible thinking (logic &amp; reasoning) and focusing on relevant information while ignoring distractions (attention).</t>
  </si>
  <si>
    <t>-  Tutoring sessions vary 60 minutes-to-90 minutes (mininum --- twice per week)</t>
  </si>
  <si>
    <t>Please call 901-620-2150 to schedule your free initial 60-minute Complimentary Training Session to see exactly how we can help your student get to the next level.  Its free --- you have nothing to lose!</t>
  </si>
  <si>
    <t>www.StudentSuccessStrategies.org</t>
  </si>
  <si>
    <t>;[];2022-03-07;0
2022-03-02T13:57:06-0600;https://austin.craigslist.org/lss/d/austin-math-science-act-sat-statistics/7452952020.html;;Austin;no subregion found;austin;Texas;</t>
  </si>
  <si>
    <t>Middle and High School math</t>
  </si>
  <si>
    <t xml:space="preserve"> and physics tutoring are my primary focus.  I offer tutoring to assist with daily assignments/homework</t>
  </si>
  <si>
    <t xml:space="preserve"> special assignments</t>
  </si>
  <si>
    <t xml:space="preserve"> and summer review programs. </t>
  </si>
  <si>
    <t>Full SAT and ACT preparation programs are also offered (all sections). For these exams</t>
  </si>
  <si>
    <t xml:space="preserve"> I use content review to illustrate good test strategies during sessions but emphasize the importance of frequent practice tests between sessions to build confidence with the full-length test.</t>
  </si>
  <si>
    <t>Please call or text me at  989-2four9-38nine6</t>
  </si>
  <si>
    <t>$40/hour sessions online</t>
  </si>
  <si>
    <t>$40/hour plus $15/hour driving time for in-person sessions at home or location of your choice</t>
  </si>
  <si>
    <t xml:space="preserve">References provided upon request </t>
  </si>
  <si>
    <t>In addition to tutoring students directly</t>
  </si>
  <si>
    <t xml:space="preserve"> I also wrote the complete science curriculum (over 100 practice passages) for 36 Education‚Äôs ACT program. </t>
  </si>
  <si>
    <t>My teaching style focuses on ensuring students have a strong foundation of the main concepts and a clear path to solve the more complex problems in which they struggle. All of my students have met their score or grade goals and have increased their confidence.</t>
  </si>
  <si>
    <t>My career as a tutor began three years ago through services such as StudyPoint</t>
  </si>
  <si>
    <t xml:space="preserve"> Grade Potential</t>
  </si>
  <si>
    <t xml:space="preserve"> Varsity Tutors</t>
  </si>
  <si>
    <t xml:space="preserve"> and TutorPlus.  I began working independently in 2020 offering the same services but with a more flexible schedule and affordable prices for students.  I began tutoring online in the spring of 2020 and it has proven to be very convenient and efficient for many families. </t>
  </si>
  <si>
    <t xml:space="preserve">I also provide students with free online materials and tools to practice between our sessions to reinforce learning.  </t>
  </si>
  <si>
    <t>I recognize the need for flexibility when tutoring a student</t>
  </si>
  <si>
    <t xml:space="preserve"> and we can create a schedule that meets your student‚Äôs tutoring needs as well as your other commitments. I am usually available on short notice if your student needs urgent assistance.</t>
  </si>
  <si>
    <t xml:space="preserve"> 15];2022-03-07;3</t>
  </si>
  <si>
    <t>2022-03-01T19:58:29-0600;https://austin.craigslist.org/lss/d/austin-ace-those-exams-with-star/7452653846.html;;Austin;no subregion found;austin;Texas;"</t>
  </si>
  <si>
    <t>PLEASE EMAIL</t>
  </si>
  <si>
    <t xml:space="preserve"> TEXT OR LEAVE A VOICE MAIL AND I WILL REPLY PROMPTLY. LET'S GET STARTED ON AN AWESOME TUTORING EXPERIENCE.</t>
  </si>
  <si>
    <t>FACE TIME</t>
  </si>
  <si>
    <t xml:space="preserve"> ZOOM AND WHATS AP AVAILABLE! IN PERSON AVAILABLE AT SOME LOCATIONS.</t>
  </si>
  <si>
    <t>I am an exceptional patient Mathematics tutor in all subjects at all levels with over 15 years of teaching and tutoring experience. I tutor SAT/ACT/GRE/ASVAB and my students have had great results. I have a Master's Degree in Mathematics from UTSA and completed all coursework towards my PHD from UT Austin. I was a top tutor nationally with Wyzant for over 3.5 years and I had 3 times as many hours locally as the next closest person. I'm offering the same level of excellence at significantly less per hour. I have an enormous amount of enthusiasm for math and that usually rubs off on anyone I work with. And yes patience is something I'm commended for regularly. I tutor Monday thru Sunday.</t>
  </si>
  <si>
    <t>I also tutor CHESS and have a current rating of 1927. My name is Brandon and I will provide references.</t>
  </si>
  <si>
    <t>********************************5 STAR REVIEWS ****************************</t>
  </si>
  <si>
    <t>I was studying Calculus II at a local Community college at night classes</t>
  </si>
  <si>
    <t xml:space="preserve"> while working full time in order to gain some additional math credits. I had been able to complete math homework and pass the early tests</t>
  </si>
  <si>
    <t xml:space="preserve"> the amount of time I had to invest to re-go over notes and watch help videos on you tube was not sustainable with a full time job and life. After contacting Brandon for some one on one help</t>
  </si>
  <si>
    <t xml:space="preserve"> right away he was able to explain difficult concepts that my professor had rushed through in class. He also gave me useful shortcuts to help save time in my workings out and exam conditions. He was very encouraging and knew exactly the level to pitch his advice at and the pace to move with. I successfully finished all the credits I needed with a 4.0 GPA and saved a lot of time on ""self-teaching"". I would highly recommend Brandon to anyone who may be struggling or just needing a more efficient way to pass your class."" Perran</t>
  </si>
  <si>
    <t>Brandon is an excellent tutor. The GRE has been an obstacle to my pursuit of a graduate degree. Brandon's tutoring is helping me prepare with a great review of math formulas</t>
  </si>
  <si>
    <t xml:space="preserve"> definitions</t>
  </si>
  <si>
    <t xml:space="preserve"> and rules. Plus drills. Its all coming back! Most importantly</t>
  </si>
  <si>
    <t xml:space="preserve"> Brandon's close attention and encouraging style gives me confidence to know I will do well. I highly recommend amping up your math with Brandon's Mathematical Muscle tutoring.""Donna H.</t>
  </si>
  <si>
    <t>I can wholeheartedly recommend Brandon as an expert tutor in mathematics. He tutors both of my daughters. They are 15 and 12 years of age. He does a great job making math fun for them. Sometimes they spend their time working on classwork. Other times they work on SAT prep. His demeanor is very relaxed and they enjoy spending time with him and how he makes learning fun. He is highly dependable and a pleasure to work with. I can wholeheartedly recommend him."" Debra P.</t>
  </si>
  <si>
    <t>Brandon provides a highly personalized and professional service. He has a great knack for explaining concepts in an easy to understand way. I highly recommend his services if you need help in math</t>
  </si>
  <si>
    <t xml:space="preserve"> physics or SAT prep"".</t>
  </si>
  <si>
    <t>James H</t>
  </si>
  <si>
    <t>Brandon has been working with our family for the last 3 years. He worked with our older son during his senior year of AP Calc AB and was instrumental to him scoring a 5 on the AP test. He has been working with our younger son the last 2 years through Alg II and now AP Calc AB. Brandon is extremely knowledgeable and easily picks up on what learning style your child needs to be successful. I highly recommend Brandon."" Cindy M.</t>
  </si>
  <si>
    <t>My time with Brandon has been so beneficial. He is very personable</t>
  </si>
  <si>
    <t xml:space="preserve"> funny</t>
  </si>
  <si>
    <t xml:space="preserve"> and intelligent. He works with you where you're at and works problems and concepts with you rather than supervising. I improved my GRE score immensely which helped me get into my graduate program."" Hannah K.</t>
  </si>
  <si>
    <t>I think this quick story sums up our experience with Brandon: My 12 year old daughter and I got to the airport at midnight on Sunday then took a long taxi home after an exhausting fun vacation. She got up at 6 AM to endure a full day of school and make-up work. When I asked her if she wanted to cancel her Monday after school 2-hour math session with Brandon</t>
  </si>
  <si>
    <t xml:space="preserve"> she said 'Are you kidding? NO WAY!' Anyone who can get my kid</t>
  </si>
  <si>
    <t xml:space="preserve"> or any kid</t>
  </si>
  <si>
    <t xml:space="preserve"> to love math that much- is pure gold! Once he helps her with understanding the concepts that are being covered in class at the beginning of the week</t>
  </si>
  <si>
    <t xml:space="preserve"> she has no problem with the work in between tutoring sessions. And‚Ä¶ like other reviewers have also mentioned</t>
  </si>
  <si>
    <t xml:space="preserve"> our dogs love him too"" Brooke M</t>
  </si>
  <si>
    <t>Brandon provides a top-tier math tutoring experience for those requiring some serious mathematical assistance. I was able to work with Brandon over the course of approximately 12 lessons</t>
  </si>
  <si>
    <t xml:space="preserve"> and I can say with complete</t>
  </si>
  <si>
    <t xml:space="preserve">certainty that my level of understanding concerning mathematics improved drastically. Brandon is a fountain of knowledge when it comes to the field of mathematics </t>
  </si>
  <si>
    <t xml:space="preserve"> and to his credit he is willing to work with students with varying degrees of mathematical ability. Brandon is extremely artful when it comes to explaining a concept using several different methods to ensure that you gain a deep understanding of the content. Brandon is extremely flexible in terms of scheduling conflict. Furthermore</t>
  </si>
  <si>
    <t xml:space="preserve"> he understands the value of time </t>
  </si>
  <si>
    <t xml:space="preserve"> although you might have a lot to cover</t>
  </si>
  <si>
    <t xml:space="preserve"> he will focus on the most important concepts to be certain that you understand them thoroughly. I can personally attest to the fact that this leads to a much more promising important concepts to be certain that you understand them thoroughly. I can personally attest to the fact that this leads to a much more promising experience. Although math is a daunting subject for many (including myself) he makes the learning experience as painless as possible. In addition he is extremely committed to his work</t>
  </si>
  <si>
    <t xml:space="preserve"> I was never frustrated by last minute cancellations and I always felt like we accomplished something by the end of the lesson. In short</t>
  </si>
  <si>
    <t xml:space="preserve"> Brandon is nothing less than a human calculator</t>
  </si>
  <si>
    <t xml:space="preserve"> he understands all manner of mathematics from the simple to the obscenely complex. Those looking for a learning experience defined by an instructor who prides himself on his work by being knowledgeable</t>
  </si>
  <si>
    <t xml:space="preserve"> punctual and driven by the success of his students</t>
  </si>
  <si>
    <t xml:space="preserve"> look no further than Brandon."" Jaxsen</t>
  </si>
  <si>
    <t>I wouldn't have been able to get a good grade in Calculus 2 without Brandon's help. His explanations were "" Brandon tutored me for Differential Calculus and Sequences</t>
  </si>
  <si>
    <t xml:space="preserve"> Series</t>
  </si>
  <si>
    <t xml:space="preserve"> and Multi-variable Calculus. He is very knowledgeable of the subject and also showed me shortcuts to take so I would be able to work through problems quicker. He was patient and explained everything thoroughly to help me have a better understanding of the concepts. He appeared to take my learning personally and certainly helped to increase my confidence. I would highly recommend him as a tutor."" Mykaela D.</t>
  </si>
  <si>
    <t>Brandon has been a wonderful tutor for my daughter. Even with her busy schedule he is always accommodating when scheduling a time to work with her weekly. He is kind and patient</t>
  </si>
  <si>
    <t xml:space="preserve"> always making sure she understands the material fully. I am confident with his help she will be more than prepared to take the SAT."" M. Johnson</t>
  </si>
  <si>
    <t>So pleased to have found Brandon. He is an excellent math tutor and keeps my children engaged and interested. My 10th grader is enjoying lessons with him. He says that Brandon really helps him understand the concepts and stay motivated. My 6th grader too loves her math lessons with Brandon and looks forward to her weekly lesson with him."" Brian A.</t>
  </si>
  <si>
    <t>I found Brandon while I was struggling to prepare for upcoming math courses for the quantitative heavy Econ Master's program at UT. I had just barely passed Calc 1</t>
  </si>
  <si>
    <t xml:space="preserve"> had not taken a math course in 8 years and was stuck mastering 10 chapters of our math for economists book all alone. Brandon swooped in and not only taught me how to ""do the math"" but how to recognize what the problems are asking and develop the small intuitions one needs to recognize patterns and work towards solutions. Every session I had with him seemed to be over too quickly because his lessons helped me feel capable and excited for the material. I asked him to stay longer almost every time! He is a fantastic teacher and I would recommend him highly to anyone</t>
  </si>
  <si>
    <t xml:space="preserve"> even if just to brush up on your skills. His brain works a lot better than most :) Hire him and keep him around."" Larisa B.</t>
  </si>
  <si>
    <t>Brandon tutored my son and daughter in pre-calculus</t>
  </si>
  <si>
    <t xml:space="preserve"> and SAT prep. I had previously been helping them with calculus</t>
  </si>
  <si>
    <t xml:space="preserve"> bad idea. Very happy I reached out and scheduled Brandon to tutor once a week. He has an in depth knowledge of calculus. He has the theory and application down and can describe the process of solving the problems clearly and thoroughly</t>
  </si>
  <si>
    <t xml:space="preserve"> so that it is easily understood. My son said</t>
  </si>
  <si>
    <t xml:space="preserve"> ""if his high school teachers taught like Brandon</t>
  </si>
  <si>
    <t xml:space="preserve"> then everyone could understand calculus"". My kids both received university scholarships</t>
  </si>
  <si>
    <t xml:space="preserve"> one in electrical engineering and the other in computer science. My daughter's SAT results were in the 99th percentile. I highly recommend Brandon"". Laura P</t>
  </si>
  <si>
    <t xml:space="preserve"> Brandon has been a tremendous help to my daughter's true grasp of math over the past four years. Brandon has an incredible way of explaining complex concepts in a distilled manner that the receivers of the information truly understand. In addition to his communication skills</t>
  </si>
  <si>
    <t xml:space="preserve"> Brandon is an ever better person. His likability and personality make him someone that can be trusted and appreciated. This approach enables him to forge true connections with the people he is helping that results in a communication exchange that is enjoyable versus arduous. As my daughter is finishing up her second semester in college</t>
  </si>
  <si>
    <t xml:space="preserve"> she has already asked to work with him again to support her with some challenging classes she will be taking this summer. Brandon is just flat</t>
  </si>
  <si>
    <t>out the best""! Scott M.</t>
  </si>
  <si>
    <t>Brandon is a very knowledgeable</t>
  </si>
  <si>
    <t xml:space="preserve"> fun and considerate tutor. He has a good grasp on when and where to push you in your studies as it relates to quantitative work. I've worked with Brandon on two separate stints and was pleased with the results.</t>
  </si>
  <si>
    <t xml:space="preserve"> I recommend Brandon's tutoring services to anyone looking to brush-up their quantitative skill set because its highly likely he can help."" John C.</t>
  </si>
  <si>
    <t>This guy really knows his stuff. He's teaching my daughter and son and has raised their grades by a letter</t>
  </si>
  <si>
    <t xml:space="preserve"> and helped my children gain understanding of the content that they struggled with. He makes it fun and is very patient. We're now using him to prepare for the SAT."" Victoria L.</t>
  </si>
  <si>
    <t>;[];2022-03-07;0
2022-02-10T22:53:25-0600;https://austin.craigslist.org/lss/d/austin-math-physics-gre-sat-and-act/7444528379.html;40.0;Austin;no subregion found;austin;Texas;</t>
  </si>
  <si>
    <t>I tutor math and physics at high school and college levels in person as well as online.</t>
  </si>
  <si>
    <t>I am a former California Institute of Technology astrophysics graduate student with a BA in math and physics</t>
  </si>
  <si>
    <t xml:space="preserve"> and I tutor algebra</t>
  </si>
  <si>
    <t xml:space="preserve"> all levels of calculus</t>
  </si>
  <si>
    <t xml:space="preserve"> and all physics levels as well as intro economics.</t>
  </si>
  <si>
    <t>I love tutoring math and physics and have over 500 hours of experience doing so. I also did very well on my standardized tests and tutor for those as well. I can tutor at your location or in a public area.</t>
  </si>
  <si>
    <t>Resume and references upon request.</t>
  </si>
  <si>
    <t>$40 an hour</t>
  </si>
  <si>
    <t>;[40];2022-03-07;1
time of post unavailable;None;;no city found;no subregion found;austin;Texas;text not found;[];2022-03-07;0
2022-02-28T11:57:10-0600;https://austin.craigslist.org/lss/d/austin-the-indie-teacher-stats-math-gre/7451992517.html;80.0;Ut Campus Area;no subregion found;austin;Texas;</t>
  </si>
  <si>
    <t>Client reviews: https://www.indieteacheratx.com</t>
  </si>
  <si>
    <t>* Craigslist special rate: $80/hr and flexible! If you are unable to afford my full rate</t>
  </si>
  <si>
    <t xml:space="preserve"> we can find a happy medium. *</t>
  </si>
  <si>
    <t>I am a down-to-earth</t>
  </si>
  <si>
    <t xml:space="preserve"> friendly PhD graduate with 24 years of tutoring experience. I'm a full-time tutor and I love my job :-) My academic background is in science</t>
  </si>
  <si>
    <t xml:space="preserve"> but I have tutored a wide range of subjects.</t>
  </si>
  <si>
    <t>Courses for which I have paid</t>
  </si>
  <si>
    <t xml:space="preserve"> referred tutoring experience include:  math (pre-algebra</t>
  </si>
  <si>
    <t xml:space="preserve"> algebra I and II</t>
  </si>
  <si>
    <t xml:space="preserve"> linear algebra)</t>
  </si>
  <si>
    <t xml:space="preserve"> biology (general biology</t>
  </si>
  <si>
    <t xml:space="preserve"> cell biology</t>
  </si>
  <si>
    <t xml:space="preserve"> neuroscience)</t>
  </si>
  <si>
    <t xml:space="preserve"> English (essay and paper writing skills)</t>
  </si>
  <si>
    <t xml:space="preserve"> geography</t>
  </si>
  <si>
    <t xml:space="preserve"> physics (general physics</t>
  </si>
  <si>
    <t xml:space="preserve"> engineering physics)</t>
  </si>
  <si>
    <t xml:space="preserve"> statistics (introductory statistics</t>
  </si>
  <si>
    <t xml:space="preserve"> traditional inferential statistics</t>
  </si>
  <si>
    <t xml:space="preserve"> bootstrapping and Monte Carlo techniques)</t>
  </si>
  <si>
    <t xml:space="preserve"> and GRE preparation. I also do essay</t>
  </si>
  <si>
    <t xml:space="preserve"> thesis and dissertation editing both in person and remotely.  I work with grade school</t>
  </si>
  <si>
    <t xml:space="preserve"> and grad school students</t>
  </si>
  <si>
    <t xml:space="preserve"> as well as professionals.</t>
  </si>
  <si>
    <t>Most popular subjects:</t>
  </si>
  <si>
    <t>Paper / dissertation editing</t>
  </si>
  <si>
    <t>I have a bachelor's degree in Physics from Tulane University</t>
  </si>
  <si>
    <t xml:space="preserve"> and a master's degree in Neuroscience from Tulane.  I completed my PhD in Neuroscience at UT</t>
  </si>
  <si>
    <t xml:space="preserve"> with a 4.0 cumulative GPA.  My GRE scores are 760 math</t>
  </si>
  <si>
    <t xml:space="preserve"> 670 verbal.</t>
  </si>
  <si>
    <t>Good tutoring means having a balance between feeling comfortable and being challenged.  So when I work with a student</t>
  </si>
  <si>
    <t xml:space="preserve"> we go back and forth between old and new material.  The old material is comfortable and provides a foothold</t>
  </si>
  <si>
    <t xml:space="preserve"> and then we go on to more challenging new material.  It takes an experienced tutor to know when to challenge and when to back up and regain our footing.</t>
  </si>
  <si>
    <t>This approach results in:</t>
  </si>
  <si>
    <t>(1) Integrating old and new material so nothing is learned as a ""separate"" or unrelated concept</t>
  </si>
  <si>
    <t>(2) A session that is neither boring nor frustrating</t>
  </si>
  <si>
    <t>(3) Measurable progress in each session</t>
  </si>
  <si>
    <t>I strongly believe students excel when they feel good about what they are doing!  Nobody learns well when they are overwhelmed or bored.</t>
  </si>
  <si>
    <t>My tutoring produces real results. Some successful experiences my students have had:  finally understanding (and enjoying!) the math they thought they hated</t>
  </si>
  <si>
    <t xml:space="preserve"> going into the test 100% prepared</t>
  </si>
  <si>
    <t xml:space="preserve"> writing an excellent paper</t>
  </si>
  <si>
    <t xml:space="preserve"> acing an exam</t>
  </si>
  <si>
    <t xml:space="preserve"> and adopting good study habits which are used for years to come.  It is very enjoyable for me to see a student come in at first feeling like they'll never pass a class</t>
  </si>
  <si>
    <t xml:space="preserve"> and then meeting with them one last time to see the A on their final paper</t>
  </si>
  <si>
    <t xml:space="preserve"> project</t>
  </si>
  <si>
    <t xml:space="preserve"> or course grade.  I guarantee you are smarter than you think!</t>
  </si>
  <si>
    <t>Contact me to schedule a meeting time :-)</t>
  </si>
  <si>
    <t>Rate: $80 / hr (sliding scale)</t>
  </si>
  <si>
    <t>Client reviews available with link above!</t>
  </si>
  <si>
    <t>;[80, 80];2022-03-07;2
2022-02-08T09:57:27-0600;https://austin.craigslist.org/lss/d/austin-online-staar-math-tutor/7443319778.html;50.0;Austin;no subregion found;austin;Texas;</t>
  </si>
  <si>
    <t>Certified Teacher / Academic Interventionist Available to Tutor Online</t>
  </si>
  <si>
    <t>With over 13 years teaching with Austin Independent School District</t>
  </si>
  <si>
    <t xml:space="preserve"> I can quickly assess and determine why students are struggling and effectively address the problem(s).</t>
  </si>
  <si>
    <t>Whether the goal is to pass a class</t>
  </si>
  <si>
    <t xml:space="preserve"> a STAAR exam</t>
  </si>
  <si>
    <t xml:space="preserve"> or to learn a new concept</t>
  </si>
  <si>
    <t xml:space="preserve"> students will also develop academic</t>
  </si>
  <si>
    <t xml:space="preserve"> metacognitive and social-emotional skills for college and/or the workforce.</t>
  </si>
  <si>
    <t>As a public school teacher whose work is regularly evaluated by principals</t>
  </si>
  <si>
    <t xml:space="preserve"> parents and experts in related services</t>
  </si>
  <si>
    <t xml:space="preserve"> I have sharpened my ability to deliver individualized</t>
  </si>
  <si>
    <t xml:space="preserve"> multi-sensory instruction for students whose challenges are often attributed to ADD/ADHD</t>
  </si>
  <si>
    <t xml:space="preserve"> learning disabilities (including dyslexia)</t>
  </si>
  <si>
    <t xml:space="preserve"> depression</t>
  </si>
  <si>
    <t xml:space="preserve"> and/or a lack of confidence.</t>
  </si>
  <si>
    <t>$50/hour for online lessons</t>
  </si>
  <si>
    <t xml:space="preserve"> not currently available for in-person tutoring</t>
  </si>
  <si>
    <t>Let‚Äôs Begin!</t>
  </si>
  <si>
    <t>I look forward to meeting you and learning about your goals! Please send me a message to schedule a free consultation and mini-lesson.</t>
  </si>
  <si>
    <t>2022-02-15T12:22:52-0600;https://austin.craigslist.org/lss/d/austin-tutor/7446387213.html;80.0;Atx;no subregion found;austin;Texas;"</t>
  </si>
  <si>
    <t>We offer remote Tutoring</t>
  </si>
  <si>
    <t xml:space="preserve"> and Homework Help via ZOOM</t>
  </si>
  <si>
    <t xml:space="preserve"> and email for college and university level STEM and non-STEM classes</t>
  </si>
  <si>
    <t xml:space="preserve"> and HS AP class help</t>
  </si>
  <si>
    <t xml:space="preserve"> and SAT prep.  BS Biology from TAMU</t>
  </si>
  <si>
    <t xml:space="preserve"> AS Biology SAC/ AA Gen Studies SAC with years of experience teaching core concepts.  Maths: contemporary thru Diff Eq</t>
  </si>
  <si>
    <t xml:space="preserve"> and Statistics.  Sciences: Gen Bio I and II</t>
  </si>
  <si>
    <t xml:space="preserve"> Env Bio</t>
  </si>
  <si>
    <t xml:space="preserve"> Parasitology</t>
  </si>
  <si>
    <t xml:space="preserve"> Economic Entomology</t>
  </si>
  <si>
    <t xml:space="preserve"> Physics I and II.  Chemistry: Gen Chem I and II</t>
  </si>
  <si>
    <t xml:space="preserve"> Ochem I and II</t>
  </si>
  <si>
    <t xml:space="preserve"> Chem for Nurses.  Let our tutors help you achieve your academic goals.  We also offer GED and Adult HS Diploma reinforcement training for those seeking these prestigious certificates.  Flat rate of $80 per month for 8 hours of tutoring per month</t>
  </si>
  <si>
    <t xml:space="preserve"> no gimmicks</t>
  </si>
  <si>
    <t xml:space="preserve"> no contracts.  email: admin@stellartechconceptual.com for any and all questions.</t>
  </si>
  <si>
    <t>;[80];2022-03-07;1
2022-02-20T05:58:59-0600;https://austin.craigslist.org/cps/d/austin-we-are-here-to-help-you-with/7448441202.html;;‚òØMath‚òØChemsitry‚òØBiolgoy‚òØHistory‚òØEnglish‚òØ;no subregion found;austin;Texas;</t>
  </si>
  <si>
    <t xml:space="preserve"> and TEA just to name a few. </t>
  </si>
  <si>
    <t>I offer a very superior</t>
  </si>
  <si>
    <t xml:space="preserve"> world-class learning experience for drastically cheaper prices than online agencies. Furthermore</t>
  </si>
  <si>
    <t xml:space="preserve"> you will not have to communicate with a middle-man sales person before speaking with me</t>
  </si>
  <si>
    <t xml:space="preserve"> and I do not ask for payments in advance.</t>
  </si>
  <si>
    <t>ùó¢ùòÇùóø ùóïùó≤ùòÄùòÅ ùóôùó≤ùóÆùòÅùòÇùóøùó≤ùòÄ:</t>
  </si>
  <si>
    <t>ùó£ùóπùóÆùó¥ùó∂ùóÆùóøùó∂ùòÄùó∫-ùóôùóøùó≤ùó≤ ùóòùòÄùòÄùóÆùòÜ.</t>
  </si>
  <si>
    <t>ùó°ùóÆùòÅùó∂ùòÉùó≤ ùóÆùóªùó± ùó£ùóµ.ùóó. ùóüùó≤ùòÉùó≤ùóπ ùó™ùóøùó∂ùòÅùó≤ùóøùòÄ.</t>
  </si>
  <si>
    <t>ùó£ùóøùó∂ùòÉùóÆùó∞ùòÜ ùóÆùóªùó± ùó¶ùó≤ùó∞ùòÇùóøùó∂ùòÅùòÜ.</t>
  </si>
  <si>
    <t>ùüÆùü∞/ùü≥ ùó¶ùó≤ùóøùòÉùó∂ùó∞ùó≤ùòÄ.</t>
  </si>
  <si>
    <t>ùó£ùóøùóºùó∫ùóΩùòÅ ùóóùó≤ùóπùó∂ùòÉùó≤ùóøùòÜ.</t>
  </si>
  <si>
    <t>ùó•ùó≤ùòÉùó∂ùòÄùó∂ùóºùóªùòÄ.</t>
  </si>
  <si>
    <t>ùó£ùóøùóºùóºùó≥ùóøùó≤ùóÆùó±ùó∂ùóªùó¥.</t>
  </si>
  <si>
    <t>ùó†ùóºùóªùó≤ùòÜ-ùóïùóÆùó∞ùó∏.</t>
  </si>
  <si>
    <t>ùó§ùòÇùóÆùóπùó∂ùòÅùòÜ.</t>
  </si>
  <si>
    <t>;[];2022-03-07;0
2022-02-15T10:30:30-0600;https://austin.craigslist.org/lss/d/austin-certified-teacher-stanford/7446320836.html;;no city found;no subregion found;austin;Texas;</t>
  </si>
  <si>
    <t>(512) 265-5777</t>
  </si>
  <si>
    <t>Hidalgo</t>
  </si>
  <si>
    <t xml:space="preserve"> High Island</t>
  </si>
  <si>
    <t xml:space="preserve"> Hill</t>
  </si>
  <si>
    <t xml:space="preserve"> Hitchcock</t>
  </si>
  <si>
    <t xml:space="preserve"> Hockley</t>
  </si>
  <si>
    <t xml:space="preserve"> Hollywood Park</t>
  </si>
  <si>
    <t xml:space="preserve"> Hondo</t>
  </si>
  <si>
    <t xml:space="preserve"> Hood</t>
  </si>
  <si>
    <t xml:space="preserve"> Houston</t>
  </si>
  <si>
    <t xml:space="preserve"> Howard</t>
  </si>
  <si>
    <t xml:space="preserve"> Hudspeth</t>
  </si>
  <si>
    <t xml:space="preserve"> Huffman</t>
  </si>
  <si>
    <t xml:space="preserve"> Hufsmith</t>
  </si>
  <si>
    <t xml:space="preserve"> Hull</t>
  </si>
  <si>
    <t xml:space="preserve"> Humble</t>
  </si>
  <si>
    <t xml:space="preserve"> Hunt</t>
  </si>
  <si>
    <t xml:space="preserve"> Hunters Creek Village</t>
  </si>
  <si>
    <t xml:space="preserve"> Hutto</t>
  </si>
  <si>
    <t xml:space="preserve"> Industr</t>
  </si>
  <si>
    <t xml:space="preserve"> Irion</t>
  </si>
  <si>
    <t xml:space="preserve"> Jack</t>
  </si>
  <si>
    <t xml:space="preserve"> Jasper</t>
  </si>
  <si>
    <t xml:space="preserve"> Jeff Davis</t>
  </si>
  <si>
    <t xml:space="preserve"> Jim Hogg</t>
  </si>
  <si>
    <t xml:space="preserve"> Jim Wells</t>
  </si>
  <si>
    <t xml:space="preserve"> Johnson</t>
  </si>
  <si>
    <t xml:space="preserve"> Jones</t>
  </si>
  <si>
    <t xml:space="preserve"> Jourdanton</t>
  </si>
  <si>
    <t xml:space="preserve"> Karnes</t>
  </si>
  <si>
    <t xml:space="preserve"> Katy</t>
  </si>
  <si>
    <t xml:space="preserve"> Kaufman</t>
  </si>
  <si>
    <t xml:space="preserve"> Kemah</t>
  </si>
  <si>
    <t xml:space="preserve"> Kendleton</t>
  </si>
  <si>
    <t xml:space="preserve"> Kenedy</t>
  </si>
  <si>
    <t xml:space="preserve"> Kenney</t>
  </si>
  <si>
    <t xml:space="preserve"> Kerr</t>
  </si>
  <si>
    <t xml:space="preserve"> Kimble</t>
  </si>
  <si>
    <t xml:space="preserve"> King</t>
  </si>
  <si>
    <t xml:space="preserve"> Kingwood</t>
  </si>
  <si>
    <t xml:space="preserve"> Kinney</t>
  </si>
  <si>
    <t xml:space="preserve"> Kirby</t>
  </si>
  <si>
    <t xml:space="preserve"> Kleberg</t>
  </si>
  <si>
    <t xml:space="preserve"> Knox</t>
  </si>
  <si>
    <t xml:space="preserve"> La Marque</t>
  </si>
  <si>
    <t xml:space="preserve"> La Porte</t>
  </si>
  <si>
    <t xml:space="preserve"> La Salle</t>
  </si>
  <si>
    <t xml:space="preserve"> La Vernia</t>
  </si>
  <si>
    <t xml:space="preserve"> Lackland AFB</t>
  </si>
  <si>
    <t xml:space="preserve"> LaCoste</t>
  </si>
  <si>
    <t xml:space="preserve"> Lake Dunlap</t>
  </si>
  <si>
    <t xml:space="preserve"> Lake Jackson</t>
  </si>
  <si>
    <t xml:space="preserve"> Lakehills</t>
  </si>
  <si>
    <t xml:space="preserve"> Lakeway</t>
  </si>
  <si>
    <t xml:space="preserve"> Lamar</t>
  </si>
  <si>
    <t xml:space="preserve"> Lamb</t>
  </si>
  <si>
    <t xml:space="preserve"> Lampasas</t>
  </si>
  <si>
    <t xml:space="preserve"> Lavaca</t>
  </si>
  <si>
    <t xml:space="preserve"> League City</t>
  </si>
  <si>
    <t xml:space="preserve"> Leander</t>
  </si>
  <si>
    <t xml:space="preserve"> Lee</t>
  </si>
  <si>
    <t xml:space="preserve"> Leon</t>
  </si>
  <si>
    <t xml:space="preserve"> Leon Valley</t>
  </si>
  <si>
    <t xml:space="preserve"> Limestone</t>
  </si>
  <si>
    <t xml:space="preserve"> Lipscomb</t>
  </si>
  <si>
    <t xml:space="preserve"> Liverpool</t>
  </si>
  <si>
    <t xml:space="preserve"> Llano</t>
  </si>
  <si>
    <t xml:space="preserve"> Loving</t>
  </si>
  <si>
    <t xml:space="preserve"> Lubbock</t>
  </si>
  <si>
    <t xml:space="preserve"> Cleveland</t>
  </si>
  <si>
    <t xml:space="preserve"> Clute</t>
  </si>
  <si>
    <t xml:space="preserve"> Cochran</t>
  </si>
  <si>
    <t xml:space="preserve"> Coke</t>
  </si>
  <si>
    <t xml:space="preserve"> Coleman</t>
  </si>
  <si>
    <t xml:space="preserve"> Collin</t>
  </si>
  <si>
    <t xml:space="preserve"> Collingsworth</t>
  </si>
  <si>
    <t xml:space="preserve"> Colorado</t>
  </si>
  <si>
    <t xml:space="preserve"> Colorado Crossing</t>
  </si>
  <si>
    <t xml:space="preserve"> Comal</t>
  </si>
  <si>
    <t xml:space="preserve"> Comanche</t>
  </si>
  <si>
    <t xml:space="preserve"> Comfort</t>
  </si>
  <si>
    <t xml:space="preserve"> Concho</t>
  </si>
  <si>
    <t xml:space="preserve"> Conroe</t>
  </si>
  <si>
    <t xml:space="preserve"> Converse</t>
  </si>
  <si>
    <t xml:space="preserve"> Cooke</t>
  </si>
  <si>
    <t xml:space="preserve"> Coryell</t>
  </si>
  <si>
    <t xml:space="preserve"> Cottle</t>
  </si>
  <si>
    <t xml:space="preserve"> Crane</t>
  </si>
  <si>
    <t xml:space="preserve"> Crockett</t>
  </si>
  <si>
    <t xml:space="preserve"> Crosby</t>
  </si>
  <si>
    <t xml:space="preserve"> Cross Mountain</t>
  </si>
  <si>
    <t xml:space="preserve"> Culberson</t>
  </si>
  <si>
    <t xml:space="preserve"> Daisetta</t>
  </si>
  <si>
    <t xml:space="preserve"> Dallam</t>
  </si>
  <si>
    <t xml:space="preserve"> Dallas</t>
  </si>
  <si>
    <t xml:space="preserve"> Damon</t>
  </si>
  <si>
    <t xml:space="preserve"> Danbury</t>
  </si>
  <si>
    <t xml:space="preserve"> Danciger</t>
  </si>
  <si>
    <t xml:space="preserve"> Davis Spring</t>
  </si>
  <si>
    <t xml:space="preserve"> Deaf Smith</t>
  </si>
  <si>
    <t xml:space="preserve"> Delta</t>
  </si>
  <si>
    <t xml:space="preserve"> Devers</t>
  </si>
  <si>
    <t xml:space="preserve"> Devine</t>
  </si>
  <si>
    <t xml:space="preserve"> DeWitt</t>
  </si>
  <si>
    <t xml:space="preserve"> Dickens</t>
  </si>
  <si>
    <t xml:space="preserve"> Dickinson</t>
  </si>
  <si>
    <t xml:space="preserve"> Dimmit</t>
  </si>
  <si>
    <t xml:space="preserve"> Dobbin</t>
  </si>
  <si>
    <t xml:space="preserve"> Donley</t>
  </si>
  <si>
    <t xml:space="preserve"> Dove Springs</t>
  </si>
  <si>
    <t xml:space="preserve"> Downtown Austin</t>
  </si>
  <si>
    <t xml:space="preserve"> Duval</t>
  </si>
  <si>
    <t xml:space="preserve"> East Cesar Chavez</t>
  </si>
  <si>
    <t xml:space="preserve"> East Riverside - Oltorf</t>
  </si>
  <si>
    <t xml:space="preserve"> Eastland</t>
  </si>
  <si>
    <t xml:space="preserve"> Ector</t>
  </si>
  <si>
    <t xml:space="preserve"> Edwards</t>
  </si>
  <si>
    <t xml:space="preserve"> El Paso</t>
  </si>
  <si>
    <t xml:space="preserve"> Ellis</t>
  </si>
  <si>
    <t xml:space="preserve"> Elmendorf</t>
  </si>
  <si>
    <t xml:space="preserve"> Erath</t>
  </si>
  <si>
    <t xml:space="preserve"> Fair Oaks Ranch</t>
  </si>
  <si>
    <t xml:space="preserve"> Fannin</t>
  </si>
  <si>
    <t xml:space="preserve"> Fayette</t>
  </si>
  <si>
    <t xml:space="preserve"> Fisher</t>
  </si>
  <si>
    <t xml:space="preserve"> Lynn</t>
  </si>
  <si>
    <t xml:space="preserve"> Lytle</t>
  </si>
  <si>
    <t xml:space="preserve"> Magnolia</t>
  </si>
  <si>
    <t xml:space="preserve"> Manvel</t>
  </si>
  <si>
    <t xml:space="preserve"> Martin</t>
  </si>
  <si>
    <t xml:space="preserve"> Matagorda</t>
  </si>
  <si>
    <t xml:space="preserve"> Maverick</t>
  </si>
  <si>
    <t xml:space="preserve"> McCulloch</t>
  </si>
  <si>
    <t xml:space="preserve"> McLennan</t>
  </si>
  <si>
    <t xml:space="preserve"> McMullen</t>
  </si>
  <si>
    <t xml:space="preserve"> McQueeney</t>
  </si>
  <si>
    <t xml:space="preserve"> Meadows Lake</t>
  </si>
  <si>
    <t xml:space="preserve"> Menard</t>
  </si>
  <si>
    <t xml:space="preserve"> Milam</t>
  </si>
  <si>
    <t xml:space="preserve"> Mills</t>
  </si>
  <si>
    <t xml:space="preserve"> Missouri City</t>
  </si>
  <si>
    <t xml:space="preserve"> Mitchell</t>
  </si>
  <si>
    <t xml:space="preserve"> Mont Belvieu</t>
  </si>
  <si>
    <t xml:space="preserve"> Montague</t>
  </si>
  <si>
    <t xml:space="preserve"> Montopolis</t>
  </si>
  <si>
    <t xml:space="preserve"> Motley</t>
  </si>
  <si>
    <t xml:space="preserve"> Mueller</t>
  </si>
  <si>
    <t xml:space="preserve"> Nacogdoches</t>
  </si>
  <si>
    <t xml:space="preserve"> Natalia</t>
  </si>
  <si>
    <t xml:space="preserve"> Navarro</t>
  </si>
  <si>
    <t xml:space="preserve"> Needville</t>
  </si>
  <si>
    <t xml:space="preserve"> New Braunfels</t>
  </si>
  <si>
    <t xml:space="preserve"> New Caney</t>
  </si>
  <si>
    <t xml:space="preserve"> New Ulm</t>
  </si>
  <si>
    <t xml:space="preserve"> Nixon (partial)</t>
  </si>
  <si>
    <t xml:space="preserve"> Nolan</t>
  </si>
  <si>
    <t xml:space="preserve"> North Austin</t>
  </si>
  <si>
    <t xml:space="preserve"> North Burnet</t>
  </si>
  <si>
    <t xml:space="preserve"> North Houston</t>
  </si>
  <si>
    <t xml:space="preserve"> North Shoal Creek</t>
  </si>
  <si>
    <t xml:space="preserve"> North University</t>
  </si>
  <si>
    <t xml:space="preserve"> Northcliff (former)</t>
  </si>
  <si>
    <t xml:space="preserve"> Northwest Hills</t>
  </si>
  <si>
    <t xml:space="preserve"> Nueces</t>
  </si>
  <si>
    <t xml:space="preserve"> Oak Ridge North</t>
  </si>
  <si>
    <t xml:space="preserve"> Ochiltree</t>
  </si>
  <si>
    <t xml:space="preserve"> Old Ocean</t>
  </si>
  <si>
    <t xml:space="preserve"> Old West Austin</t>
  </si>
  <si>
    <t xml:space="preserve"> Oldham</t>
  </si>
  <si>
    <t xml:space="preserve"> Olmos Park</t>
  </si>
  <si>
    <t xml:space="preserve"> Orchard</t>
  </si>
  <si>
    <t xml:space="preserve"> Palo Pinto</t>
  </si>
  <si>
    <t xml:space="preserve"> Panola</t>
  </si>
  <si>
    <t xml:space="preserve"> Parmer</t>
  </si>
  <si>
    <t xml:space="preserve"> Pattison</t>
  </si>
  <si>
    <t xml:space="preserve"> Pearland</t>
  </si>
  <si>
    <t xml:space="preserve"> Pecos</t>
  </si>
  <si>
    <t xml:space="preserve"> Pemberton Heights</t>
  </si>
  <si>
    <t xml:space="preserve"> Pflugerville</t>
  </si>
  <si>
    <t xml:space="preserve"> Piney Point Village</t>
  </si>
  <si>
    <t xml:space="preserve"> Polk</t>
  </si>
  <si>
    <t xml:space="preserve"> Port Bolivar</t>
  </si>
  <si>
    <t xml:space="preserve"> Porter</t>
  </si>
  <si>
    <t xml:space="preserve"> Poteet</t>
  </si>
  <si>
    <t xml:space="preserve"> Poth</t>
  </si>
  <si>
    <t xml:space="preserve"> Potter</t>
  </si>
  <si>
    <t xml:space="preserve"> Prairie View</t>
  </si>
  <si>
    <t xml:space="preserve"> Presidio</t>
  </si>
  <si>
    <t xml:space="preserve"> Rains</t>
  </si>
  <si>
    <t xml:space="preserve"> Randall</t>
  </si>
  <si>
    <t xml:space="preserve"> Randolph AFB</t>
  </si>
  <si>
    <t xml:space="preserve"> Raywood</t>
  </si>
  <si>
    <t xml:space="preserve"> Reagan</t>
  </si>
  <si>
    <t xml:space="preserve"> Real</t>
  </si>
  <si>
    <t xml:space="preserve"> Red River</t>
  </si>
  <si>
    <t xml:space="preserve"> Red River Cultural District</t>
  </si>
  <si>
    <t xml:space="preserve"> Redwood</t>
  </si>
  <si>
    <t xml:space="preserve"> Reeves</t>
  </si>
  <si>
    <t xml:space="preserve"> Refugio</t>
  </si>
  <si>
    <t xml:space="preserve"> Roberts</t>
  </si>
  <si>
    <t xml:space="preserve"> Robertson</t>
  </si>
  <si>
    <t xml:space="preserve"> Rockwall</t>
  </si>
  <si>
    <t xml:space="preserve"> Romayor</t>
  </si>
  <si>
    <t xml:space="preserve"> Rosenberg</t>
  </si>
  <si>
    <t xml:space="preserve"> Rosharon</t>
  </si>
  <si>
    <t xml:space="preserve"> Round Rock</t>
  </si>
  <si>
    <t xml:space="preserve"> Runnels</t>
  </si>
  <si>
    <t xml:space="preserve"> Rusk</t>
  </si>
  <si>
    <t xml:space="preserve"> Sabine</t>
  </si>
  <si>
    <t xml:space="preserve"> San Antonio</t>
  </si>
  <si>
    <t xml:space="preserve"> San Augustine</t>
  </si>
  <si>
    <t xml:space="preserve"> San Felipe</t>
  </si>
  <si>
    <t xml:space="preserve"> San Patricio</t>
  </si>
  <si>
    <t xml:space="preserve"> San Saba</t>
  </si>
  <si>
    <t xml:space="preserve"> Sandy Oaks</t>
  </si>
  <si>
    <t xml:space="preserve"> Scenic Oaks</t>
  </si>
  <si>
    <t xml:space="preserve"> Schertz</t>
  </si>
  <si>
    <t xml:space="preserve"> Schleicher</t>
  </si>
  <si>
    <t xml:space="preserve"> Scurry</t>
  </si>
  <si>
    <t xml:space="preserve"> Seaholm District</t>
  </si>
  <si>
    <t xml:space="preserve"> Sealy</t>
  </si>
  <si>
    <t xml:space="preserve"> Seguin</t>
  </si>
  <si>
    <t xml:space="preserve"> Selma</t>
  </si>
  <si>
    <t xml:space="preserve"> Shackelford</t>
  </si>
  <si>
    <t xml:space="preserve"> Shady Hollow</t>
  </si>
  <si>
    <t xml:space="preserve"> Shavano Park</t>
  </si>
  <si>
    <t xml:space="preserve"> Sherman</t>
  </si>
  <si>
    <t xml:space="preserve"> Simonton</t>
  </si>
  <si>
    <t xml:space="preserve"> Smith</t>
  </si>
  <si>
    <t xml:space="preserve"> Somervell</t>
  </si>
  <si>
    <t xml:space="preserve"> South Houston</t>
  </si>
  <si>
    <t xml:space="preserve"> Southeast Austin</t>
  </si>
  <si>
    <t xml:space="preserve"> Splendora</t>
  </si>
  <si>
    <t xml:space="preserve"> Spring</t>
  </si>
  <si>
    <t xml:space="preserve"> Spyglass-Barton's Bluff</t>
  </si>
  <si>
    <t xml:space="preserve"> St. Edwards</t>
  </si>
  <si>
    <t xml:space="preserve"> St. Hedwig</t>
  </si>
  <si>
    <t xml:space="preserve"> Starr</t>
  </si>
  <si>
    <t xml:space="preserve"> Stephens</t>
  </si>
  <si>
    <t xml:space="preserve"> Stockdale</t>
  </si>
  <si>
    <t xml:space="preserve"> Stonewall</t>
  </si>
  <si>
    <t xml:space="preserve"> Stowell</t>
  </si>
  <si>
    <t xml:space="preserve"> Sugar Land</t>
  </si>
  <si>
    <t xml:space="preserve"> Sutton</t>
  </si>
  <si>
    <t xml:space="preserve"> Sweeny</t>
  </si>
  <si>
    <t xml:space="preserve"> Swisher</t>
  </si>
  <si>
    <t xml:space="preserve"> Tanglewood Forest</t>
  </si>
  <si>
    <t xml:space="preserve"> Tarrant</t>
  </si>
  <si>
    <t xml:space="preserve"> Tech Ridge Center</t>
  </si>
  <si>
    <t xml:space="preserve"> Terrell</t>
  </si>
  <si>
    <t xml:space="preserve"> Terrell Hills</t>
  </si>
  <si>
    <t xml:space="preserve"> Terry</t>
  </si>
  <si>
    <t xml:space="preserve"> Texas City</t>
  </si>
  <si>
    <t xml:space="preserve"> The Woodlands</t>
  </si>
  <si>
    <t xml:space="preserve"> Thompsons</t>
  </si>
  <si>
    <t xml:space="preserve"> Throckmorton</t>
  </si>
  <si>
    <t xml:space="preserve"> Timberwood Park</t>
  </si>
  <si>
    <t xml:space="preserve"> Titus</t>
  </si>
  <si>
    <t xml:space="preserve"> Tom Green</t>
  </si>
  <si>
    <t xml:space="preserve"> Tomball</t>
  </si>
  <si>
    <t xml:space="preserve"> Travis</t>
  </si>
  <si>
    <t xml:space="preserve"> Travis Heights</t>
  </si>
  <si>
    <t xml:space="preserve"> Triangle State</t>
  </si>
  <si>
    <t xml:space="preserve"> Tyler</t>
  </si>
  <si>
    <t xml:space="preserve"> Universal City</t>
  </si>
  <si>
    <t xml:space="preserve"> Upshur</t>
  </si>
  <si>
    <t xml:space="preserve"> Upton</t>
  </si>
  <si>
    <t xml:space="preserve"> Uvalde</t>
  </si>
  <si>
    <t xml:space="preserve"> Val Verde</t>
  </si>
  <si>
    <t xml:space="preserve"> Van Zandt</t>
  </si>
  <si>
    <t xml:space="preserve"> Von Ormy</t>
  </si>
  <si>
    <t xml:space="preserve"> Walker</t>
  </si>
  <si>
    <t xml:space="preserve"> Waller</t>
  </si>
  <si>
    <t xml:space="preserve"> Wallis</t>
  </si>
  <si>
    <t xml:space="preserve"> Wallisville</t>
  </si>
  <si>
    <t xml:space="preserve"> Ward</t>
  </si>
  <si>
    <t xml:space="preserve"> Webb</t>
  </si>
  <si>
    <t xml:space="preserve"> Wells Branch</t>
  </si>
  <si>
    <t xml:space="preserve"> West Columbia</t>
  </si>
  <si>
    <t xml:space="preserve"> West University Place</t>
  </si>
  <si>
    <t xml:space="preserve"> Wheeler</t>
  </si>
  <si>
    <t xml:space="preserve"> Wichita</t>
  </si>
  <si>
    <t xml:space="preserve"> Wilbarger</t>
  </si>
  <si>
    <t xml:space="preserve"> Willacy</t>
  </si>
  <si>
    <t xml:space="preserve"> Williamson</t>
  </si>
  <si>
    <t xml:space="preserve"> Willis</t>
  </si>
  <si>
    <t xml:space="preserve"> Windcrest</t>
  </si>
  <si>
    <t xml:space="preserve"> Winkler</t>
  </si>
  <si>
    <t xml:space="preserve"> Winnie</t>
  </si>
  <si>
    <t xml:space="preserve"> Wise</t>
  </si>
  <si>
    <t xml:space="preserve"> Wood</t>
  </si>
  <si>
    <t xml:space="preserve"> Yoakum</t>
  </si>
  <si>
    <t xml:space="preserve"> Young</t>
  </si>
  <si>
    <t xml:space="preserve"> Zapata</t>
  </si>
  <si>
    <t xml:space="preserve"> Zavala</t>
  </si>
  <si>
    <t xml:space="preserve"> Zilker</t>
  </si>
  <si>
    <t>Alamo Heights</t>
  </si>
  <si>
    <t xml:space="preserve"> Alief</t>
  </si>
  <si>
    <t xml:space="preserve"> Allandale</t>
  </si>
  <si>
    <t xml:space="preserve"> Alvin</t>
  </si>
  <si>
    <t xml:space="preserve"> Anahuac</t>
  </si>
  <si>
    <t xml:space="preserve"> Anderson County</t>
  </si>
  <si>
    <t xml:space="preserve"> Andrews</t>
  </si>
  <si>
    <t xml:space="preserve"> Angelina</t>
  </si>
  <si>
    <t xml:space="preserve"> Angleton</t>
  </si>
  <si>
    <t xml:space="preserve"> Aransas</t>
  </si>
  <si>
    <t xml:space="preserve"> Archer</t>
  </si>
  <si>
    <t xml:space="preserve"> Armstrong</t>
  </si>
  <si>
    <t xml:space="preserve"> Atascosa</t>
  </si>
  <si>
    <t xml:space="preserve"> Austin Hills</t>
  </si>
  <si>
    <t xml:space="preserve"> Avery Ranch</t>
  </si>
  <si>
    <t xml:space="preserve"> Bacliff</t>
  </si>
  <si>
    <t xml:space="preserve"> Bailey</t>
  </si>
  <si>
    <t xml:space="preserve"> Balcones Heights</t>
  </si>
  <si>
    <t xml:space="preserve"> Bandera</t>
  </si>
  <si>
    <t xml:space="preserve"> Barker</t>
  </si>
  <si>
    <t xml:space="preserve"> Barton Hills</t>
  </si>
  <si>
    <t xml:space="preserve"> Bastrop</t>
  </si>
  <si>
    <t xml:space="preserve"> Baytown</t>
  </si>
  <si>
    <t xml:space="preserve"> Beasley</t>
  </si>
  <si>
    <t xml:space="preserve"> Bellaire</t>
  </si>
  <si>
    <t xml:space="preserve"> Bellville</t>
  </si>
  <si>
    <t xml:space="preserve"> Bexar</t>
  </si>
  <si>
    <t xml:space="preserve"> Blanco</t>
  </si>
  <si>
    <t xml:space="preserve"> Bleiblerville</t>
  </si>
  <si>
    <t xml:space="preserve"> Boerne</t>
  </si>
  <si>
    <t xml:space="preserve"> Borden</t>
  </si>
  <si>
    <t xml:space="preserve"> Bosque</t>
  </si>
  <si>
    <t xml:space="preserve"> Bouldin Creek</t>
  </si>
  <si>
    <t xml:space="preserve"> Brazoria</t>
  </si>
  <si>
    <t xml:space="preserve"> Brazos</t>
  </si>
  <si>
    <t xml:space="preserve"> Brewster</t>
  </si>
  <si>
    <t xml:space="preserve"> Briscoe</t>
  </si>
  <si>
    <t xml:space="preserve"> Brooks</t>
  </si>
  <si>
    <t xml:space="preserve"> Brookshire</t>
  </si>
  <si>
    <t xml:space="preserve"> Brushy Creek</t>
  </si>
  <si>
    <t xml:space="preserve"> Bryker Woods</t>
  </si>
  <si>
    <t xml:space="preserve"> Bulverde</t>
  </si>
  <si>
    <t xml:space="preserve"> Bunker Hill Village</t>
  </si>
  <si>
    <t xml:space="preserve"> Burleson</t>
  </si>
  <si>
    <t xml:space="preserve"> Burnet</t>
  </si>
  <si>
    <t xml:space="preserve"> Caldwell</t>
  </si>
  <si>
    <t xml:space="preserve"> Calhoun</t>
  </si>
  <si>
    <t xml:space="preserve"> Callahan</t>
  </si>
  <si>
    <t xml:space="preserve"> Camp</t>
  </si>
  <si>
    <t xml:space="preserve"> Cass</t>
  </si>
  <si>
    <t xml:space="preserve"> Castle Hills</t>
  </si>
  <si>
    <t xml:space="preserve"> Castro</t>
  </si>
  <si>
    <t xml:space="preserve"> Castroville</t>
  </si>
  <si>
    <t xml:space="preserve"> Cat Spring</t>
  </si>
  <si>
    <t xml:space="preserve"> Cedar Park</t>
  </si>
  <si>
    <t xml:space="preserve"> Central Austin</t>
  </si>
  <si>
    <t xml:space="preserve"> Central East Austin</t>
  </si>
  <si>
    <t xml:space="preserve"> Chambers</t>
  </si>
  <si>
    <t xml:space="preserve"> Channelview</t>
  </si>
  <si>
    <t xml:space="preserve"> Cherokee</t>
  </si>
  <si>
    <t xml:space="preserve"> Childress</t>
  </si>
  <si>
    <t xml:space="preserve"> China Grove</t>
  </si>
  <si>
    <t xml:space="preserve"> Cibolo</t>
  </si>
  <si>
    <t xml:space="preserve"> Circle C Ranch</t>
  </si>
  <si>
    <t xml:space="preserve"> Clarksville</t>
  </si>
  <si>
    <t xml:space="preserve"> Clear Lake Shores</t>
  </si>
  <si>
    <t xml:space="preserve"> Floresville</t>
  </si>
  <si>
    <t xml:space="preserve"> Floyd</t>
  </si>
  <si>
    <t xml:space="preserve"> Foard</t>
  </si>
  <si>
    <t xml:space="preserve"> Fort Bend</t>
  </si>
  <si>
    <t xml:space="preserve"> Freestone</t>
  </si>
  <si>
    <t xml:space="preserve"> Friendswood</t>
  </si>
  <si>
    <t xml:space="preserve"> Frio</t>
  </si>
  <si>
    <t xml:space="preserve"> Fulshear</t>
  </si>
  <si>
    <t xml:space="preserve"> Gaines</t>
  </si>
  <si>
    <t xml:space="preserve"> Galena Park</t>
  </si>
  <si>
    <t xml:space="preserve"> Galveston</t>
  </si>
  <si>
    <t xml:space="preserve"> Garden Ridge</t>
  </si>
  <si>
    <t xml:space="preserve"> Garrison Park</t>
  </si>
  <si>
    <t xml:space="preserve"> Garza</t>
  </si>
  <si>
    <t xml:space="preserve"> Gilchrist</t>
  </si>
  <si>
    <t xml:space="preserve"> Gillespie</t>
  </si>
  <si>
    <t xml:space="preserve"> Glasscock</t>
  </si>
  <si>
    <t xml:space="preserve"> Goliad</t>
  </si>
  <si>
    <t xml:space="preserve"> Gonzales</t>
  </si>
  <si>
    <t xml:space="preserve"> Govalle</t>
  </si>
  <si>
    <t xml:space="preserve"> Gracywoods</t>
  </si>
  <si>
    <t xml:space="preserve"> Gray</t>
  </si>
  <si>
    <t xml:space="preserve"> Grayson</t>
  </si>
  <si>
    <t xml:space="preserve"> Great Hills</t>
  </si>
  <si>
    <t xml:space="preserve"> Greater South River City</t>
  </si>
  <si>
    <t xml:space="preserve"> Gregg</t>
  </si>
  <si>
    <t xml:space="preserve"> Grimes</t>
  </si>
  <si>
    <t xml:space="preserve"> Guadalupe</t>
  </si>
  <si>
    <t xml:space="preserve"> Hale</t>
  </si>
  <si>
    <t xml:space="preserve"> Hall</t>
  </si>
  <si>
    <t xml:space="preserve"> Hamilton</t>
  </si>
  <si>
    <t xml:space="preserve"> Hankamer</t>
  </si>
  <si>
    <t xml:space="preserve"> Hansford</t>
  </si>
  <si>
    <t xml:space="preserve"> Hardeman</t>
  </si>
  <si>
    <t xml:space="preserve"> Hardin</t>
  </si>
  <si>
    <t xml:space="preserve"> Hardrock Canyon</t>
  </si>
  <si>
    <t xml:space="preserve"> Harris</t>
  </si>
  <si>
    <t xml:space="preserve"> Hartley</t>
  </si>
  <si>
    <t xml:space="preserve"> Hays</t>
  </si>
  <si>
    <t xml:space="preserve"> Helotes</t>
  </si>
  <si>
    <t xml:space="preserve"> Hemphill</t>
  </si>
  <si>
    <t xml:space="preserve"> TX</t>
  </si>
  <si>
    <t>;[];2022-03-07;0
2022-03-06T13:40:44-0600;https://dallas.craigslist.org/dal/lss/d/dallas-privatemath-tutor/7454685244.html;;Online;Dallas;dallas;Texas;</t>
  </si>
  <si>
    <t>WELCOME CRAIGSLIST VIEWERS &amp; to each   prospective student as well!!!*//**\\*üî¥^//\\/||\\[*][*]*[/]/^[(/\)]^üî¥*//üîµ**\M‚ÄîA..---R‚Äî..K..//\ is an online  math tutor for ‚Äúmultiple‚Äù</t>
  </si>
  <si>
    <t>academic math course levels etc.**üî¥üî¥üîµ***</t>
  </si>
  <si>
    <t>######üî¥üî¥üîµ~~~~~~~####</t>
  </si>
  <si>
    <t>üî¥*üî¥üîµ</t>
  </si>
  <si>
    <t>üî¥üî¥üîµ</t>
  </si>
  <si>
    <t>üî¥üî¥**üîµüî¥[]üî¥üîµ[]</t>
  </si>
  <si>
    <t>üî¥üî¥üîµMark OFFERS expert math tutoring services.</t>
  </si>
  <si>
    <t>üî¥üî¥üîµ(MANY)-services are offered online etc.</t>
  </si>
  <si>
    <t>üî¥üî¥üîµTo reach Mark about math tutoring services</t>
  </si>
  <si>
    <t xml:space="preserve"> please send text message inquiries  to the listed number below:</t>
  </si>
  <si>
    <t>üìûüì±*(/</t>
  </si>
  <si>
    <t>\(</t>
  </si>
  <si>
    <t>9-</t>
  </si>
  <si>
    <t>./\/*</t>
  </si>
  <si>
    <t>))</t>
  </si>
  <si>
    <t>[7</t>
  </si>
  <si>
    <t>*.2</t>
  </si>
  <si>
    <t>üî¥*/\*üîµ).(.)]-(-((-2</t>
  </si>
  <si>
    <t>*)</t>
  </si>
  <si>
    <t>)].(</t>
  </si>
  <si>
    <t>*)*-(1.)[5</t>
  </si>
  <si>
    <t>\.~)[4*</t>
  </si>
  <si>
    <t>‚Äì*]*.9</t>
  </si>
  <si>
    <t>/\</t>
  </si>
  <si>
    <t>.*.</t>
  </si>
  <si>
    <t>MATH Tutoring sessions are ‚Äúoffered‚Äù for the courses in which ARE listed below:</t>
  </si>
  <si>
    <t>üî¥üî¥‚úîÔ∏èüîµ(#Algebra)----1..].--üî¥***üî¥---(#Algebra)------2‚Ä¶.)...)</t>
  </si>
  <si>
    <t>---------------------------</t>
  </si>
  <si>
    <t>üî¥üî¥‚úîÔ∏èüîµ(#Trigonometry..)---üîµ***üîµ---(#Precalc....üî¥üî¥..))</t>
  </si>
  <si>
    <t>üî∫[#College Algebraüî¥***üîµ]---</t>
  </si>
  <si>
    <t>üî¥üî¥‚úîÔ∏èüîµ(#Calculus math coursesüî¥üîµ)------</t>
  </si>
  <si>
    <t>üî∫#Business Calc. math related classes</t>
  </si>
  <si>
    <t>üî∫#Finite Math</t>
  </si>
  <si>
    <t>‚úîÔ∏èLinear Algebra... Matrices...row Echelon form or Reduced Row Echelon Form</t>
  </si>
  <si>
    <t xml:space="preserve"> eigenvalues</t>
  </si>
  <si>
    <t xml:space="preserve"> unit VECTORS &amp; even more topics as well!üî¥üîµ</t>
  </si>
  <si>
    <t>üî¥üî¥üîµASVAB Math####-</t>
  </si>
  <si>
    <t>‚Äî-------------------------</t>
  </si>
  <si>
    <t>===üî∫#GED mathematics</t>
  </si>
  <si>
    <t>üçí#Liberal arts mathüî¥üî¥üî¥</t>
  </si>
  <si>
    <t>#Arithmetic</t>
  </si>
  <si>
    <t>üî¥üî¥‚úîÔ∏èüîµ</t>
  </si>
  <si>
    <t xml:space="preserve">üî¥üî¥üîµ#Contemporary Mathematics.. </t>
  </si>
  <si>
    <t>üçí‚úîÔ∏è‚úîÔ∏è‚úîÔ∏è#Trade maths.</t>
  </si>
  <si>
    <t>üîµ#College Tech maths etc.‚Ä¶.</t>
  </si>
  <si>
    <t>--üî¥#Carpenter Apprenticeship Math</t>
  </si>
  <si>
    <t>‚úîÔ∏è‚úîÔ∏è‚úîÔ∏è‚úîÔ∏è‚úîÔ∏èüî¥üîµ‚úîÔ∏è‚úîÔ∏è‚úîÔ∏è‚úîÔ∏è‚úîÔ∏è***‚úîÔ∏è‚úîÔ∏è‚úîÔ∏è‚úîÔ∏è‚úîÔ∏è‚úîÔ∏è***‚úîÔ∏è‚úîÔ∏è‚úîÔ∏è‚úîÔ∏è‚úîÔ∏è‚úîÔ∏è‚úîÔ∏è‚úîÔ∏è‚úîÔ∏è</t>
  </si>
  <si>
    <t>üîµ‚úîÔ∏èPlease send your text message related inquiries to Mark about seeking tutoring services or for math subjects not listed to inquire if there are tutoring services available for those courses in which are not listed above.. .</t>
  </si>
  <si>
    <t>üî¥ ‚úîÔ∏èM-a---r-k tutors for theüî¥‚úîÔ∏èüîµ SAT‚Äî-GRE &amp;  for the ACT PREP too‚Ä¶. üî¥‚úîÔ∏èüîµ</t>
  </si>
  <si>
    <t>:::::::::::::///////////\\\\\\\\\\\\\///\\\</t>
  </si>
  <si>
    <t>Tutoring is available for all parts of the (‚úîÔ∏è)___ACTüî¥üî¥üî¥==üî¥‚úîÔ∏èüîµ‚úîÔ∏èüî¥üî¥--------(‚úîÔ∏è)üî¥üî¥üî¥üî¥üîµüî¥üî¥____‚úîÔ∏èGRE()___ &amp; for the üî¥üî¥‚úîÔ∏èüîµSAT‚Äî-PREP!!!!!!‚úîÔ∏è‚úîÔ∏è‚úîÔ∏è‚úîÔ∏è‚úîÔ∏è</t>
  </si>
  <si>
    <t>;[];2022-03-07;0
2022-03-04T18:10:24-0600;https://dallas.craigslist.org/dal/lss/d/dallas-math-tutorin-person-hs-college/7453977367.html;55.0;Dallas Area;Dallas;dallas;Texas;</t>
  </si>
  <si>
    <t>Math Tutor (In Person) - H.S.</t>
  </si>
  <si>
    <t xml:space="preserve"> Tests - All levels - $50/hr</t>
  </si>
  <si>
    <t xml:space="preserve">                      GMAT / GRE --  $60/hr</t>
  </si>
  <si>
    <t>H.S:...... Algebra 1 &amp; 2</t>
  </si>
  <si>
    <t xml:space="preserve"> STAAR</t>
  </si>
  <si>
    <t xml:space="preserve"> Calculus </t>
  </si>
  <si>
    <t>College: College Algebra</t>
  </si>
  <si>
    <t xml:space="preserve"> Differential equations</t>
  </si>
  <si>
    <t>Tests:.....SAT</t>
  </si>
  <si>
    <t xml:space="preserve"> THEA</t>
  </si>
  <si>
    <t xml:space="preserve">12 years as college math teacher and 20 years in data processing. </t>
  </si>
  <si>
    <t xml:space="preserve">13  years tutor. Over 80% Satisfaction rate. </t>
  </si>
  <si>
    <t>Usually</t>
  </si>
  <si>
    <t xml:space="preserve"> less than 5 sessions suffice for success.  Reasons: Phone help is free</t>
  </si>
  <si>
    <t xml:space="preserve"> We concentrate on the most important and insightful results/methods.</t>
  </si>
  <si>
    <t>Call or Text 214-636-9113 or Email FredHalp@Gmail.Com</t>
  </si>
  <si>
    <t>;[50, 60];2022-03-07;2
2022-02-28T11:15:46-0600;https://dallas.craigslist.org/dal/lss/d/dallas-best-math-and-science-tutor/7451968113.html;;no city found;Dallas;dallas;Texas;</t>
  </si>
  <si>
    <t>Do you have difficulty with WORD PROBLEMS?</t>
  </si>
  <si>
    <t xml:space="preserve">Addison ‚Äì 75001 Allen ‚Äì 75002 Carrollton ‚Äì 75006 75007 Celina ‚Äì </t>
  </si>
  <si>
    <t xml:space="preserve">75009 Coppell ‚Äì 75019 Flower Mound ‚Äì 75022 75028 Plano ‚Äì </t>
  </si>
  <si>
    <t xml:space="preserve">75023 75024 75025 Rockwell ‚Äì 75032 Frisco ‚Äì 75034 75035 Irving ‚Äì </t>
  </si>
  <si>
    <t xml:space="preserve">75038 75039 Garland ‚Äì 75040 75042 75043 75044 75048 Grand </t>
  </si>
  <si>
    <t xml:space="preserve">Prairie ‚Äì 75052 The Colony ‚Äì 75056 Lewisville ‚Äì 75057 Irving ‚Äì 75060 </t>
  </si>
  <si>
    <t xml:space="preserve">75062 75063 Lake Dallas ‚Äì 75065 Little Elm ‚Äì 75068 Mc Kinney ‚Äì 75069 </t>
  </si>
  <si>
    <t xml:space="preserve">75070 Plano ‚Äì 75074 75075 Prosper ‚Äì 75078 Richardson ‚Äì 75080 75081 </t>
  </si>
  <si>
    <t xml:space="preserve">75082 Rockwall ‚Äì 75087 Rowlett ‚Äì 75088 75089 Plano ‚Äì 75093 75094 </t>
  </si>
  <si>
    <t xml:space="preserve">Wylie ‚Äì 75098 Cedar Hill ‚Äì 75104 Crandall ‚Äì 75114 Desoto ‚Äì 75115 </t>
  </si>
  <si>
    <t xml:space="preserve">Duncanville ‚Äì 75116 Ennis ‚Äì 75119 Ferris ‚Äì 75125 Forney ‚Äì 75126 </t>
  </si>
  <si>
    <t xml:space="preserve">Lancaster ‚Äì 75134 Caddo Mills ‚Äì 75135 Duncanville ‚Äì 75137 Kaufman ‚Äì </t>
  </si>
  <si>
    <t xml:space="preserve">75142 Mesquite ‚Äì 75149 75150 Palmer ‚Äì 75152 Red Oak ‚Äì 75154 Scurry ‚Äì </t>
  </si>
  <si>
    <t xml:space="preserve">75158 Seagoville ‚Äì 75159 Terrell ‚Äì 75161 Waxahachie ‚Äì 75165 75167 </t>
  </si>
  <si>
    <t xml:space="preserve">Nevada ‚Äì 75173 Sunnyvale ‚Äì 75182 Royse ‚Äì 75189 Dallas ‚Äì 75201 75204 </t>
  </si>
  <si>
    <t xml:space="preserve">75205 75206 75209 75214 75218 75225 75229 75230 75234 75238 75240 </t>
  </si>
  <si>
    <t xml:space="preserve">75244 75248 75249 75252 75287 Greenville ‚Äì 75402 Princeton ‚Äì 75407 </t>
  </si>
  <si>
    <t xml:space="preserve">Anna - 75409 Celeste ‚Äì 75423 Blue Ridge ‚Äì 75424 Farmersville ‚Äì 75442 </t>
  </si>
  <si>
    <t xml:space="preserve">Melissa ‚Äì 75454 Arlington ‚Äì 76001 76002 76006 76008 76009 76012 </t>
  </si>
  <si>
    <t xml:space="preserve">76013 76014 76015 76016 76017 76018 Azle ‚Äì 76020 Bedford ‚Äì 76021 </t>
  </si>
  <si>
    <t xml:space="preserve">76022 Boyd ‚Äì 76023 Burleson ‚Äì 76028 Colleyville ‚Äì 76034 Crowley ‚Äì </t>
  </si>
  <si>
    <t xml:space="preserve">76036 Euless ‚Äì 76039 76040 Godley ‚Äì 76044 Granbury ‚Äì 76049 </t>
  </si>
  <si>
    <t xml:space="preserve">Grandview ‚Äì 76050 Grapevine ‚Äì 76051 Haslet ‚Äì 76052 Hurst ‚Äì 76053 </t>
  </si>
  <si>
    <t xml:space="preserve">76054 Joshua ‚Äì 76058 Kennedale ‚Äì 76060 Mansfield ‚Äì 76063 Midlothian ‚Äì </t>
  </si>
  <si>
    <t xml:space="preserve">76065 Newark ‚Äì 76071 Paradise ‚Äì 76073 Rhome ‚Äì 76078 Springtown ‚Äì </t>
  </si>
  <si>
    <t xml:space="preserve">76082 Venus ‚Äì 76084 Weatherford ‚Äì 76087 76088 Southlake ‚Äì 76092  </t>
  </si>
  <si>
    <t>Fort Worth ‚Äì 76108 76109 76118 76123 76126 76131 76132 76133</t>
  </si>
  <si>
    <t xml:space="preserve">76134 76137 76140 76148 76155 76179 Richland Hills ‚Äì 76180 Denton ‚Äì </t>
  </si>
  <si>
    <t xml:space="preserve">76205 76207 Argyle ‚Äì 76226 Aubrey ‚Äì 76227 Decatur ‚Äì 76234 Justin ‚Äì </t>
  </si>
  <si>
    <t xml:space="preserve">76247 Keller ‚Äì 76248 Krum ‚Äì 76249 Pilot Point ‚Äì 76258 Ponder ‚Äì 76259 </t>
  </si>
  <si>
    <t xml:space="preserve">Roanoke ‚Äì 76262 Sanger ‚Äì 76266 Bridgeport ‚Äì 76426 Lipan ‚Äì 76462 </t>
  </si>
  <si>
    <t>Tolar ‚Äì 76476 Covington ‚Äì 76636 Italy ‚Äì 76651</t>
  </si>
  <si>
    <t>;[];2022-03-07;0
2022-02-25T18:37:04-0600;https://dallas.craigslist.org/dal/lss/d/dallas-middle-school-math-tutor/7450948914.html;;Dallas;Dallas;dallas;Texas;</t>
  </si>
  <si>
    <t xml:space="preserve">  Private math lessons from experienced tutor John Dryden  </t>
  </si>
  <si>
    <t>Whether your child is struggling in school or you're looking to get ahead with an accelerated course</t>
  </si>
  <si>
    <t xml:space="preserve"> we will work together to ensure rapid</t>
  </si>
  <si>
    <t xml:space="preserve"> measurable growth.</t>
  </si>
  <si>
    <t>Our first lesson is completely FREE.</t>
  </si>
  <si>
    <t>======================</t>
  </si>
  <si>
    <t xml:space="preserve"> Together</t>
  </si>
  <si>
    <t xml:space="preserve"> we will work to: </t>
  </si>
  <si>
    <t xml:space="preserve"> - Develop important study skills</t>
  </si>
  <si>
    <t xml:space="preserve"> - Learn how to simplify complex concepts</t>
  </si>
  <si>
    <t xml:space="preserve"> - Confront problems in new</t>
  </si>
  <si>
    <t xml:space="preserve"> unorthodox ways </t>
  </si>
  <si>
    <t xml:space="preserve"> - Work faster</t>
  </si>
  <si>
    <t xml:space="preserve"> more efficiently</t>
  </si>
  <si>
    <t xml:space="preserve"> and excel in school</t>
  </si>
  <si>
    <t>With a full Honors/AP course load and 4.0 GPA</t>
  </si>
  <si>
    <t xml:space="preserve"> as well as two years of peer tutoring experience</t>
  </si>
  <si>
    <t xml:space="preserve"> I'm the tutor you're looking for.</t>
  </si>
  <si>
    <t xml:space="preserve"> To schedule your first FREE lesson</t>
  </si>
  <si>
    <t xml:space="preserve"> call me at  (214) 455-9387  </t>
  </si>
  <si>
    <t>;[];2022-03-07;0
2022-02-25T17:14:18-0600;https://dallas.craigslist.org/ftw/lss/d/fort-worth-reading-math-tutor-grades-6/7450917538.html;;Fort Worth;Fort Worth;dallas;Texas;</t>
  </si>
  <si>
    <t>Certified teacher with over 10 years experience teaching and tutoring students.</t>
  </si>
  <si>
    <t>Specializing in reading and math</t>
  </si>
  <si>
    <t xml:space="preserve"> I offer small group tutoring sessions for grades K-6. </t>
  </si>
  <si>
    <t xml:space="preserve">Flexible scheduling and affordable rates. </t>
  </si>
  <si>
    <t>For more information please contact Jo Barker @ 903-517-5853</t>
  </si>
  <si>
    <t>;[];2022-03-07;0
2022-02-14T18:17:15-0600;https://dallas.craigslist.org/ftw/lss/d/fort-worth-math-chem-and-physics-tutor/7446119731.html;30.0;Hulen Mall Area Fort Worth;Fort Worth;dallas;Texas;</t>
  </si>
  <si>
    <t>Years of experience. Result driven.  All ages.  Usually meet at public library</t>
  </si>
  <si>
    <t xml:space="preserve"> Southwest Regional branch.  $30.00/hr.  Give me a call and lets talk. Kids please have your parents call.  My name is Mark.  My Youtube channel is Marksmathtutoring</t>
  </si>
  <si>
    <t xml:space="preserve"> and my books are available on Amazon.</t>
  </si>
  <si>
    <t>;[30];2022-03-07;1
2022-02-17T20:43:14-0600;https://dallas.craigslist.org/dal/lss/d/dallas-statistics-calculus-physics/7447495718.html;50.0;no city found;Dallas;dallas;Texas;</t>
  </si>
  <si>
    <t xml:space="preserve">Have you ever gone into a math or science test well-prepared but afterward felt like the test threw you a curveball? Do you sometimes struggle with what approach to take in solving a math problem in a topic that you already studied? I want to help ensure these don't happen to you or repeat themselves by teaching you in a way that ensures that you not only learn the material well but also build creativity in tackling new problems and question types.  </t>
  </si>
  <si>
    <t>Over many years of tutoring</t>
  </si>
  <si>
    <t xml:space="preserve"> I've developed a knack for teaching math and physics in a way that gives students the best chance of solving a wide range of problems</t>
  </si>
  <si>
    <t xml:space="preserve"> including those that they've never seen before. Here is feedback from a student that benefitted from my tutoring approach:</t>
  </si>
  <si>
    <t>‚ÄúDaniel was a huge help when I took Physics 1 in the summer. He was very responsive to emails and worked efficiently during tutoring sessions. I went from failing my first test to an A on the last. Daniel‚Äôs strategy was to make sure I was understanding the concepts so that I could creatively think my way to solve the more complex problems. I learned skills that I have used in other classes and my grades reflect that.‚Äù</t>
  </si>
  <si>
    <t>‚Äî Kathy R.</t>
  </si>
  <si>
    <t xml:space="preserve"> PRE-MED STUDENT at TCU</t>
  </si>
  <si>
    <t>I'm having success helping students in math</t>
  </si>
  <si>
    <t xml:space="preserve"> and statistics at high school</t>
  </si>
  <si>
    <t xml:space="preserve"> and beyond. Specific subjects I've recently taught include Algebra</t>
  </si>
  <si>
    <t xml:space="preserve"> Busines Statistics</t>
  </si>
  <si>
    <t xml:space="preserve"> AP Calculus (AB &amp; BC)</t>
  </si>
  <si>
    <t xml:space="preserve"> AP Physics (Algebra- and Calculus-based)</t>
  </si>
  <si>
    <t xml:space="preserve"> &amp; III</t>
  </si>
  <si>
    <t xml:space="preserve"> and University Physics. I'm good at breaking down difficult concepts and explaining the type of challenging homework problems that would naturally be expected at the AP and College levels. My tutoring skills are constantly being strengthened through feedback I seek from students. Here is another testimonial I received on my tutoring:</t>
  </si>
  <si>
    <t>Daniel is by far the best tutor I have ever worked with. His knowledge in physics and math is unparalleled and if he happens to stumble upon a concept he isn‚Äôt familiar with he will work his hardest to understand it. He is very good at breaking down difficult concepts into easily understood fractions that are much easier to understand. Once</t>
  </si>
  <si>
    <t xml:space="preserve"> I missed school for a little longer than a week and fell behind in physics. Daniel helped teach me the topics I‚Äôd missed and when quizzed over the material I received a 100. He is kind and understanding and I would recommend him to anyone that needs help in school.""</t>
  </si>
  <si>
    <t>‚Äî Matt M.</t>
  </si>
  <si>
    <t xml:space="preserve"> HIGH SCHOOL SENIOR at ALL SAINTS' EPISCOPAL School</t>
  </si>
  <si>
    <t xml:space="preserve">And here's more info about my work: </t>
  </si>
  <si>
    <t>In my approach to tutoring</t>
  </si>
  <si>
    <t xml:space="preserve"> I'm very mindful that every student is unique</t>
  </si>
  <si>
    <t xml:space="preserve"> so I pay close attention to seeking methods that produce the best possible learning with how each individual is wired. I'm not afraid to ask feedback questions to learn what works and what doesn't. And a well-asked question would also usually stimulate thinking and help students retain learned information longer. In order to truly help my students</t>
  </si>
  <si>
    <t xml:space="preserve"> I am humble and willing to learn how they learn. In over 10+ years of tutoring</t>
  </si>
  <si>
    <t xml:space="preserve"> I've had the pleasure and privilege of helping many clients succeed.</t>
  </si>
  <si>
    <t>After completing my first degree</t>
  </si>
  <si>
    <t xml:space="preserve"> I spent a summer taking graduate courses in math and computing in linear algebra and differential equations and in scientific computing at Harvard University Summer School. Before that</t>
  </si>
  <si>
    <t xml:space="preserve"> I earned by B.S summa cum laude in math along with minors in computer science and economics and upper-level coursework in physics. I received a full college scholarship and a number of university-wide awards.</t>
  </si>
  <si>
    <t xml:space="preserve">Subjects in which I have an excellent grasp or have tutored include: </t>
  </si>
  <si>
    <t>Physics (College Physics I &amp;II</t>
  </si>
  <si>
    <t xml:space="preserve"> University Physics I &amp; II</t>
  </si>
  <si>
    <t xml:space="preserve"> and High School Physics)</t>
  </si>
  <si>
    <t>Chemistry (High School and College)</t>
  </si>
  <si>
    <t>Math (Algebra I</t>
  </si>
  <si>
    <t xml:space="preserve"> &amp; College Algebra</t>
  </si>
  <si>
    <t xml:space="preserve"> Integrated Math) </t>
  </si>
  <si>
    <t xml:space="preserve"> GMAT Math</t>
  </si>
  <si>
    <t xml:space="preserve"> &amp; SAT</t>
  </si>
  <si>
    <t>Statistics (Elementary</t>
  </si>
  <si>
    <t xml:space="preserve"> College-level and High School)</t>
  </si>
  <si>
    <t>Intro to Computer Science and Computer Programming</t>
  </si>
  <si>
    <t>By drawing from how I prepared and made perfect scores or scores above the 90th percentile on several standardized tests and test components</t>
  </si>
  <si>
    <t xml:space="preserve">   I've also coached students on test preparation for SAT</t>
  </si>
  <si>
    <t xml:space="preserve"> and GMAT. This helped to further hone the depth and breadth of my tutoring skills.</t>
  </si>
  <si>
    <t>Sessions are scheduled for a minimum of one hour. Online tutoring has been getting increasingly popular. I have a good tutoring setup by Google Meet that includes a whiteboard for writing as one would write with pencil on paper and that permanently saves lesson notes for future review and reference. The days I'm best available to respond to inquiries and to set up tutoring for are Saturdays</t>
  </si>
  <si>
    <t>I've learned from experience that tutoring is more effective when there's a set regular time. The rate offered when multiple sessions are booked ahead for regular meeting times is lowered to $50 per hour. This covers not only tutoring but also the time I'd usually take ahead of each session to prepare and think of good explanations and answers to questions you may have. A first session to have a taste of the tutoring can also be charged at the mentioned rate. Acceptable means of payment include Zelle</t>
  </si>
  <si>
    <t xml:space="preserve"> and Cashapp. I look forward to serving you as best as I can. You can call or text me at 903-884-6744 or email me through this ad. I'm best able to respond to inquiries on Mondays</t>
  </si>
  <si>
    <t xml:space="preserve"> or Saturdays.</t>
  </si>
  <si>
    <t>2022-02-20T12:19:29-0600;https://dallas.craigslist.org/ftw/lss/d/fort-worth-certified-teacher-stanford/7448570320.html;;no city found;Fort Worth;dallas;Texas;"</t>
  </si>
  <si>
    <t>(817) 576-8416</t>
  </si>
  <si>
    <t>Addison</t>
  </si>
  <si>
    <t xml:space="preserve"> Aledo</t>
  </si>
  <si>
    <t xml:space="preserve"> Alvarado</t>
  </si>
  <si>
    <t xml:space="preserve"> Anna</t>
  </si>
  <si>
    <t xml:space="preserve"> Argyle</t>
  </si>
  <si>
    <t xml:space="preserve"> Aubrey</t>
  </si>
  <si>
    <t xml:space="preserve"> Azle</t>
  </si>
  <si>
    <t xml:space="preserve"> Balch Springs</t>
  </si>
  <si>
    <t xml:space="preserve"> Benbrook</t>
  </si>
  <si>
    <t xml:space="preserve"> Bridgeport</t>
  </si>
  <si>
    <t xml:space="preserve"> Carrollton</t>
  </si>
  <si>
    <t xml:space="preserve"> Cedar Hill</t>
  </si>
  <si>
    <t xml:space="preserve"> Celina</t>
  </si>
  <si>
    <t xml:space="preserve"> Cleburne</t>
  </si>
  <si>
    <t xml:space="preserve"> Cockrell Hill</t>
  </si>
  <si>
    <t xml:space="preserve"> Colleyville</t>
  </si>
  <si>
    <t xml:space="preserve"> Coppell</t>
  </si>
  <si>
    <t xml:space="preserve"> Corinth</t>
  </si>
  <si>
    <t xml:space="preserve"> Crandall</t>
  </si>
  <si>
    <t xml:space="preserve"> Crowley</t>
  </si>
  <si>
    <t xml:space="preserve"> DeSoto</t>
  </si>
  <si>
    <t xml:space="preserve"> Double Oak</t>
  </si>
  <si>
    <t xml:space="preserve"> Duncanville</t>
  </si>
  <si>
    <t xml:space="preserve"> Edgecliff Village</t>
  </si>
  <si>
    <t xml:space="preserve"> Euless</t>
  </si>
  <si>
    <t xml:space="preserve"> Everman</t>
  </si>
  <si>
    <t xml:space="preserve"> Farmers Branch</t>
  </si>
  <si>
    <t xml:space="preserve"> Farmersville</t>
  </si>
  <si>
    <t xml:space="preserve"> Fate</t>
  </si>
  <si>
    <t xml:space="preserve"> Flower Mound</t>
  </si>
  <si>
    <t xml:space="preserve"> Forest Hill</t>
  </si>
  <si>
    <t xml:space="preserve"> Forney</t>
  </si>
  <si>
    <t xml:space="preserve"> Fort Worth</t>
  </si>
  <si>
    <t xml:space="preserve"> Frisco</t>
  </si>
  <si>
    <t xml:space="preserve"> Garland</t>
  </si>
  <si>
    <t xml:space="preserve"> Glen Rose</t>
  </si>
  <si>
    <t xml:space="preserve"> Glenn Heights</t>
  </si>
  <si>
    <t xml:space="preserve"> Granbury</t>
  </si>
  <si>
    <t xml:space="preserve"> Grand Prairie</t>
  </si>
  <si>
    <t xml:space="preserve"> Grapevine</t>
  </si>
  <si>
    <t xml:space="preserve"> Haltom City</t>
  </si>
  <si>
    <t xml:space="preserve"> Heath</t>
  </si>
  <si>
    <t xml:space="preserve"> Hickory Creek</t>
  </si>
  <si>
    <t xml:space="preserve"> Highland Village</t>
  </si>
  <si>
    <t xml:space="preserve"> Hurst</t>
  </si>
  <si>
    <t xml:space="preserve"> Hutchins</t>
  </si>
  <si>
    <t xml:space="preserve"> Irving</t>
  </si>
  <si>
    <t xml:space="preserve"> Joshua</t>
  </si>
  <si>
    <t xml:space="preserve"> Justin</t>
  </si>
  <si>
    <t xml:space="preserve"> Keene	</t>
  </si>
  <si>
    <t xml:space="preserve"> Keller</t>
  </si>
  <si>
    <t xml:space="preserve"> Kennedale</t>
  </si>
  <si>
    <t xml:space="preserve"> Krum</t>
  </si>
  <si>
    <t xml:space="preserve"> Lake Dallas</t>
  </si>
  <si>
    <t xml:space="preserve"> Lavon</t>
  </si>
  <si>
    <t xml:space="preserve"> Little Elm</t>
  </si>
  <si>
    <t xml:space="preserve"> Lucas</t>
  </si>
  <si>
    <t xml:space="preserve"> Mansfield</t>
  </si>
  <si>
    <t xml:space="preserve"> McKinney</t>
  </si>
  <si>
    <t xml:space="preserve"> McLendon-Chisholm</t>
  </si>
  <si>
    <t xml:space="preserve"> Melissa</t>
  </si>
  <si>
    <t xml:space="preserve"> Murphy</t>
  </si>
  <si>
    <t xml:space="preserve"> North Richland Hills</t>
  </si>
  <si>
    <t xml:space="preserve"> Oak Point</t>
  </si>
  <si>
    <t xml:space="preserve"> Pantego</t>
  </si>
  <si>
    <t xml:space="preserve"> Prosper</t>
  </si>
  <si>
    <t xml:space="preserve"> Providence Village</t>
  </si>
  <si>
    <t xml:space="preserve"> Red Oak</t>
  </si>
  <si>
    <t xml:space="preserve"> Richardson</t>
  </si>
  <si>
    <t xml:space="preserve"> Richland Hills</t>
  </si>
  <si>
    <t xml:space="preserve"> River Oaks</t>
  </si>
  <si>
    <t xml:space="preserve"> Roanoke</t>
  </si>
  <si>
    <t xml:space="preserve"> Rowlett</t>
  </si>
  <si>
    <t xml:space="preserve"> Royse City</t>
  </si>
  <si>
    <t xml:space="preserve"> Sachse</t>
  </si>
  <si>
    <t xml:space="preserve"> Saginaw</t>
  </si>
  <si>
    <t xml:space="preserve"> Sanger</t>
  </si>
  <si>
    <t xml:space="preserve"> Sansom Park</t>
  </si>
  <si>
    <t xml:space="preserve"> Seagoville</t>
  </si>
  <si>
    <t xml:space="preserve"> Shady Shores</t>
  </si>
  <si>
    <t xml:space="preserve"> Southlake</t>
  </si>
  <si>
    <t xml:space="preserve"> Springtown</t>
  </si>
  <si>
    <t xml:space="preserve"> The Colony</t>
  </si>
  <si>
    <t xml:space="preserve"> Trophy Club</t>
  </si>
  <si>
    <t xml:space="preserve"> Venus</t>
  </si>
  <si>
    <t xml:space="preserve"> Watauga</t>
  </si>
  <si>
    <t xml:space="preserve"> Waxahachie</t>
  </si>
  <si>
    <t xml:space="preserve"> Weatherford</t>
  </si>
  <si>
    <t xml:space="preserve"> Westworth Village</t>
  </si>
  <si>
    <t xml:space="preserve"> White Settlement</t>
  </si>
  <si>
    <t xml:space="preserve"> Willow Park</t>
  </si>
  <si>
    <t xml:space="preserve"> Wilmer</t>
  </si>
  <si>
    <t xml:space="preserve"> Wylie</t>
  </si>
  <si>
    <t>;[];2022-03-07;0
2022-02-09T12:30:36-0600;https://dallas.craigslist.org/dal/lss/d/plano-female-tutor-plano-frisco/7443854241.html;;Plano, Frisco, Mckinney, Richardson, Murphy, Dallas;Dallas;dallas;Texas;</t>
  </si>
  <si>
    <t>Dear Students/Parents</t>
  </si>
  <si>
    <t>I have done Masters in Electrical Engineering from SMU. I am an experienced</t>
  </si>
  <si>
    <t xml:space="preserve"> highly qualified</t>
  </si>
  <si>
    <t xml:space="preserve"> math and physics tutor</t>
  </si>
  <si>
    <t xml:space="preserve"> having taught both in a classroom and one-on-one. I have been helping students overcome their fears and doubts about these subjects. I have been tutoring students in physics</t>
  </si>
  <si>
    <t xml:space="preserve"> chemistry and mathematics since 2006 to present with 100% satisfaction rate.</t>
  </si>
  <si>
    <t xml:space="preserve">I can tutor students from grades 4 to 11 and college. I can help with advanced Math and Physics college courses. I can also help students study for SAT and GRE with math/physics sections. </t>
  </si>
  <si>
    <t>I can assist with homework and test preparation. My patience and problem-solving skills can help students take the stress and frustration out of learning a difficult subject. Whether your student is struggling to keep up or striving for a higher level of success</t>
  </si>
  <si>
    <t xml:space="preserve"> I can help. I believe all students deserve the opportunity to succeed.</t>
  </si>
  <si>
    <t>I'm an enthusiastic teacher and I'm committed to helping students catch up</t>
  </si>
  <si>
    <t xml:space="preserve"> and get ahead in school. For me</t>
  </si>
  <si>
    <t xml:space="preserve"> there is nothing more satisfying than helping students realize that they can break what they believe to be their limits. I love helping students figure out how smart they are and how to use their intelligence to succeed. Revision is the key process to learn a new concept.</t>
  </si>
  <si>
    <t>You can also visit some of the lectures that I have uploaded by searching ""Juwariyah Explains"" on youtube.</t>
  </si>
  <si>
    <t xml:space="preserve"> please contact:</t>
  </si>
  <si>
    <t xml:space="preserve">or </t>
  </si>
  <si>
    <t>Email: tutor771@gmail.com</t>
  </si>
  <si>
    <t>;[];2022-03-07;0
2022-02-07T14:12:15-0600;https://dallas.craigslist.org/ftw/lss/d/fort-worth-tutor/7443012997.html;;Fort Worth 76114;Fort Worth;dallas;Texas;</t>
  </si>
  <si>
    <t>I have an educational background in Nursing and Biology Sciences. I am offering Tutoring services for your children up to middle school age. I can help with any general subjects of homework in math</t>
  </si>
  <si>
    <t xml:space="preserve"> and writing. Please message me for more information. Zipcode 76114 Fort Worth</t>
  </si>
  <si>
    <t xml:space="preserve"> TX (River Oaks)</t>
  </si>
  <si>
    <t xml:space="preserve">I am fluent in Spanish as well. </t>
  </si>
  <si>
    <t>Se habla Espa√±ol.</t>
  </si>
  <si>
    <t>Estoy ofreciendo mis servicios de tutora para sus hijos hasta la edad de escuela intermedia. Puedo ayudar en varios tareas  de matematicos</t>
  </si>
  <si>
    <t xml:space="preserve"> sciencias</t>
  </si>
  <si>
    <t xml:space="preserve"> y leyendo y escribiendo Ingl√©s. Mandame mensaje para mis informacion. Localizada en Fort Worth</t>
  </si>
  <si>
    <t xml:space="preserve"> TX 76114 (River Oaks)</t>
  </si>
  <si>
    <t>2022-02-04T18:40:21-0600;https://dallas.craigslist.org/dal/lss/d/dallas-spanish-lessons-for-students/7441888709.html;;Online;Dallas;dallas;Texas;"</t>
  </si>
  <si>
    <t>I am an teacher and learning specialist with many years of experience teaching kids and college students. I am offering Spanish lessons and would be happy to help your kids on their journey of learning this language. In addition to Spanish</t>
  </si>
  <si>
    <t xml:space="preserve"> I also teach/tutor in all subjects for Grades K-6. </t>
  </si>
  <si>
    <t>‚Ä¢ Experienced Educator for Elementary and Middle School Students</t>
  </si>
  <si>
    <t>‚Ä¢ Master‚Äôs Degree in Elementary Teaching</t>
  </si>
  <si>
    <t>‚Ä¢ Master‚Äôs Degree in Special Education</t>
  </si>
  <si>
    <t>‚Ä¢ Master‚Äôs Degree in Curriculum and Instruction</t>
  </si>
  <si>
    <t>‚Ä¢ Bachelor‚Äôs Degree in Child Psychology and Elementary Education</t>
  </si>
  <si>
    <t>‚Ä¢ Specialist Certificate in Reading</t>
  </si>
  <si>
    <t>‚Ä¢ Specialist Certificate in School Interventions</t>
  </si>
  <si>
    <t>‚Ä¢ Graduate Training for Math Specialists</t>
  </si>
  <si>
    <t>‚Ä¢ Advanced Spanish Certificate</t>
  </si>
  <si>
    <t>‚Ä¢ OPI Spanish</t>
  </si>
  <si>
    <t xml:space="preserve"> Advanced Certification Rating</t>
  </si>
  <si>
    <t>Please feel free to email me anytime if interested.</t>
  </si>
  <si>
    <t>Be sure to let me know the age and grade your child is in</t>
  </si>
  <si>
    <t>and which subjects he/she needs help with (if other than Spanish).</t>
  </si>
  <si>
    <t>Thank you!</t>
  </si>
  <si>
    <t>2022-02-18T13:23:22-0700;https://elpaso.craigslist.org/lss/d/el-paso-40-years-math-tutoring/7447800812.html;;El Paso;no subregion found;elpaso;Texas;"</t>
  </si>
  <si>
    <t xml:space="preserve">TUTORED COLLEGE LEVEL MATHAMATICS AND HIGH SCHOOL FOR 40+ YRS. WILL DO ALL YOURE HOMEWORK FOR YOU AND EXPLAIN IF YOU SO DESIRE.HOMEWORK &amp;TESTS(NON- PROCTORED ONLY)DONE FOR YOU IN PERSON IF WILLING TO MEET OR TEXT ME THE WORK AND I WILL DO IT FOR YOU AND TEXT RESULTS BACK.PAYMENT IN CASH ONLY IF MEET IN ADVANCE OR PAY PAL IN ADVANCE.   </t>
  </si>
  <si>
    <t>TUTOR IN</t>
  </si>
  <si>
    <t>BASIC MATH</t>
  </si>
  <si>
    <t>ALGEBRA</t>
  </si>
  <si>
    <t>TRIGONOMETRY</t>
  </si>
  <si>
    <t>GEOMETRY</t>
  </si>
  <si>
    <t>PRE- CAL 1&amp;2</t>
  </si>
  <si>
    <t>CALCULUS 1</t>
  </si>
  <si>
    <t>MATH FOR SOCIAL SCIENCES 1&amp;2</t>
  </si>
  <si>
    <t>MATH FOR TEACHERS</t>
  </si>
  <si>
    <t>$50 PER HOMEWORK OR TEST PREP UP TO 40 PROBLEMS ADDITIONAL FEE FOR EXTRA $1.50 /PROBLEM</t>
  </si>
  <si>
    <t>IN PERSON $50 TO $60 PER HOUR.</t>
  </si>
  <si>
    <t>CALL 915 267-5438 TO DISCUSS NEEDS</t>
  </si>
  <si>
    <t>$60 PER TEST UP TO 40 PROBLEMS EXTRA PROBLEMS $1.50 PER PROBLEM</t>
  </si>
  <si>
    <t>DO NOT TEXT ME YOU MUST CALL TO DISSCUSS</t>
  </si>
  <si>
    <t xml:space="preserve"> I DO NOT TEXT!!!!!!!!!!!!!WE NEED TO TALK ONLY</t>
  </si>
  <si>
    <t xml:space="preserve"> 1];2022-03-07;6</t>
  </si>
  <si>
    <t>2022-02-28T21:18:41-0700;https://elpaso.craigslist.org/lss/d/el-paso-especially-for-you-tutoring/7452243492.html;;El Paso And Surrounding Areas;no subregion found;elpaso;Texas;"</t>
  </si>
  <si>
    <t>Professional one-on-one highly personalized tutoring. We have 10+ years‚Äô experience working with Standardized Tests (STAAR) with all subjects and all grade levels. K12. We can teach you using proven research-based strategies that can increase your scores and give you an *Edge in any subject-- Math</t>
  </si>
  <si>
    <t xml:space="preserve"> test-taking skills and study skills. For the student who is lacking core skills and needs intervention</t>
  </si>
  <si>
    <t xml:space="preserve"> **A comprehensible step by step computer research-based application curriculum program is provided to reinforce skills and enhance instruction in intervention subject areas with precision and real time accuracy. </t>
  </si>
  <si>
    <t xml:space="preserve">** Stealth Program - all inclusive application and skill building technology that can increase scores as well as improve performance in intervention subjects with extended representation services such as legal documents and parent/teacher counseling. </t>
  </si>
  <si>
    <t>*Edge Program- prepares student achievement for the next grade level and familiarizes core subjects for next grade level to improve performance for the whole child and enhance instruction</t>
  </si>
  <si>
    <t xml:space="preserve">JUST IN TIME education will adapt to points learned in the process of instruction using skills and adaptations to increase subset skills of relevant knowledge. </t>
  </si>
  <si>
    <t>I also work with specialized testing prep services such as STAAR/ASVAB/SAT/GRE/GMAT/ACT test preparation. I can also work with Special Needs ADD</t>
  </si>
  <si>
    <t xml:space="preserve"> and Autism. I implement Errorless Teaching Strategies component to the programs I employ. </t>
  </si>
  <si>
    <t xml:space="preserve">English ESOL/GED lessons and college- career placement readiness/preparation. </t>
  </si>
  <si>
    <t>All Teacher Certification Prep Exams K-12</t>
  </si>
  <si>
    <t>Education Consulting Services: Parent/Teacher/ Student consultations.</t>
  </si>
  <si>
    <t xml:space="preserve"> 24/7 Skype/Phone support services</t>
  </si>
  <si>
    <t xml:space="preserve"> Financing available for long term tutoring contracts</t>
  </si>
  <si>
    <t>Teacher and Parent training (alternative resources</t>
  </si>
  <si>
    <t xml:space="preserve"> ARD/IEP supports</t>
  </si>
  <si>
    <t xml:space="preserve"> self-advocacy programs</t>
  </si>
  <si>
    <t xml:space="preserve"> and emotional support)</t>
  </si>
  <si>
    <t>Call me to set up an appointment. Call now for a free assessment and consultation!</t>
  </si>
  <si>
    <t>Sessions are getting full! IN-HOME AND ONLINE TUTORING NOW AVAILABLE!</t>
  </si>
  <si>
    <t>Monthly Package Specials available for March 2022</t>
  </si>
  <si>
    <t xml:space="preserve">GRANTS and SCHOLARSHIPS available for Special Needs students with an IEP up to $1500 for tutoring CALL NOW for more information. </t>
  </si>
  <si>
    <t xml:space="preserve"> Personalized Tutoring Services tailored to your individual needs.""</t>
  </si>
  <si>
    <t>Tom Luevano M.Ed. (915) 820-8903</t>
  </si>
  <si>
    <t xml:space="preserve"> I brought in my son to Especially For You Tutoring Services for help in preparing him for Kindergarten. My son was a little behind in recognizing and identifying letters</t>
  </si>
  <si>
    <t xml:space="preserve"> numbers</t>
  </si>
  <si>
    <t xml:space="preserve"> and shapes. Mr. Luevano worked with him one on one</t>
  </si>
  <si>
    <t xml:space="preserve"> hands on and thru an app</t>
  </si>
  <si>
    <t xml:space="preserve"> all at my son's pace. He picked up fast after a few days of coming with him. My son was always interested</t>
  </si>
  <si>
    <t xml:space="preserve"> and willing to learn during his time with Mr. Luevano. I will definitely recommend him and will hire him again if we ever need a tutor. "" </t>
  </si>
  <si>
    <t>Bea Garcia</t>
  </si>
  <si>
    <t>My daughter didn't pass the Reading part of the STAAR test in fifth grade. She had to go to summer school. I hired Especially For You Tutoring Services as a private Tutor for her. She did 3 hours a week for 3 weeks and passed the STAAR test with a score from 1430 to a passing score of 1530. I highly recommend Especially For You Tutoring Services to help with your reading skills. ""</t>
  </si>
  <si>
    <t xml:space="preserve"> Especially For You Tutoring Services</t>
  </si>
  <si>
    <t>Karen Campos</t>
  </si>
  <si>
    <t xml:space="preserve"> Very awesome tutor thank you for working with James last summer. You did a wonderful job with him.</t>
  </si>
  <si>
    <t>He was more than ready for 1st grade.""</t>
  </si>
  <si>
    <t>Logan Hale Moreno</t>
  </si>
  <si>
    <t>Especially For you Tutoring Services was tutoring me for 3 weeks up till the day of my PPR Certification Teaching test. He helped me believe in myself and I improved my test score up 14 points. My additional score was down 19 points. He helped me with test taking strategies and searching for key words in the questions and answers. I am definitely going to hire him again to continue helping me in the test as well as the classroom management of my class.""</t>
  </si>
  <si>
    <t>Ali Rangel- High School Art Teacher</t>
  </si>
  <si>
    <t>Especially For you Tutoring &amp; Educational Services did an awesome job with my son's Abraham tutoring. They helped him with his reading</t>
  </si>
  <si>
    <t xml:space="preserve"> his sight words</t>
  </si>
  <si>
    <t xml:space="preserve"> and spelling as well as his reading homework. My son enjoyed going to tutoring. ""</t>
  </si>
  <si>
    <t>Araceli Cangas</t>
  </si>
  <si>
    <t>I brought my two Autistic grandsons to Especially For You Tutoring &amp; Educational Services while we were in transition to enroll them in a public school. They did a great job in working with my twins. Tom was able to give them support they needed when other schools could not. I appreciate the support he gave us and I will use again when I get them enrolled in school. Thank you for your help.""</t>
  </si>
  <si>
    <t>Keven Meriwether</t>
  </si>
  <si>
    <t xml:space="preserve"> I came to Especially For You Tutoring &amp; Educational Services when I was trying to pass a certified test in a Day Care Center. I had to take several modules for a Day Care certified worker. Tom helped me write and understand the modules that were required for the position. He was very knowledgeable and taught me how to write and express myself. I had a wonderful time learning from you! Thanks</t>
  </si>
  <si>
    <t xml:space="preserve"> and God bless you in Jesus name!""</t>
  </si>
  <si>
    <t>Ruth Kumoluyi</t>
  </si>
  <si>
    <t xml:space="preserve"> Mr. Luevano is an outstanding tutor. His patience and dedication with our son gave him the confidence in learning and mastering new math concepts. Our son was always eager to be tutored because of his effective ways of teaching. We highly recommend Mr. Luevano to any parent that has a child wanting to excel in mathematics. ""</t>
  </si>
  <si>
    <t xml:space="preserve">Rosie Flores- Librarian R.E.L Washington Elementary </t>
  </si>
  <si>
    <t xml:space="preserve"> Mr. Luevano tutored my daughter in reading and basic phonic skills. I was impressed with his work on how well he worked with her. She was having many problems with identifying letters and blending sounds. After many sessions I noticed that she started to improve dramatically in her self confidence and her grades. I would recommend Especially for You Tutoring &amp; Educational Services to anyone who is having problems with basic reading skills. ""</t>
  </si>
  <si>
    <t>Carlos Ortiz</t>
  </si>
  <si>
    <t xml:space="preserve"> I hired Mr. Luevano for some Spanish classes. He was very understanding and easy to work with. I felt very comfortable and he made me feel special. He really knows how to connect with students while making the lessons fun and entertaining. I had fun learning Spanish. I recommend him for anybody who is trying to learn a new language. I would not hesitate to call him again. Thank you.""</t>
  </si>
  <si>
    <t>Chrysten Worley</t>
  </si>
  <si>
    <t xml:space="preserve"> Mr. Luevano helped me with my two sons in reading. He helped me transition my two sons from 5th to 6th grade. I had some problems with the school and he wrote a letter explaining all the interventions that he did my with my son. As a result</t>
  </si>
  <si>
    <t xml:space="preserve"> the school was able to pass my son to the next grade level. He was very helpful and attentive with my son's needs. I would definitely recommend him to anybody who may be having issues with the school and low grades. ""</t>
  </si>
  <si>
    <t xml:space="preserve">Charlene Enriquez </t>
  </si>
  <si>
    <t xml:space="preserve"> Mr. Luevano assisted me with legal documents that I needed help in . He was very professional and prompt with the documents. I would recommend him for anybody who needs assistance in writing a resignation letter or needs documents proof read. Thank you for your great service. ""</t>
  </si>
  <si>
    <t xml:space="preserve">Marvin Cazzell - Accessible Home Modifications </t>
  </si>
  <si>
    <t xml:space="preserve"> Mr Luevano helped me increase my scores on a teacher test. He gave me confidence and this is the second time I call him to help me with another test I had. He gave me much confidence and helped me believe in myself despite of the challenges I had. I recommend him to help anybody who is struggling with exams. He cares for his students and will assist you with registration and everything you may need. Thank you for your patience.</t>
  </si>
  <si>
    <t>Ali Rangel - Teacher Certification Exam</t>
  </si>
  <si>
    <t xml:space="preserve"> Mr Luevano is highly skilled and knowledgeable and what he does. I had several research papers and he guided me with strategies that proofed to be effective when I turned in my assignments at UTEP. My grades increased dramatically in several of my courses. I recommend Especially For You Tutoring &amp; Educational services for your writing needs. ""</t>
  </si>
  <si>
    <t xml:space="preserve">Srgnt Major Tim Lawn </t>
  </si>
  <si>
    <t xml:space="preserve"> Mr Luevano did great job with my son on tutoring. My son had much more confidence and enjoyed doing his homework for the first time. My son has ADHD and Mr. Luevano helped him organize his time and learn different methods that helped him learn the lessons."" Thank you. </t>
  </si>
  <si>
    <t xml:space="preserve">Michael Wenger Lisa Murillo </t>
  </si>
  <si>
    <t>My son was having problems with reading . Mr. Luevano gave him confidence and showed him methods on how to increase his reading and organizational skills more effectively. Thank you Mr. Luevano for your help. ""</t>
  </si>
  <si>
    <t>Luisa Arellano</t>
  </si>
  <si>
    <t>I am an Honorable and disabled Vet. I have to say that I had Tom come over to help get me started with my classes. I had not been in school in over 40 years. I left all my schooling in 1980. Back when I was in school they did not have computers. We were lucky to have typewriters. I have decided to do something that can help other Veterans. I wanted to get a degree in Psychology! Lord did I know how much work it was going to work a 65-year-old woman. I went online and found Tom's ad. The man was lucky. I hit a gold mine. He was here for about 1.5 hours and I saw what I was needing to do ! I won't say Thank you so much for all the help that you gave and you made it fun. You never once made me feel like I was dumb. If anyone ever needs someone I highly recommend that you call Tom No matter how old you are. If he can teach me a 65-year-old woman He can teach anyone! ""</t>
  </si>
  <si>
    <t>Mrs. Renee` Smith  West Side El Paso</t>
  </si>
  <si>
    <t>Mila was having problems with reading and math and Mr. Luevano helped my daughter get  more confidence with counting numbers by  using games. Mila was having a hard time identifying letters and numbers. Mr. Luevano increased her skills in identifying the alphabet and numbers. I recommend Mr. Luevano for anybody who may need help in practically any subject. Thank you and  it was a pleasure working with you and  we will be back! ""</t>
  </si>
  <si>
    <t xml:space="preserve">Mabel Castro </t>
  </si>
  <si>
    <t>I hired Mr. Luevano to help Camila with her reading and spelling skills. Camilla loved going with Mr. Luevano for tutoring because she was always eager and excited when she attended his sessions. He knows how to work with students. In addition</t>
  </si>
  <si>
    <t xml:space="preserve"> he also advised  me on how to help my daughter in a meeting I had with the  principal. Her reading and spelling scores improved which as a result increased her confidence a great deal. I would not hesitate to call Mr. Luevano again for tutoring. I am grateful for all that you have done for Camila. Thank you.""</t>
  </si>
  <si>
    <t>Pablo Duarte</t>
  </si>
  <si>
    <t xml:space="preserve"> I was scared and frustrated when studying for my GRE. Tom Luevano showed the correct way to approach a standardized test. With his methods</t>
  </si>
  <si>
    <t xml:space="preserve"> I actually went in my exam with a calm perspective. He knows the perfect way to approach a student with their body language and assess the situation to whatever the student strengths portray. It could be as simple as water of Jamaica or even give tips to maybe invest in some peppermint candies that can help the student combat the nervousness and anxiety during the test. There are not many tutors like Tom</t>
  </si>
  <si>
    <t xml:space="preserve"> but I was certainly happy to have found him on time. I would definitely recommend him to anyone that will take a standardized test. Finally</t>
  </si>
  <si>
    <t xml:space="preserve"> he is also willing to learn with you</t>
  </si>
  <si>
    <t xml:space="preserve"> it is never ‚Äúhis way‚Äù it is ‚Äúour way‚Äù ""</t>
  </si>
  <si>
    <t>Isaac Rodriguez</t>
  </si>
  <si>
    <t>;[];2022-03-07;0
2022-02-16T14:27:36-0600;https://houston.craigslist.org/lss/d/houston-virtual-elementary-math-tutor/7446911104.html;;Houston;no subregion found;houston;Texas;</t>
  </si>
  <si>
    <t>I'm looking for 10 Students who want to improve their math performance by leveling up their math game plan. With our 12 weeks Math online program</t>
  </si>
  <si>
    <t xml:space="preserve"> your child can advance at least two grades level or higher. </t>
  </si>
  <si>
    <t>Email: ADupiche.XceleratedAcademy@gmail.com</t>
  </si>
  <si>
    <t xml:space="preserve"> send us your name</t>
  </si>
  <si>
    <t xml:space="preserve">  child's grade level</t>
  </si>
  <si>
    <t xml:space="preserve"> and area of concern. Someone from our team will reach out to you soon.</t>
  </si>
  <si>
    <t>;[];2022-03-07;0
2022-02-11T10:53:25-0600;https://houston.craigslist.org/lss/d/houston-professional-math-tutor/7444683016.html;42.0;Houston;no subregion found;houston;Texas;</t>
  </si>
  <si>
    <t>Math tutoring for college students. 14 years teaching experience. 5 years experience at high school level and 10 years at college level. I tutor any remedial math class</t>
  </si>
  <si>
    <t xml:space="preserve"> and Calculus 2. Teachers/professors are better tutors than just people with unrelated degrees.  I have no accent and my patience is the key to your success. My bachelor's and Master's are both in pure math. The rate is $39/hr for remedial and college algebra</t>
  </si>
  <si>
    <t xml:space="preserve"> and $45/hr for Finite Math</t>
  </si>
  <si>
    <t xml:space="preserve"> and Calculus 2. Message me at two eight one three eight four 9017.  Thank you!</t>
  </si>
  <si>
    <t>;[39, 45];2022-03-07;2
2022-03-01T09:03:38-0600;https://houston.craigslist.org/lss/d/katy-pk-5threading-math-dyslexia/7452344726.html;;Houston, Katy, Fulshear, Cypress, Spring Branch, Memorial;no subregion found;houston;Texas;</t>
  </si>
  <si>
    <t>Do you feel FRUSTRATED because you do not know how to help your child with READING and MATH?</t>
  </si>
  <si>
    <t>If your child is a student in PK- 5th grade and is struggling with Reading Comprehension or solving Multi-Step Math problems</t>
  </si>
  <si>
    <t xml:space="preserve">**I am a Certified Bilingual Elementary Teacher in the State of Texas with more than 14+ years of experience teaching and tutoring from PK-5TH grade. </t>
  </si>
  <si>
    <t xml:space="preserve">**I have specialized training in Dyslexia based on The Orton-Gillingham Approach. </t>
  </si>
  <si>
    <t>I can develop a customized work plan for each student in the following areas:</t>
  </si>
  <si>
    <t>***READING***</t>
  </si>
  <si>
    <t>- Critical Thinking skills (Main idea</t>
  </si>
  <si>
    <t xml:space="preserve"> fact</t>
  </si>
  <si>
    <t xml:space="preserve"> and opinion)</t>
  </si>
  <si>
    <t>**** DYSLEXIA Intervention Classes*** K-5TH ****</t>
  </si>
  <si>
    <t>*** MATHEMATICS***</t>
  </si>
  <si>
    <t xml:space="preserve"> Rates</t>
  </si>
  <si>
    <t xml:space="preserve"> and Percentages</t>
  </si>
  <si>
    <t>***I also assist with STUDY SKILLS for test prep***</t>
  </si>
  <si>
    <t xml:space="preserve">Many of the students that I've taught have had special needs. Those with Dyslexia or others with reading difficulties benefit from a systematic phonics approach. I know how to find out what skills are lacking and use specific multi-sensory techniques to enhance learning. </t>
  </si>
  <si>
    <t>I can help your student become a more fearless</t>
  </si>
  <si>
    <t xml:space="preserve"> successful problem solver. Math can seem daunting to both students and parents. If you have tried to help your child with their homework</t>
  </si>
  <si>
    <t xml:space="preserve"> you likely understand that frustration!</t>
  </si>
  <si>
    <t>For prices and availability</t>
  </si>
  <si>
    <t xml:space="preserve"> please call me or send me an email. Thank you</t>
  </si>
  <si>
    <t xml:space="preserve"> and I look forward to hearing from you! </t>
  </si>
  <si>
    <t>Mrs. Ortiz</t>
  </si>
  <si>
    <t>832-885-4401</t>
  </si>
  <si>
    <t>******Please DO NOT contact me with UNSOLICITED services or offers*****</t>
  </si>
  <si>
    <t xml:space="preserve"> Elementary tutor</t>
  </si>
  <si>
    <t xml:space="preserve"> Math tutoring</t>
  </si>
  <si>
    <t xml:space="preserve"> Reading tutoring</t>
  </si>
  <si>
    <t xml:space="preserve"> STAAR preparation</t>
  </si>
  <si>
    <t xml:space="preserve"> tutoring for elementary students</t>
  </si>
  <si>
    <t xml:space="preserve"> elementary instruction</t>
  </si>
  <si>
    <t xml:space="preserve"> math help</t>
  </si>
  <si>
    <t xml:space="preserve"> reading support</t>
  </si>
  <si>
    <t xml:space="preserve"> one on one instruction</t>
  </si>
  <si>
    <t xml:space="preserve"> dyslexia tutoring</t>
  </si>
  <si>
    <t xml:space="preserve"> 1st.</t>
  </si>
  <si>
    <t xml:space="preserve"> math teacher</t>
  </si>
  <si>
    <t xml:space="preserve"> dyslexia intervention</t>
  </si>
  <si>
    <t xml:space="preserve"> dyslexia teacher. Dual language help</t>
  </si>
  <si>
    <t xml:space="preserve"> pre-algebra.</t>
  </si>
  <si>
    <t>2022-02-28T10:31:37-0600;https://houston.craigslist.org/lss/d/houston-algebra-geometry-tutor/7451941675.html;50.0;West Houston;no subregion found;houston;Texas;"</t>
  </si>
  <si>
    <t>Could your child benefit from extra Math assistance after school or on weekends? My in-person and my convenient virtual sessions have helped many students over the past several years. I have references and would be glad to give them if asked.</t>
  </si>
  <si>
    <t xml:space="preserve">In-person @ your residence - $55/hr </t>
  </si>
  <si>
    <t>Virtual sessions on Skype/Zoom - $45/hr</t>
  </si>
  <si>
    <t>Please contact me with any additional questions - thanks!</t>
  </si>
  <si>
    <t xml:space="preserve">Roger 'Ren' Shen </t>
  </si>
  <si>
    <t>(713) 231-8984</t>
  </si>
  <si>
    <t>[Tutor</t>
  </si>
  <si>
    <t xml:space="preserve"> Tutors</t>
  </si>
  <si>
    <t xml:space="preserve"> Instructor</t>
  </si>
  <si>
    <t xml:space="preserve"> Educator</t>
  </si>
  <si>
    <t xml:space="preserve"> Teach</t>
  </si>
  <si>
    <t xml:space="preserve"> Training</t>
  </si>
  <si>
    <t xml:space="preserve"> Learning]</t>
  </si>
  <si>
    <t>;[55, 45];2022-03-07;2
2022-02-07T11:09:43-0600;https://houston.craigslist.org/lss/d/houston-houston-private-tutor/7442904716.html;;Houston;no subregion found;houston;Texas;</t>
  </si>
  <si>
    <t>Professional engineer providing in-person or virtual Math and Science tutoring for kids and college students of all ages.</t>
  </si>
  <si>
    <t>Check out our website - https://privatetutorhtx.wixsite.com/houston-private-tuto</t>
  </si>
  <si>
    <t>and dont hesitate to text/call us for more information - 7139209983</t>
  </si>
  <si>
    <t>2022-02-05T18:40:01-0600;https://houston.craigslist.org/lss/d/houston-experienced-online-physics-and/7442312288.html;60.0;Online;no subregion found;houston;Texas;"</t>
  </si>
  <si>
    <t>Hello physics and math students:</t>
  </si>
  <si>
    <t>If you're looking for quality online tutoring and want to solidify your understanding of physics or math</t>
  </si>
  <si>
    <t xml:space="preserve"> look no further</t>
  </si>
  <si>
    <t xml:space="preserve"> I can help you. I hold a master's in electrical engineering and have been tutoring students for over 15 years. I can help students with the following subjects:</t>
  </si>
  <si>
    <t>1. Elementary</t>
  </si>
  <si>
    <t xml:space="preserve"> and High school physics and math.</t>
  </si>
  <si>
    <t>2. AP high school physics and math.</t>
  </si>
  <si>
    <t>3. Standardized tests such as the SAT</t>
  </si>
  <si>
    <t xml:space="preserve"> SSAT.</t>
  </si>
  <si>
    <t>4. College physics 1 and 2.</t>
  </si>
  <si>
    <t>5. University physics 1 and 2.</t>
  </si>
  <si>
    <t>6. Precal.</t>
  </si>
  <si>
    <t>7. Geometry and trigonometry.</t>
  </si>
  <si>
    <t>8. Business calculus.</t>
  </si>
  <si>
    <t>9. Calculus 1</t>
  </si>
  <si>
    <t xml:space="preserve"> and 3.</t>
  </si>
  <si>
    <t>10. Differential equations.</t>
  </si>
  <si>
    <t>11. Statistics and probability.</t>
  </si>
  <si>
    <t>12. Computer programming in C</t>
  </si>
  <si>
    <t xml:space="preserve"> and Matlab.</t>
  </si>
  <si>
    <t>13. Electric circuit theory</t>
  </si>
  <si>
    <t xml:space="preserve"> and engineering electromagnetics.</t>
  </si>
  <si>
    <t>14. Online courses in WebAssign</t>
  </si>
  <si>
    <t xml:space="preserve"> Pearson MyLab Math</t>
  </si>
  <si>
    <t xml:space="preserve"> UH CASA CourseWare</t>
  </si>
  <si>
    <t>Rate: $60/hr. I also offer discounted tutoring packages of 10</t>
  </si>
  <si>
    <t xml:space="preserve"> and 30 hours.</t>
  </si>
  <si>
    <t>Venue: All sessions are done online via Skype or Zoom and the Miro virtual whiteboard.</t>
  </si>
  <si>
    <t>Meeting times available: 9 AM to 4 PM</t>
  </si>
  <si>
    <t xml:space="preserve"> and from 6 PM to 11 PM central time</t>
  </si>
  <si>
    <t xml:space="preserve"> every day</t>
  </si>
  <si>
    <t xml:space="preserve"> including weekends.</t>
  </si>
  <si>
    <t>Payments can be made electronically via Zelle</t>
  </si>
  <si>
    <t xml:space="preserve"> or CashApp.</t>
  </si>
  <si>
    <t>You can reach me by replying to this posting via email or by texting me at (832) 463-0577. Include a brief description of the subject you need help with along with your cellphone number in the email. I look forward to working with you.</t>
  </si>
  <si>
    <t>2022-02-16T15:41:41-0600;https://houston.craigslist.org/lss/d/programmingweb-designsocial/7446948256.html;;no city found;no subregion found;houston;Texas;"</t>
  </si>
  <si>
    <t>*******************************************</t>
  </si>
  <si>
    <t>I'm in houston area and can meet you in person</t>
  </si>
  <si>
    <t xml:space="preserve">A. Programming </t>
  </si>
  <si>
    <t xml:space="preserve">   Experienced tutor can teach you following programming languages: </t>
  </si>
  <si>
    <t>****** C</t>
  </si>
  <si>
    <t>****** C++</t>
  </si>
  <si>
    <t>****** Java</t>
  </si>
  <si>
    <t xml:space="preserve">****** PHP </t>
  </si>
  <si>
    <t>****** TIBCO</t>
  </si>
  <si>
    <t>****** Database: SQL</t>
  </si>
  <si>
    <t xml:space="preserve"> PL/SQL</t>
  </si>
  <si>
    <t xml:space="preserve"> Database Design and Implementation</t>
  </si>
  <si>
    <t xml:space="preserve"> and  Nosql Database MongoDB</t>
  </si>
  <si>
    <t>******* HTML</t>
  </si>
  <si>
    <t xml:space="preserve">*******Assembly </t>
  </si>
  <si>
    <t>*******Pascal</t>
  </si>
  <si>
    <t>*******Python</t>
  </si>
  <si>
    <t xml:space="preserve">B. Web Development </t>
  </si>
  <si>
    <t xml:space="preserve">     I can build the website for you or teach you how to build and update  website</t>
  </si>
  <si>
    <t xml:space="preserve"> such as </t>
  </si>
  <si>
    <t xml:space="preserve">         1. buying domain name</t>
  </si>
  <si>
    <t xml:space="preserve"> choosing hosting plan for your own website.</t>
  </si>
  <si>
    <t xml:space="preserve">         2. design web pages</t>
  </si>
  <si>
    <t xml:space="preserve"> edit and update your web contents</t>
  </si>
  <si>
    <t xml:space="preserve"> shopping cart</t>
  </si>
  <si>
    <t xml:space="preserve">             create logo</t>
  </si>
  <si>
    <t>image animation in 2D and 3D</t>
  </si>
  <si>
    <t xml:space="preserve"> Audio/video</t>
  </si>
  <si>
    <t xml:space="preserve"> social media integration etc.</t>
  </si>
  <si>
    <t xml:space="preserve">         3. market your website to reach more people using search engine optimization techniques or </t>
  </si>
  <si>
    <t xml:space="preserve">           social media (facebook twitter</t>
  </si>
  <si>
    <t xml:space="preserve"> instagram</t>
  </si>
  <si>
    <t xml:space="preserve"> pinterest etc)</t>
  </si>
  <si>
    <t xml:space="preserve">         4. how to use Frontpage</t>
  </si>
  <si>
    <t xml:space="preserve"> Dreamweaver</t>
  </si>
  <si>
    <t xml:space="preserve"> Joomla</t>
  </si>
  <si>
    <t xml:space="preserve"> Wordpress</t>
  </si>
  <si>
    <t xml:space="preserve"> Shopify or whatever software you</t>
  </si>
  <si>
    <t xml:space="preserve">               use.</t>
  </si>
  <si>
    <t xml:space="preserve">       I can work with your budget to build your website</t>
  </si>
  <si>
    <t xml:space="preserve"> so don't worry about too much about cost.</t>
  </si>
  <si>
    <t xml:space="preserve">C. Computer Hardware and Software </t>
  </si>
  <si>
    <t xml:space="preserve">     I can teach you  a lot about computer hardware</t>
  </si>
  <si>
    <t xml:space="preserve"> software: </t>
  </si>
  <si>
    <t xml:space="preserve">         1.  Troubleshoot computer running slow</t>
  </si>
  <si>
    <t xml:space="preserve"> restarting </t>
  </si>
  <si>
    <t xml:space="preserve"> wont' start</t>
  </si>
  <si>
    <t xml:space="preserve"> no sound</t>
  </si>
  <si>
    <t xml:space="preserve"> shut down by itself for unknown reasons</t>
  </si>
  <si>
    <t xml:space="preserve">  bend or broken CPU pin</t>
  </si>
  <si>
    <t xml:space="preserve"> CPU overheating</t>
  </si>
  <si>
    <t xml:space="preserve">         2. Computer hardware maintenance</t>
  </si>
  <si>
    <t xml:space="preserve"> installation</t>
  </si>
  <si>
    <t xml:space="preserve"> upgrade such as:</t>
  </si>
  <si>
    <t xml:space="preserve">                install PC Power Supply</t>
  </si>
  <si>
    <t xml:space="preserve"> PC fan</t>
  </si>
  <si>
    <t xml:space="preserve"> TV card</t>
  </si>
  <si>
    <t xml:space="preserve"> Motherboard</t>
  </si>
  <si>
    <t xml:space="preserve"> CPU</t>
  </si>
  <si>
    <t xml:space="preserve"> Hard Drive</t>
  </si>
  <si>
    <t xml:space="preserve"> Memory</t>
  </si>
  <si>
    <t xml:space="preserve"> CD/DVD drive</t>
  </si>
  <si>
    <t xml:space="preserve"> floppy drive</t>
  </si>
  <si>
    <t xml:space="preserve">           PCI card  laptop keyboard replacement</t>
  </si>
  <si>
    <t xml:space="preserve"> LCD screen replacement</t>
  </si>
  <si>
    <t xml:space="preserve"> keyboard cleaning</t>
  </si>
  <si>
    <t xml:space="preserve">        3. Software installation and configuration such as: setup of email server</t>
  </si>
  <si>
    <t xml:space="preserve"> web server</t>
  </si>
  <si>
    <t xml:space="preserve"> database server</t>
  </si>
  <si>
    <t xml:space="preserve">  etc</t>
  </si>
  <si>
    <t xml:space="preserve">        4. Computer Virus cleaning.</t>
  </si>
  <si>
    <t xml:space="preserve">        5. Hard drive health checkup</t>
  </si>
  <si>
    <t xml:space="preserve"> monitoring</t>
  </si>
  <si>
    <t xml:space="preserve"> testing</t>
  </si>
  <si>
    <t xml:space="preserve"> imaging and partition</t>
  </si>
  <si>
    <t xml:space="preserve"> defragmenting</t>
  </si>
  <si>
    <t xml:space="preserve">erase the hard drive. </t>
  </si>
  <si>
    <t xml:space="preserve">        6. Create your own Operating System restore CD/DVD. </t>
  </si>
  <si>
    <t xml:space="preserve">        7. Data backup</t>
  </si>
  <si>
    <t xml:space="preserve"> retrieval and Recovery</t>
  </si>
  <si>
    <t xml:space="preserve">                   (1).back up your operating system</t>
  </si>
  <si>
    <t xml:space="preserve"> other softwares and your data </t>
  </si>
  <si>
    <t xml:space="preserve">                  (2). Recover accidentally formatted /deleted files from hard drive</t>
  </si>
  <si>
    <t xml:space="preserve"> usb </t>
  </si>
  <si>
    <t xml:space="preserve"> floppy diskette</t>
  </si>
  <si>
    <t xml:space="preserve"> zip drives</t>
  </si>
  <si>
    <t xml:space="preserve">                        smart media and   compact flash cards</t>
  </si>
  <si>
    <t xml:space="preserve"> remote drive</t>
  </si>
  <si>
    <t xml:space="preserve"> drive images</t>
  </si>
  <si>
    <t>cd/dvd</t>
  </si>
  <si>
    <t xml:space="preserve">                  (3). Retrieve files from computer that won't boot.</t>
  </si>
  <si>
    <t xml:space="preserve">                  (4). Recover files lost due to virus attack</t>
  </si>
  <si>
    <t xml:space="preserve"> software errors</t>
  </si>
  <si>
    <t xml:space="preserve"> power failure</t>
  </si>
  <si>
    <t xml:space="preserve"> misuse of command if it's </t>
  </si>
  <si>
    <t xml:space="preserve">                         recoverable.</t>
  </si>
  <si>
    <t xml:space="preserve">         8.Delete files that stubbornly refused to be deleted by you.</t>
  </si>
  <si>
    <t xml:space="preserve">         9.Internet troubleshooting such as: no internet connection</t>
  </si>
  <si>
    <t xml:space="preserve"> no wireless signal. slow speed.</t>
  </si>
  <si>
    <t xml:space="preserve">        10. enable movies/dvds that won't play by itself to play. convert different move file formats.</t>
  </si>
  <si>
    <t xml:space="preserve">        11. File splitting</t>
  </si>
  <si>
    <t xml:space="preserve"> compression</t>
  </si>
  <si>
    <t xml:space="preserve"> copying </t>
  </si>
  <si>
    <t xml:space="preserve">         Cut large-size file to smaller-size files to fit into the size of your CD/DVD</t>
  </si>
  <si>
    <t xml:space="preserve"> USB. Compress files to reduce size</t>
  </si>
  <si>
    <t xml:space="preserve">         shrink large</t>
  </si>
  <si>
    <t xml:space="preserve"> size movie file</t>
  </si>
  <si>
    <t xml:space="preserve"> Copy files from damaged cd/dvd disc</t>
  </si>
  <si>
    <t xml:space="preserve"> usb</t>
  </si>
  <si>
    <t xml:space="preserve"> floppy diskette to your computer if it</t>
  </si>
  <si>
    <t xml:space="preserve">         can be done. Prevent the   can't-copy-back-to computer problem occurred after copying/burning files to CD/DVD</t>
  </si>
  <si>
    <t xml:space="preserve"> USB</t>
  </si>
  <si>
    <t xml:space="preserve"> floppy diskette.  Transfer files from old computer to new computer</t>
  </si>
  <si>
    <t xml:space="preserve">        12.Test the quality of DVD/CD Disc.</t>
  </si>
  <si>
    <t xml:space="preserve">        13.Protect your usb drive: worry about your USB drive files maybe viewed by others ? protect your usb </t>
  </si>
  <si>
    <t xml:space="preserve">               drive with password</t>
  </si>
  <si>
    <t xml:space="preserve">        14. Lost /forgotten password to operating system and can't log in? you can probably reset it !</t>
  </si>
  <si>
    <t xml:space="preserve">        15. Microsoft office suite assistance: Word</t>
  </si>
  <si>
    <t xml:space="preserve"> powerpoint</t>
  </si>
  <si>
    <t xml:space="preserve"> outlook etc</t>
  </si>
  <si>
    <t xml:space="preserve">       16. Migrate operating system</t>
  </si>
  <si>
    <t>copy partition</t>
  </si>
  <si>
    <t xml:space="preserve"> hard disk from one to the other</t>
  </si>
  <si>
    <t xml:space="preserve"> create</t>
  </si>
  <si>
    <t>split</t>
  </si>
  <si>
    <t xml:space="preserve"> merge</t>
  </si>
  <si>
    <t>resize</t>
  </si>
  <si>
    <t>recover partition</t>
  </si>
  <si>
    <t>D. Math tutoring</t>
  </si>
  <si>
    <t xml:space="preserve">                       I can tutor you algebra</t>
  </si>
  <si>
    <t xml:space="preserve"> trigonometry from elementary level to college level.</t>
  </si>
  <si>
    <t>E. Audio /Video Editing</t>
  </si>
  <si>
    <t xml:space="preserve">        Audio noise removal</t>
  </si>
  <si>
    <t xml:space="preserve"> equalize</t>
  </si>
  <si>
    <t xml:space="preserve"> delete and  add  or combine your audio recording. add text</t>
  </si>
  <si>
    <t xml:space="preserve"> picture</t>
  </si>
  <si>
    <t xml:space="preserve"> subtitle</t>
  </si>
  <si>
    <t xml:space="preserve"> voice over to your video.  etc     </t>
  </si>
  <si>
    <t>;[];2022-03-07;0
2022-02-15T14:15:10-0600;https://houston.craigslist.org/lss/d/houston-yale-graduate-houston-sat-act/7446450272.html;;Houston, Bellaire, West U;no subregion found;houston;Texas;</t>
  </si>
  <si>
    <t>Kyle is a dedicated tutor who always comes prepared to challenge me and help me improve my scores. Beyond the class time</t>
  </si>
  <si>
    <t xml:space="preserve"> he has made himself easily accessible if I have any further questions. He offers clear explanations and helpful tips. I have greatly improved my scores thanks to his SAT prep course.</t>
  </si>
  <si>
    <t>----------------------------</t>
  </si>
  <si>
    <t xml:space="preserve"> my name is Kyle Rusciano. I offer elite SAT/ACT preparation for high school students and GRE preparation for adults. My client list is exclusive and capped at 6 students. </t>
  </si>
  <si>
    <t>Text/Call: 409-449-1619</t>
  </si>
  <si>
    <t>I know these tests can feel overwhelming</t>
  </si>
  <si>
    <t xml:space="preserve"> but I'll help you elevate your score to where it needs to be. I aced all these exams</t>
  </si>
  <si>
    <t xml:space="preserve"> got my BA at Yale</t>
  </si>
  <si>
    <t xml:space="preserve"> and my MA at the University of Durham in the UK. I promise this process won't be excruciating or boring once we start working together!</t>
  </si>
  <si>
    <t>My method contains 3 stages:</t>
  </si>
  <si>
    <t>1) Core Development: We identify areas of weakness</t>
  </si>
  <si>
    <t xml:space="preserve"> and do exercises to raise your verbal and math abilities. The focus is on making sure you have the requisite knowledge for the exam and raising your reasoning power.  </t>
  </si>
  <si>
    <t>2) Exam Mastery : We drill sections of the exam together</t>
  </si>
  <si>
    <t xml:space="preserve"> and you take real exams administered in the past few years at home. I have access to all SAT and ACT exams administered over the past 5 years. You will become eminently comfortable with the exam and with how you will approach the exam on test day.</t>
  </si>
  <si>
    <t xml:space="preserve"> 3) Test Day : You go in confident and ready to knock it out of the park. The exam is exactly what you expected.</t>
  </si>
  <si>
    <t>Looking forward to working with you!</t>
  </si>
  <si>
    <t>;[];2022-03-07;0
2022-02-13T17:48:08-0600;https://houston.craigslist.org/lss/d/personal-math-physics-chemistry-40-hour/7445687575.html;40.0;no city found;no subregion found;houston;Texas;</t>
  </si>
  <si>
    <t>***I am happy to tutor via Skype</t>
  </si>
  <si>
    <t xml:space="preserve"> or Google video</t>
  </si>
  <si>
    <t xml:space="preserve"> and I do accept cash</t>
  </si>
  <si>
    <t xml:space="preserve"> paypal</t>
  </si>
  <si>
    <t xml:space="preserve"> and venmo.***</t>
  </si>
  <si>
    <t>I have a Bachelor's in Math and a Bachelor's in Physics</t>
  </si>
  <si>
    <t xml:space="preserve">  a Master's in Electrical Engineering</t>
  </si>
  <si>
    <t xml:space="preserve"> and I am currently pursuing a Master's in Computer Science.</t>
  </si>
  <si>
    <t>I have been tutoring students ranging from 6th grade to the university level for the past 14 years as a freelance tutor</t>
  </si>
  <si>
    <t xml:space="preserve"> a university tutor</t>
  </si>
  <si>
    <t xml:space="preserve"> and a corporate tutor.</t>
  </si>
  <si>
    <t>I am available to tutor almost any undergraduate math course (Algebra 1</t>
  </si>
  <si>
    <t xml:space="preserve"> Trigonomentry</t>
  </si>
  <si>
    <t xml:space="preserve"> Cal 1 - 3</t>
  </si>
  <si>
    <t xml:space="preserve"> ODE)</t>
  </si>
  <si>
    <t xml:space="preserve"> physics 1 and 2</t>
  </si>
  <si>
    <t xml:space="preserve"> chemistry 1 and 2.</t>
  </si>
  <si>
    <t>I am available to tutor all high school courses as well. I have worked a comprehensive private high school tutor on several occasions with St. John's</t>
  </si>
  <si>
    <t xml:space="preserve"> DeBakey</t>
  </si>
  <si>
    <t xml:space="preserve"> and several other schools.</t>
  </si>
  <si>
    <t>I charge $40 per hour to tutor and currently am available to tutor in areas around/near the Texas Medical Center</t>
  </si>
  <si>
    <t xml:space="preserve"> West University</t>
  </si>
  <si>
    <t xml:space="preserve"> Downtown</t>
  </si>
  <si>
    <t xml:space="preserve"> University of Houston - Main Campus</t>
  </si>
  <si>
    <t xml:space="preserve"> and other areas inside the 610 Loop. I am happy to tutor via Skype</t>
  </si>
  <si>
    <t xml:space="preserve"> and venmo. </t>
  </si>
  <si>
    <t>Feel free to e-mail me or contact me via text or phone call at 281-804-2486. E-mail and text are the most reliable ways to contact me.</t>
  </si>
  <si>
    <t>If necessary</t>
  </si>
  <si>
    <t xml:space="preserve"> I can also provide a resume and references. Prices are negotiable for multiple sessions and larger groups than 1 student.</t>
  </si>
  <si>
    <t>2022-02-13T09:22:40-0600;https://houston.craigslist.org/lss/d/houston-virtual-math-staar-prep/7445479894.html;;Houston;no subregion found;houston;Texas;"</t>
  </si>
  <si>
    <t>Want to help your child MASTER their STAAR upon completing our 10 WEEK STAAR PREP TUTORING? OR are you looking for a Math tutor to help BOOST your child's Math grades and self-confidence? I CAN help!</t>
  </si>
  <si>
    <t>Please email me at ADupiche.XceleratedAcademy@gmail.com.</t>
  </si>
  <si>
    <t>2022-02-20T12:28:24-0600;https://houston.craigslist.org/lss/d/katy-certified-teacher-stanford-harvard/7448574418.html;;no city found;no subregion found;houston;Texas;"</t>
  </si>
  <si>
    <t>(281) 407-7699</t>
  </si>
  <si>
    <t>Kemah</t>
  </si>
  <si>
    <t xml:space="preserve"> Guy</t>
  </si>
  <si>
    <t>;[];2022-03-07;0
2022-02-05T07:48:58-0600;https://houston.craigslist.org/lss/d/houston-elementary-tutor-and-english-as/7442009914.html;;Online;no subregion found;houston;Texas;</t>
  </si>
  <si>
    <t>I am a private elementary tutor/teacher who has work with PK-5th grade students for over 15 years. I have taught Reading</t>
  </si>
  <si>
    <t xml:space="preserve"> Language Arts Math</t>
  </si>
  <si>
    <t xml:space="preserve"> and Science. If your student is struggling</t>
  </si>
  <si>
    <t xml:space="preserve"> needs extra practice in a certain topic area</t>
  </si>
  <si>
    <t xml:space="preserve"> or just enjoys learning</t>
  </si>
  <si>
    <t xml:space="preserve"> I can help by creating academic goals and providing tailored lessons and practices to meet them. </t>
  </si>
  <si>
    <t xml:space="preserve">I also teach English as a second language to adults and children. </t>
  </si>
  <si>
    <t>I offer in person and online classes using Zoom. The initial meeting is free. I offer an affordable price. If interested</t>
  </si>
  <si>
    <t xml:space="preserve"> please email the following:</t>
  </si>
  <si>
    <t xml:space="preserve">  * The subjects that you are interested in</t>
  </si>
  <si>
    <t xml:space="preserve">  *  Grade level</t>
  </si>
  <si>
    <t xml:space="preserve">  * Preference for in person or online classes (If in person</t>
  </si>
  <si>
    <t xml:space="preserve"> please provide zip code)</t>
  </si>
  <si>
    <t xml:space="preserve">  * Best times for classes</t>
  </si>
  <si>
    <t xml:space="preserve">Veronica </t>
  </si>
  <si>
    <t>;[];2022-03-07;0
2022-03-04T13:29:00-0600;https://lubbock.craigslist.org/lss/d/lubbock-math-tutor/7453843574.html;;Lubbock;no subregion found;lubbock;Texas;</t>
  </si>
  <si>
    <t xml:space="preserve"> my name is Luca and I am a math tutor. I just moved here from Rochester</t>
  </si>
  <si>
    <t xml:space="preserve"> NY. I do tutoring online</t>
  </si>
  <si>
    <t xml:space="preserve"> but I can also meet in person if it is really needed.</t>
  </si>
  <si>
    <t>I have been tutoring for 10 years! And I am a Stanford grad where I did a masters in economics / game theory</t>
  </si>
  <si>
    <t xml:space="preserve"> so I am able to help people in almost any form of math. I've worked with kids as young as 5 years old all the way to graduate students. Feel free to message me with any questions - my old website is rocmathtutor dot com where you can also learn more about me.</t>
  </si>
  <si>
    <t>2022-03-02T15:06:34-0600;https://sanantonio.craigslist.org/lss/d/san-antonio-caltech-sat-ap-math-science/7452988521.html;25.0;San Antonio;no subregion found;sanantonio;Texas;"</t>
  </si>
  <si>
    <t>I was a student at the California Institute of Technology majoring in Electrical Engineering and can tutor any math up to Calculus and Statistics/Probability from grades K - 12</t>
  </si>
  <si>
    <t xml:space="preserve"> AP classes including Calculus AB/BC</t>
  </si>
  <si>
    <t xml:space="preserve"> Physics B/C</t>
  </si>
  <si>
    <t xml:space="preserve"> college mathematics and science including Linear Algebra</t>
  </si>
  <si>
    <t xml:space="preserve"> Physics (Newtonian mechanics</t>
  </si>
  <si>
    <t xml:space="preserve"> thermodynamics)</t>
  </si>
  <si>
    <t xml:space="preserve"> and many higher level subjects relating to Engineering/Electrical Engineering and mathematics. I have much experience in the programming languages of Java</t>
  </si>
  <si>
    <t xml:space="preserve"> Mathematica</t>
  </si>
  <si>
    <t xml:space="preserve"> C++/C</t>
  </si>
  <si>
    <t xml:space="preserve"> Assembly</t>
  </si>
  <si>
    <t xml:space="preserve"> and R. I can help with anything related to engineering projects as I have experience working with microcontrollers. I can also tutor SAT Math I and II and just math and science in general related to the SAT and ACT (or any other standardized test). I have tutored through the RISE program at Caltech for 2 years and have tutored at learning centers. I'd like to give back to the community and provide the best quality tutoring/mentoring for a reasonable price. My resume is attached below. My rate is $25 - 35/hour (minimum 1 hour) depending on distance and frequency of tutoring desired. I can also give discounted rates for group sessions. Tutoring can be done on Skype (video)</t>
  </si>
  <si>
    <t xml:space="preserve"> at a convenient public location</t>
  </si>
  <si>
    <t xml:space="preserve"> or at your home. Call or text Jonathan at 210-571-9499</t>
  </si>
  <si>
    <t>*due to coronavirus</t>
  </si>
  <si>
    <t xml:space="preserve"> online is more prevalent*</t>
  </si>
  <si>
    <t>My tutoring method reflects in the way in which I have learned here at Caltech. I would say that the most important thing I have learned is more than just the course material I have taken</t>
  </si>
  <si>
    <t xml:space="preserve"> I have learned to think in a scientific way that allows me to dissect any problem or concept that I might come across. Learning is done through a thorough understanding of the course material and a passion for the concepts presented. I do not believe in a plethora of repetitive homework problems or memorizing equations and such. I try to teach the course in a general way that can be understood which will give the student the knowledge and power to think critically and do problems on their own</t>
  </si>
  <si>
    <t xml:space="preserve"> setting a foundation for the student to be successful in any future educational endeavors.</t>
  </si>
  <si>
    <t>Health Careers High School: 2006 - 2010</t>
  </si>
  <si>
    <t>Advanced Classes: Computer Science Advanced Placement 2007 - 2008</t>
  </si>
  <si>
    <t>United States History Advanced Placement 2008 - 2009</t>
  </si>
  <si>
    <t>English Language Advanced Placement 2008 - 2009</t>
  </si>
  <si>
    <t>English Literature Advanced Placement 2009 - 2010</t>
  </si>
  <si>
    <t>Physics Advanced Placement 2008 - 2009</t>
  </si>
  <si>
    <t>Calculus AB/BC Advanced Placement 2009 - 2010</t>
  </si>
  <si>
    <t>Caltech: Undergraduate 2010-2015</t>
  </si>
  <si>
    <t>APh/EE 9A Solid-State Electronics for Integrated Circuits</t>
  </si>
  <si>
    <t>APh/EE 9B Solid-State Electronics for Integrated Circuits</t>
  </si>
  <si>
    <t>EE 40 Introduction to Semiconductors Devices</t>
  </si>
  <si>
    <t>EE 44 Introduction to Circuit Theory</t>
  </si>
  <si>
    <t>EE 45 Electronics Laboratory</t>
  </si>
  <si>
    <t>EE 51 Introduction to Microprocessor Systems</t>
  </si>
  <si>
    <t>EE 90 Analog Electronics Project Laboratory</t>
  </si>
  <si>
    <t>CDS 110 Introductory Control Theory</t>
  </si>
  <si>
    <t>EE 111 Signal-Processing Systems and Transforms</t>
  </si>
  <si>
    <t>EE 112 Introduction to Digital Signal Processing</t>
  </si>
  <si>
    <t>EE 113 Feedback and Control Circuits</t>
  </si>
  <si>
    <t>EE 116 Introduction to Stochastic Processes and Models</t>
  </si>
  <si>
    <t>EE 125 Digital Electronics and Design with FPGAs and VHDL</t>
  </si>
  <si>
    <t>EE 151 Electromagnetic Engineering</t>
  </si>
  <si>
    <t>EE 160 Random Variables and Stochastic Processes</t>
  </si>
  <si>
    <t>EE 164 Stochastic and Adaptive Signal Process</t>
  </si>
  <si>
    <t>Ma 1 abc Calculus of One and Several Variables and Linear Algebra</t>
  </si>
  <si>
    <t>Ma 2 ab Differential Equations and Probability and Statistics</t>
  </si>
  <si>
    <t>Ph 1 abc Classical Mechanics and Electromagnetism</t>
  </si>
  <si>
    <t>Ph2 abc Waves and Vibrations and Quantum Mechanics</t>
  </si>
  <si>
    <t>Computer Programming</t>
  </si>
  <si>
    <t>Can program in Java</t>
  </si>
  <si>
    <t xml:space="preserve"> Matlab</t>
  </si>
  <si>
    <t xml:space="preserve"> with experience in Assembly</t>
  </si>
  <si>
    <t xml:space="preserve"> and Haskell.</t>
  </si>
  <si>
    <t>;[25];2022-03-07;1
2022-03-01T06:27:31-0600;https://sanantonio.craigslist.org/lss/d/san-antonio-math-tutor-25-per-session/7452294469.html;25.0;San Antonio;no subregion found;sanantonio;Texas;</t>
  </si>
  <si>
    <t>As a former student</t>
  </si>
  <si>
    <t xml:space="preserve"> I always looked for good tutoring that could fit my budget. Now is my turn to give back.</t>
  </si>
  <si>
    <t>My goal is to help students with algebra at a price that is affordable.</t>
  </si>
  <si>
    <t>I tutor in Algebra</t>
  </si>
  <si>
    <t xml:space="preserve"> ASVAB math prep</t>
  </si>
  <si>
    <t xml:space="preserve"> Precalculus and College Algebra to students of all grades and ages.</t>
  </si>
  <si>
    <t xml:space="preserve">I offer homework help in Business Calculus and Calculus 1 </t>
  </si>
  <si>
    <t>*Online classes are a joke! If you are having a difficult time understanding how to learn/pass these math courses online</t>
  </si>
  <si>
    <t xml:space="preserve"> give me a call or text today.</t>
  </si>
  <si>
    <t>* $25 per 50 minutes (Zoom sessions)</t>
  </si>
  <si>
    <t xml:space="preserve">* Monthly plans available. </t>
  </si>
  <si>
    <t xml:space="preserve">* Very flexible schedule. </t>
  </si>
  <si>
    <t>* Credentials available upon request.</t>
  </si>
  <si>
    <t>* I offer in person tutoring at a specific location during specific times only. Students under the age of 18 must be accompanied by a parent or legal guardian.</t>
  </si>
  <si>
    <t>* Call or text Anthony at (210) 253-0783 for more information</t>
  </si>
  <si>
    <t xml:space="preserve">* Se habla Espa√±ol </t>
  </si>
  <si>
    <t>* Don‚Äôt let Math be the reason you miss out on great opportunities in your life. Let‚Äôs get to the next step!</t>
  </si>
  <si>
    <t>A couple of success stories from my tutoring:</t>
  </si>
  <si>
    <t>‚ÄúMy son feels better about math since Anthony is tutoring him.‚Äù - Laura A.</t>
  </si>
  <si>
    <t>‚ÄúAnthony has great patience in explaining material to my daughter.‚Äù - Beverly S.</t>
  </si>
  <si>
    <t xml:space="preserve">‚ÄúI am so thankful for Anthony‚Äôs tutoring services. I was failing College Algebra and ended passing with an A. He was very patient with me and motivated me.‚Äù - Delma M. </t>
  </si>
  <si>
    <t>‚ÄúAnthony helped me with my Business Calculus homework. He did an outstanding job of breaking it down for me and made something as boring as Calculus fun to do.‚Äù</t>
  </si>
  <si>
    <t xml:space="preserve"> -Roberto C.</t>
  </si>
  <si>
    <t>‚ÄúAnthony is a great tutor and a great guy. I would suggest him for any Math subject.‚Äù</t>
  </si>
  <si>
    <t>My daughter said you are the best tutor she has had.""</t>
  </si>
  <si>
    <t>;[25];2022-03-07;1
2022-02-10T14:22:06-0600;https://sanantonio.craigslist.org/lss/d/san-antonio-remote-math-tutoring-from/7444355999.html;40.0;San Antonio;no subregion found;sanantonio;Texas;</t>
  </si>
  <si>
    <t>Does your math instructor not explain things in enough detail for you to understand? Do you have difficulty comprehending math concepts? I am a professional mathematics instructor and have been trained in the most effective techniques for teaching math. I tailor my instruction specifically to your needs and making the most difficult math topics easy to grasp. My focus is giving you the knowledge you need to do the homework problems yourself. I can teach you the necessary skill set to help you pass your math courses. I am also experienced in preparing students for various tests</t>
  </si>
  <si>
    <t xml:space="preserve"> such as the PSAT/NMSQT</t>
  </si>
  <si>
    <t>I have found that most students are perfectly capable of learning math. A big problem that I see is a lack of self confidence in math. My tutoring sessions are designed to enhance the students self confidence in a calm</t>
  </si>
  <si>
    <t xml:space="preserve"> non-threatening environment. Student progress is rewarded with gentle encouragement. Students are never criticized or reprimanded for asking questions or showing a lack of understanding. In fact</t>
  </si>
  <si>
    <t xml:space="preserve"> questions are encouraged</t>
  </si>
  <si>
    <t xml:space="preserve"> and I view mistakes as a learning opportunity. Nothing pleases me more than watching the light bulb switch on when a student finally grasps a concept they thought was incomprehensible.</t>
  </si>
  <si>
    <t>I am offering professional tutoring services in mathematics</t>
  </si>
  <si>
    <t xml:space="preserve"> in all topics including basic arithmetic</t>
  </si>
  <si>
    <t xml:space="preserve"> and calculus to students of any age. I am a college instructor in mathematics and have a master's degree in math. I have been teaching and tutoring students in a wide variety of math classes at the college level for more than 25 years. I have consistently gotten excellent ratings from both students and peers on my teaching style.</t>
  </si>
  <si>
    <t>I have been trained in strategic tutoring technique. Traditional tutoring styles only provide assistance on specific assignments assigned by their teacher as homework. Strategic tutoring teaches the student how to master the learning strategies necessary for the particular subject</t>
  </si>
  <si>
    <t xml:space="preserve"> thus</t>
  </si>
  <si>
    <t xml:space="preserve"> in time</t>
  </si>
  <si>
    <t xml:space="preserve"> eliminating the need for a tutor.</t>
  </si>
  <si>
    <t>I offer remote tutoring through zoom to help with homework</t>
  </si>
  <si>
    <t xml:space="preserve"> studying for exams</t>
  </si>
  <si>
    <t xml:space="preserve"> etc. I charge $40 per hour and tutor mostly of Fridays and weekends.</t>
  </si>
  <si>
    <t>I am sorry</t>
  </si>
  <si>
    <t xml:space="preserve"> but I do not tutor statistics or business math.</t>
  </si>
  <si>
    <t>Please contact me through email by responding to this ad</t>
  </si>
  <si>
    <t xml:space="preserve"> or you can text me at 210-219-1630. Thanks!</t>
  </si>
  <si>
    <t>Accredited by the Better Business Bureau.</t>
  </si>
  <si>
    <t>;[40];2022-03-07;1
2022-02-17T16:40:55-0600;https://sanantonio.craigslist.org/lss/d/san-antonio-science-and-math-tutoring/7447417040.html;;San Antonio;no subregion found;sanantonio;Texas;</t>
  </si>
  <si>
    <t xml:space="preserve"> I am a college graduate with my bachelors in biochemistry and I'm currently working on my PhD in biochemistry. Offering tutoring services in science and math courses to those interested. I have experience tutoring general chemistry at the college level. Will tutor all ages.</t>
  </si>
  <si>
    <t>I can also tutor for the GRE and SAT tests.</t>
  </si>
  <si>
    <t>My number is 2104619072</t>
  </si>
  <si>
    <t>2022-02-22T17:35:06-0600;https://sanantonio.craigslist.org/lss/d/san-antonio-third-grade-is-crystal-ball/7449617458.html;;San Antonio;no subregion found;sanantonio;Texas;"</t>
  </si>
  <si>
    <t xml:space="preserve">Students' performance in 3rd grade often predicts success or failure through high school and college. </t>
  </si>
  <si>
    <t>Third grade is difficult for many students because the fundamentals of math</t>
  </si>
  <si>
    <t xml:space="preserve"> thinking</t>
  </si>
  <si>
    <t xml:space="preserve"> and writing are taught</t>
  </si>
  <si>
    <t xml:space="preserve"> and they are required to begin to work independently. Students practice more memorization &amp; abstract thinking in third grade. They learn multiplication &amp; division</t>
  </si>
  <si>
    <t xml:space="preserve"> fractions &amp; decimals</t>
  </si>
  <si>
    <t xml:space="preserve"> reading vocabulary</t>
  </si>
  <si>
    <t xml:space="preserve"> and third graders learn to write in different literary genres</t>
  </si>
  <si>
    <t xml:space="preserve"> research &amp; edit their work. </t>
  </si>
  <si>
    <t>Third grade is a key year for tutoring because it is where the fundamentals of future learning is taught. If a student is struggling with any aspect of third grade work</t>
  </si>
  <si>
    <t xml:space="preserve"> they will have trouble doing more advanced work that is based on skills mastered in 3rd grade. Ace That Test tutors strengthen weak skills and teach test-taking strategies</t>
  </si>
  <si>
    <t xml:space="preserve"> so students are prepared</t>
  </si>
  <si>
    <t xml:space="preserve"> confident</t>
  </si>
  <si>
    <t xml:space="preserve"> and successful in future grades. We train students to organize and focus. We've been doing it for 14 years.  Our tutors are scholars and gifted teachers</t>
  </si>
  <si>
    <t xml:space="preserve"> who tutor in their areas of study.</t>
  </si>
  <si>
    <t>We tutor students at every grade level and learning style -- students with learning differences</t>
  </si>
  <si>
    <t xml:space="preserve"> underachievers</t>
  </si>
  <si>
    <t xml:space="preserve"> and gifted students in very difficult advanced math &amp; science courses.</t>
  </si>
  <si>
    <t>We tutor all grades: pre-school to pre-med and beyond.</t>
  </si>
  <si>
    <t>Reasonable rates with COVID discounts</t>
  </si>
  <si>
    <t xml:space="preserve"> if needed.</t>
  </si>
  <si>
    <t xml:space="preserve">No money down. No contracts. Pay as you go after each session though PayPal. </t>
  </si>
  <si>
    <t xml:space="preserve">No penalties to stop at any time. </t>
  </si>
  <si>
    <t>Ace That Test Tutoring is a Super Service Award winner for excellent reviews on Angi's. Look up Ace That Test in Angi's Business Section and read our reviews from parents. See our profile on Google</t>
  </si>
  <si>
    <t xml:space="preserve"> Angi</t>
  </si>
  <si>
    <t xml:space="preserve"> LinkedIn</t>
  </si>
  <si>
    <t xml:space="preserve"> Next Door</t>
  </si>
  <si>
    <t xml:space="preserve"> &amp; Craigslist.</t>
  </si>
  <si>
    <t>Call or text 210-364-5497 for more details or to schedule a session.</t>
  </si>
  <si>
    <t>;[];2022-03-07;0
2022-02-20T12:32:56-0600;https://sanantonio.craigslist.org/lss/d/san-antonio-certified-teacher-stanford/7448576627.html;;no city found;no subregion found;sanantonio;Texas;</t>
  </si>
  <si>
    <t>(210) 368-6035</t>
  </si>
  <si>
    <t>San Antonio</t>
  </si>
  <si>
    <t xml:space="preserve"> Alamo Heights</t>
  </si>
  <si>
    <t xml:space="preserve"> Hill Country Village</t>
  </si>
  <si>
    <t>;[];2022-03-07;0
2022-03-03T05:48:28-0500;https://charlottesville.craigslist.org/lss/d/gre-sat-math-licensed-teacher-affordable/7453173489.html;42.5;Charlottesville;no subregion found;charlottesville;Virginia;</t>
  </si>
  <si>
    <t>I'm a former Algebra teacher at Sutherland Middle School in Albemarle County. 2017/2018 marked my 11th successful year of 100% SOL pass rate from my students with several scoring pass Advanced. I'm currently a doctoral student at UVA for Education</t>
  </si>
  <si>
    <t xml:space="preserve">  curriculum and instruction. I graduated from UVA in 2006 where I majored in Math and Education. I've been tutoring Math and other subjects since 2001. I've taught several students in SAT Math with some of them gaining 90 - 100points increase on their tests.  </t>
  </si>
  <si>
    <t>In regards to SAT Math</t>
  </si>
  <si>
    <t xml:space="preserve"> I have my own manuals but I recommend prospective students purchase their own to make learning easier. I also have a set program with full set of pre and post assessments from a formal program with whom I used to teach. My rates are affordable between $40-$45 depending on number of students</t>
  </si>
  <si>
    <t xml:space="preserve"> and schedule. Discounts are available with packages offered. I also tutor GRE</t>
  </si>
  <si>
    <t xml:space="preserve"> PSAT and other Math subjects from Elementary Math up to High school Geometry</t>
  </si>
  <si>
    <t xml:space="preserve"> and Trignometry. I'm available in the evenings and all weekends. I normally meet students at the regional library on Rio and 29 for a quiet environment. However</t>
  </si>
  <si>
    <t xml:space="preserve"> I'm open to tutor students in the comfort of their own home for an additional amount. </t>
  </si>
  <si>
    <t>Contact me (Louis) for details: 434-962-5185.</t>
  </si>
  <si>
    <t xml:space="preserve"> 45];2022-03-07;2</t>
  </si>
  <si>
    <t>2022-02-24T10:54:06-0500;https://norfolk.craigslist.org/lss/d/norfolk-college-level-math-tutor/7450261032.html;;no city found;no subregion found;norfolk;Virginia;"</t>
  </si>
  <si>
    <t>I am a Physics and Electrical Engineering major at ODU looking to help those those who need a assistance or deeper understanding in math. I have 5+ years of tutoring experience and I am currently employed at ODU as a Math tutor and Supplemental Instruction Leader. I specialize in math courses</t>
  </si>
  <si>
    <t xml:space="preserve"> with the exception of statistics</t>
  </si>
  <si>
    <t xml:space="preserve"> but I am also proficient in English and am able to give full preparation for Asvab</t>
  </si>
  <si>
    <t xml:space="preserve">SAT's </t>
  </si>
  <si>
    <t>Math and English SOL's</t>
  </si>
  <si>
    <t xml:space="preserve"> and praxis exams.</t>
  </si>
  <si>
    <t>Proficient Courses (College</t>
  </si>
  <si>
    <t xml:space="preserve"> AP </t>
  </si>
  <si>
    <t xml:space="preserve"> and IB level):</t>
  </si>
  <si>
    <t>Goal: To help you succeed in classes and grow as a learner.</t>
  </si>
  <si>
    <t>Approach: I Challenge students to use logic and proper study skills to improve understanding and knowledge acquisition.</t>
  </si>
  <si>
    <t>Tutoring Location: A location in the Hampton Roads area chosen by student and tutor that is mutually convenient.</t>
  </si>
  <si>
    <t>Pricing: Average 35$/ hour virtual</t>
  </si>
  <si>
    <t xml:space="preserve"> 40$/ hour in person</t>
  </si>
  <si>
    <t xml:space="preserve"> discounts are negotiable.</t>
  </si>
  <si>
    <t>;[];2022-03-07;0
2022-03-02T15:14:17-0500;https://richmond.craigslist.org/lss/d/richmond-math-tutor-ms-from-carnegie/7452961367.html;30.0;Richmond, Midlothian, Chesterfield, Henrico;no subregion found;richmond,va;Virginia;</t>
  </si>
  <si>
    <t>Dear parents and students</t>
  </si>
  <si>
    <t>I hope you all are doing well!</t>
  </si>
  <si>
    <t>I am a master student at Carnegie Mellon University and a part-time Math tutor. Right now my classes are online so that's why I'm around Richmond</t>
  </si>
  <si>
    <t xml:space="preserve"> Chesterfield and Henrico (VA) area.</t>
  </si>
  <si>
    <t>I can tutor any kinds of Math including PRE-ALGEBRA</t>
  </si>
  <si>
    <t xml:space="preserve"> PRE-CALCULUS</t>
  </si>
  <si>
    <t xml:space="preserve"> TRIGONOMETRY and Prep Tests such as SAT</t>
  </si>
  <si>
    <t xml:space="preserve"> AP or ACT exams.</t>
  </si>
  <si>
    <t>I love teaching! I also wrote a book published and sold on Amazon.com. I have years of experiences in teaching and tutoring. You can count on me!</t>
  </si>
  <si>
    <t>I helped a lot of students fall behind in class climbed back to top.</t>
  </si>
  <si>
    <t>I show my students how to solve a problem in smart and creative ways.</t>
  </si>
  <si>
    <t xml:space="preserve"> I motivate students to love Math and enjoy what they are doing.</t>
  </si>
  <si>
    <t>The tutor fee is very affordable: $30/hour.</t>
  </si>
  <si>
    <t>Locations: Public Libraries nearby</t>
  </si>
  <si>
    <t xml:space="preserve"> safe and convenient.</t>
  </si>
  <si>
    <t>;[30];2022-03-07;1
2022-02-28T21:48:28-0500;https://richmond.craigslist.org/lss/d/midlothian-tutor-math-sciences-psych/7452223554.html;50.0;Midlothian;no subregion found;richmond,va;Virginia;</t>
  </si>
  <si>
    <t xml:space="preserve"> and I have always loved teaching. Part of my career was teaching medical students and residents</t>
  </si>
  <si>
    <t xml:space="preserve"> and before that</t>
  </si>
  <si>
    <t xml:space="preserve"> I was a middle school math and science teacher for years. </t>
  </si>
  <si>
    <t>In retirement</t>
  </si>
  <si>
    <t xml:space="preserve"> I've discovered both that I don't like golf that much</t>
  </si>
  <si>
    <t xml:space="preserve"> and that I miss teaching!</t>
  </si>
  <si>
    <t>I'm looking to spend some of my time with a few students for whose needs I might be a good match.</t>
  </si>
  <si>
    <t>Prior students and tutees of mine have commented that I am good at making learning fun</t>
  </si>
  <si>
    <t xml:space="preserve"> and relevant to the learner. And that I have a warm and easygoing style.</t>
  </si>
  <si>
    <t xml:space="preserve">My undergraduate degree is from Harvard. My M.D. is from the University of Connecticut and my postgraduate medical training (internship and residency) is from Yale. I also have an M.B.A. from the University of North Carolina Wilmington. </t>
  </si>
  <si>
    <t xml:space="preserve">Subjects tutored: </t>
  </si>
  <si>
    <t xml:space="preserve"> organizational psychology</t>
  </si>
  <si>
    <t xml:space="preserve"> basic accounting</t>
  </si>
  <si>
    <t xml:space="preserve"> and the like through most college levels</t>
  </si>
  <si>
    <t>Although I've gone a ways with my own education</t>
  </si>
  <si>
    <t xml:space="preserve"> I myself struggled against some learning challenges along the way. For me</t>
  </si>
  <si>
    <t xml:space="preserve"> these were in math and quantitative learning topics early on. So I really do ""get"" differences in learning</t>
  </si>
  <si>
    <t xml:space="preserve"> and how important finding the right approach for each particular student can be. I believe that this is why I like teaching and tutoring so much</t>
  </si>
  <si>
    <t xml:space="preserve"> I want to find ways to help others as I was helped.</t>
  </si>
  <si>
    <t>I view my job as to meet students where they are</t>
  </si>
  <si>
    <t xml:space="preserve"> and this includes time spent understanding how they</t>
  </si>
  <si>
    <t xml:space="preserve"> as an individual</t>
  </si>
  <si>
    <t xml:space="preserve"> learn best. Some of us are visual learners</t>
  </si>
  <si>
    <t xml:space="preserve"> others are auditory</t>
  </si>
  <si>
    <t xml:space="preserve"> ...and there are many other more nuanced styles of learning. I'm very familiar with such learning differences</t>
  </si>
  <si>
    <t xml:space="preserve"> and with the various learning disabilities.</t>
  </si>
  <si>
    <t xml:space="preserve">Starting up: </t>
  </si>
  <si>
    <t>I like to meet with prospective tutees for a cost-free initial session</t>
  </si>
  <si>
    <t xml:space="preserve"> to see if we are a good match for each other. There's zero pressure</t>
  </si>
  <si>
    <t xml:space="preserve"> I just want it to work out for both of us.</t>
  </si>
  <si>
    <t>We can meet in a local library</t>
  </si>
  <si>
    <t xml:space="preserve"> via Zoom</t>
  </si>
  <si>
    <t xml:space="preserve"> or in your house or mine.</t>
  </si>
  <si>
    <t>My rate is $50 per hour session.</t>
  </si>
  <si>
    <t>Send me an email if it sounds like I might fit your needs.</t>
  </si>
  <si>
    <t>2022-02-11T18:50:03-0500;https://richmond.craigslist.org/lss/d/henrico-math-tutor-middle-school/7444899255.html;45.0;Richmond West End;no subregion found;richmond</t>
  </si>
  <si>
    <t>va;Virginia;"</t>
  </si>
  <si>
    <t>Math Tutor:  Middle School</t>
  </si>
  <si>
    <t xml:space="preserve"> Geometry (Richmond West End)</t>
  </si>
  <si>
    <t xml:space="preserve">As an experienced middle school math teacher I can understand if your child has had difficulty with continuing to learn math this year based on the circumstances in the last years. I can come to your home or meet at an agreed location and help your child with learning concepts that they may have missed during the past year and continue to help them with new concepts as this year continues. </t>
  </si>
  <si>
    <t>I look forward to helping your child on the road to success.</t>
  </si>
  <si>
    <t>1 session a week  $45</t>
  </si>
  <si>
    <t>2 sessions a week 80</t>
  </si>
  <si>
    <t>email :  henn352@yahoo.com</t>
  </si>
  <si>
    <t>;[45];2022-03-07;1
2022-02-08T17:19:17-0500;https://richmond.craigslist.org/lss/d/richmond-math-tutor-at-14-hr-with-14/7443525760.html;14.0;Near West End Horsepen And Broad;no subregion found;richmond,va;Virginia;</t>
  </si>
  <si>
    <t>I have accumulated 14 years of teaching and tutoring experience including teaching mathematics classes at John Tyler Community College and Virginia Commonwealth University . During that time I have tutored students ranging from Middle School to Graduate School in the following subjects: Basic Mathematics</t>
  </si>
  <si>
    <t xml:space="preserve"> and Discrete Mathematics. I have also helped students with their SAT and GRE preparation. Business courses that involve a lot of mathematics and/or Microsoft Excel such as Operations Research can also be tutored by me. My hourly rate is $14. The tutoring location must be within 2 miles of where I live which is near the corner of Horsepen and Broad streets in Richmond</t>
  </si>
  <si>
    <t xml:space="preserve"> Virginia. I tutor in person at the Libbie Mill Library at 2100 Libbie Lake East St. or at the Panera Bread Restaurant at 1601 Willow Lawn Drive. I am available for Zoom tutoring sessions between 9 AM and 10 PM EST. Call or text Roger at 804-709-7206 if you are interested.</t>
  </si>
  <si>
    <t>;[14];2022-03-07;1
2022-03-06T20:42:04-0500;https://roanoke.craigslist.org/lss/d/roanoke-expert-math-tutor-2500-students/7454826514.html;;Roanoke, Va;no subregion found;roanoke;Virginia;</t>
  </si>
  <si>
    <t>Expert Math Tutor (2</t>
  </si>
  <si>
    <t>500+ Students) - Low Rates - 1st Session Money-Back Guarantee</t>
  </si>
  <si>
    <t>&gt;&gt;&gt;Tutoring available in-person in the Roanoke</t>
  </si>
  <si>
    <t xml:space="preserve"> VA area and nationwide online via Zoom with a whiteboard that lets both the tutor and the student draw on the screen at the same time and a real-time document camera where you can see the tutor write and solve equations in a video window&lt;&lt;&lt;</t>
  </si>
  <si>
    <t>List of all subjects below</t>
  </si>
  <si>
    <t xml:space="preserve"> but a word about the SAT first</t>
  </si>
  <si>
    <t>Raise your math SAT score by over 100 points in just 3 sessions with the right calculator</t>
  </si>
  <si>
    <t>Ever since COVID</t>
  </si>
  <si>
    <t xml:space="preserve"> the SAT now allows the use of the most advanced calculator that solves entire problems for you...</t>
  </si>
  <si>
    <t>That's right: Get the same hard problems correct the Ivy League and M.I.T. students do by knowing how to enter specific types of problems into the best calculator available. I'll show you where to get a certified one with a warranty for $75</t>
  </si>
  <si>
    <t xml:space="preserve"> usually with free shipping.</t>
  </si>
  <si>
    <t>Of course</t>
  </si>
  <si>
    <t xml:space="preserve"> there is no substitute for practicing and knowing the math and verbal off genuine SATs made by the official SAT company that give you the exact look and feel of the SAT on test day. No ""close imitations"" with slick promises like the Princeton Review and Kaplan that imitate and impersonate the SAT the way comedians do voice impressions when imitating celebrities. They may sound hilarious</t>
  </si>
  <si>
    <t xml:space="preserve"> almost entirely convincing and believable</t>
  </si>
  <si>
    <t xml:space="preserve"> but you can still hear the difference if you listen closely. But you don't need me to tell you that grocery store brand cola does not taste exactly the same as real</t>
  </si>
  <si>
    <t xml:space="preserve"> original Coca-Cola.</t>
  </si>
  <si>
    <t>Therefore</t>
  </si>
  <si>
    <t xml:space="preserve"> trust me when I warn you not to trust gimmicky books and prep classes when they claim you'll increase your score by amazing amounts in almost no time. Really? Especially when you're not practicing straight off of official SAT questions</t>
  </si>
  <si>
    <t xml:space="preserve"> so they make up some new ones kind of like them</t>
  </si>
  <si>
    <t xml:space="preserve"> but not exactly? Really? When students are in a class with a lot of other people and can't spend a lot of time raising their hands and getting all their specific questions answered? (25 students with only 2 one-minute questions each would be 50 one-minute questions in a 90-minute class</t>
  </si>
  <si>
    <t xml:space="preserve"> or slightly more than half the time spent on questions vs. instruction.) Finally</t>
  </si>
  <si>
    <t xml:space="preserve"> really? The official SAT company already publishes a book that openly and honestly lists all the concepts they might test you on and gives examples that prepare you for official math and verbal questions</t>
  </si>
  <si>
    <t xml:space="preserve"> so the only thing to do at that point is to practice official SAT questions one-on-one with an experienced coach/tutor who has helped several students score 1600s and a few hundred above 1300.</t>
  </si>
  <si>
    <t>You won't find some of my methods anywhere on the Internet</t>
  </si>
  <si>
    <t xml:space="preserve"> and there are a number of bases I cover that the big test prep companies either miss or fail to emphasize the extreme importance of. I have personally done a statistical analysis of the frequency with which concepts have appeared on past</t>
  </si>
  <si>
    <t xml:space="preserve"> openly-released SATs and ranked the top-priority concepts students absolutely must know because they are highly likely to be on any given SAT test. In fact</t>
  </si>
  <si>
    <t xml:space="preserve"> based on history so far</t>
  </si>
  <si>
    <t xml:space="preserve"> some concepts have a 100% chance of showing up on the SAT your student will take</t>
  </si>
  <si>
    <t xml:space="preserve"> so it is a mathematical certainty your student will learn those concepts well with no room for error. (Can you literally see your student's score going up by now?) Then</t>
  </si>
  <si>
    <t xml:space="preserve"> the SAT's decision to allow the use of the most advanced calculator now guarantees a higher score. It's not cheating in any way. The official rules permit it. Should you buy a calculator at the dollar store for a dollar to bring to the SAT</t>
  </si>
  <si>
    <t xml:space="preserve"> or should you buy the power calculator for $75? Don't overthink it. Your score just went up a lot again</t>
  </si>
  <si>
    <t xml:space="preserve"> at the very least 100 points higher...all the basic calculator problems will be right</t>
  </si>
  <si>
    <t xml:space="preserve"> but so will the hard ones. Finally</t>
  </si>
  <si>
    <t xml:space="preserve"> here's the main thing I do that the big prep companies just don't. You've heard all your life that if you catch on fire</t>
  </si>
  <si>
    <t xml:space="preserve"> you ""Stop</t>
  </si>
  <si>
    <t xml:space="preserve"> Drop</t>
  </si>
  <si>
    <t xml:space="preserve"> and Roll."" If the building you're in catches on fire</t>
  </si>
  <si>
    <t xml:space="preserve"> ""Walk</t>
  </si>
  <si>
    <t xml:space="preserve"> don't run</t>
  </si>
  <si>
    <t xml:space="preserve"> to the nearest exit."" I train students to plan on catastrophic situations coming up during an SAT several times. They expect it to happen</t>
  </si>
  <si>
    <t xml:space="preserve"> and they're ready. You know what? When they come to a problem they're stuck on and it feels like the building is on fire</t>
  </si>
  <si>
    <t xml:space="preserve"> they're on alert right away</t>
  </si>
  <si>
    <t xml:space="preserve"> and they wait maybe 10 seconds to see if they're saved by the sprinklers and otherwise walk quickly to the nearest exit they already noticed long ago. I show students a handful of quick sequences of memorized steps to do in an emergency situation on the SAT before giving up on a problem. It's a shame to walk out of the building when you do some quick safety checks and realize it's a false alarm. But I emphasize that same kind of automatic ""Stop</t>
  </si>
  <si>
    <t xml:space="preserve"> and Roll"" decision-making so that students don't get paralyzed on a question and sit around wondering what to do next when time is extremely precious.</t>
  </si>
  <si>
    <t>Let's get started today! You will find the SAT get easier and easier</t>
  </si>
  <si>
    <t xml:space="preserve"> starting with the very first session. The SAT is actually quite vulnerable to very average students who know how to watch out for themselves. Depending on how much time you spend practicing with me and on your own</t>
  </si>
  <si>
    <t xml:space="preserve"> your scores are very likely to be at least good (1200 or higher) if you don't spend as much time as you should to easily 1300 and up</t>
  </si>
  <si>
    <t xml:space="preserve"> unless you struggle with reading at average speed on an 11th grade level and/or had below a C in Algebra I</t>
  </si>
  <si>
    <t xml:space="preserve"> and/or Geometry. No Trigonometry or Calculus required. No worries if you have reading problems or had low grades in math</t>
  </si>
  <si>
    <t xml:space="preserve"> it will just take several more hours to fill in the gaps in your background and get your scores up there. Note: If you already have a recent official SAT score report that specifies your subscore breakdown</t>
  </si>
  <si>
    <t xml:space="preserve"> it would be hugely helpful to me to review it</t>
  </si>
  <si>
    <t xml:space="preserve"> and I can very likely predict your minimum SAT score from our SAT coaching together.</t>
  </si>
  <si>
    <t>For the last 25 years</t>
  </si>
  <si>
    <t xml:space="preserve"> it has been so fulfilling to tutor nearly 2</t>
  </si>
  <si>
    <t>700 students of all ages in standardized test prep (SAT</t>
  </si>
  <si>
    <t xml:space="preserve"> all areas of math</t>
  </si>
  <si>
    <t xml:space="preserve"> writing of all types and levels</t>
  </si>
  <si>
    <t xml:space="preserve"> adult literacy</t>
  </si>
  <si>
    <t xml:space="preserve"> foreign language</t>
  </si>
  <si>
    <t xml:space="preserve"> and English as a Second Language (ESL).</t>
  </si>
  <si>
    <t>I tutored for 5 years at Fitchburg State University in Fitchburg</t>
  </si>
  <si>
    <t xml:space="preserve"> 5 years at the Jefferson College of Health Sciences in Roanoke</t>
  </si>
  <si>
    <t xml:space="preserve"> and 5 years at Virginia Western Community College in Roanoke</t>
  </si>
  <si>
    <t xml:space="preserve"> VA. I enjoy tutoring even more every year I do it.</t>
  </si>
  <si>
    <t>I am easy-going and begin sessions at a relaxed and comfortable pace so students don't feel nervous and pressured. I joke around a little bit and get to know the student and build rapport before just jumping in and getting serious about the math. But there's plenty of time to get things done.</t>
  </si>
  <si>
    <t>If you watch me closely during our sessions</t>
  </si>
  <si>
    <t xml:space="preserve"> you can see me paying keen attention to you and how you learn best. For example</t>
  </si>
  <si>
    <t xml:space="preserve"> you might say</t>
  </si>
  <si>
    <t xml:space="preserve"> ""It LOOKS like they want me to factor here."" And I'll think</t>
  </si>
  <si>
    <t xml:space="preserve"> ""Aha! LOOKS. Maybe you're a visual learner. On the other hand</t>
  </si>
  <si>
    <t xml:space="preserve"> ""It SOUNDS like they want me to factor here."" And I'll think</t>
  </si>
  <si>
    <t xml:space="preserve"> ""Aha! SOUNDS. Maybe you're an auditory learner and like to hear things explained clearly and specifically. Or maybe you'll say</t>
  </si>
  <si>
    <t xml:space="preserve"> ""I FEEL like they want me to factor here"" (as you tap the problem with your pencil). And I'll think</t>
  </si>
  <si>
    <t xml:space="preserve"> ""Aha! FEEL. Maybe you just need to jump in and work a problem or two together step-by-step and discover the PATTERN of what's going on and pick up the FEEL of it.</t>
  </si>
  <si>
    <t>I understand what it feels like not to understand a subject very well. I wasn't good at math in high school. It wasn't until college that I got a really outstanding teacher who knew how to teach so that everyone who came to class and did their homework understood...and from then on</t>
  </si>
  <si>
    <t xml:space="preserve"> math was easy for me. And now math is about to get easier for you</t>
  </si>
  <si>
    <t xml:space="preserve"> too...</t>
  </si>
  <si>
    <t>Subject &amp; Support Areas</t>
  </si>
  <si>
    <t>Algebra III</t>
  </si>
  <si>
    <t>Calculus II</t>
  </si>
  <si>
    <t>Finite and Discrete Math</t>
  </si>
  <si>
    <t>Logic</t>
  </si>
  <si>
    <t>Math (All Levels)</t>
  </si>
  <si>
    <t>General Chemistry I</t>
  </si>
  <si>
    <t>General Chemistry II</t>
  </si>
  <si>
    <t>Note-Taking Skills</t>
  </si>
  <si>
    <t>Organizational Skills</t>
  </si>
  <si>
    <t>Reading Skills</t>
  </si>
  <si>
    <t>Study Skills</t>
  </si>
  <si>
    <t>Time-Management Skills</t>
  </si>
  <si>
    <t>Writing Skills</t>
  </si>
  <si>
    <t>ADD/ADHD</t>
  </si>
  <si>
    <t>Asperger's</t>
  </si>
  <si>
    <t xml:space="preserve"> Fitchburg State University</t>
  </si>
  <si>
    <t xml:space="preserve"> Fitchburg</t>
  </si>
  <si>
    <t>A.A.S.</t>
  </si>
  <si>
    <t xml:space="preserve"> Information Systems Technology (Databases and Programming)</t>
  </si>
  <si>
    <t xml:space="preserve"> Virginia Western Community College</t>
  </si>
  <si>
    <t>Certifications</t>
  </si>
  <si>
    <t>Internationally certified through the College Reading and Learning Association (CRLA)</t>
  </si>
  <si>
    <t xml:space="preserve"> 05/2005</t>
  </si>
  <si>
    <t>Microsoft Certified Professional</t>
  </si>
  <si>
    <t xml:space="preserve"> 07/2012</t>
  </si>
  <si>
    <t xml:space="preserve"> Microsoft Certification ID: 9294779</t>
  </si>
  <si>
    <t>Microsoft Technology Associate Certification</t>
  </si>
  <si>
    <t xml:space="preserve"> Windows Operating System Fundamentals</t>
  </si>
  <si>
    <t xml:space="preserve"> Database Administration Fundamentals</t>
  </si>
  <si>
    <t xml:space="preserve"> Networking Fundamentals</t>
  </si>
  <si>
    <t>Honors</t>
  </si>
  <si>
    <t>Magna cum laude graduate</t>
  </si>
  <si>
    <t>Outstanding Merit and Accomplishment Award</t>
  </si>
  <si>
    <t xml:space="preserve"> Who's Who Among Students in American Universities &amp; Colleges</t>
  </si>
  <si>
    <t>President</t>
  </si>
  <si>
    <t xml:space="preserve"> Math Club</t>
  </si>
  <si>
    <t xml:space="preserve"> 2004-2005</t>
  </si>
  <si>
    <t>Selected as 1 of 11 out of 40</t>
  </si>
  <si>
    <t>000+ tutors for the Gold Apple Tutoring Award on TutorZ.com</t>
  </si>
  <si>
    <t>Perfect 5-star rating out of multiple tutoring clients in various subjects on TutorZ.com</t>
  </si>
  <si>
    <t>Personal</t>
  </si>
  <si>
    <t>My family comes first. There's a lot of love in my family</t>
  </si>
  <si>
    <t xml:space="preserve"> and we'll spend any amount of time driving to see each other. My mom</t>
  </si>
  <si>
    <t xml:space="preserve"> a teacher</t>
  </si>
  <si>
    <t xml:space="preserve"> died in June 2017 and was one of my best friends and mentors in life. My dad</t>
  </si>
  <si>
    <t xml:space="preserve"> a Vietnam Vet and career military man and also one of my best friends and mentors in life</t>
  </si>
  <si>
    <t xml:space="preserve"> taught me how to teach with respect and gentleness so people will listen. My little sister (age 45) is a teacher as well and gets the best reading scores in the county where she teaches in the Atlanta</t>
  </si>
  <si>
    <t xml:space="preserve"> GA area where Dad and Mimi live nearby each other.</t>
  </si>
  <si>
    <t>My cat</t>
  </si>
  <si>
    <t xml:space="preserve"> is 21 but is young and active at heart. He is super-friendly and loves people and thinks he's a dog. I have always owned dogs since boyhood</t>
  </si>
  <si>
    <t xml:space="preserve"> but Arnold was abandoned and looking pretty scruffy and came up and started petting me one day and I just had to give him a home. He lets me give him a bath and cut his nails without so much as a meow</t>
  </si>
  <si>
    <t xml:space="preserve"> which is unusual for a cat.</t>
  </si>
  <si>
    <t>My hobbies are deep conversations</t>
  </si>
  <si>
    <t xml:space="preserve"> trying new food</t>
  </si>
  <si>
    <t xml:space="preserve"> collecting movies and music</t>
  </si>
  <si>
    <t xml:space="preserve"> walking</t>
  </si>
  <si>
    <t xml:space="preserve"> and watching the Boston Red Sox. I work out with a personal trainer 5 times a week and have lost 110 lbs. Ask me about him if you've been trying to lose weight and get in shape</t>
  </si>
  <si>
    <t xml:space="preserve"> because he has literally changed my life. I also like to travel</t>
  </si>
  <si>
    <t xml:space="preserve"> although most of my travel since the 1980s and 1990s has been in the United States.</t>
  </si>
  <si>
    <t>$60/hour at a coffee shop or library in Roanoke</t>
  </si>
  <si>
    <t>$60/hour plus a small per-visit (not hourly) surcharge for in-home tutoring</t>
  </si>
  <si>
    <t>$60/hour online via Zoom (block discounts available)</t>
  </si>
  <si>
    <t>For in-home tutoring</t>
  </si>
  <si>
    <t xml:space="preserve"> if the student is under 18 years old</t>
  </si>
  <si>
    <t xml:space="preserve"> then at least one adult relative or guardian at least 21 years old must be present for the entire tutoring session at all times. I regret any inconvenience this may cause</t>
  </si>
  <si>
    <t xml:space="preserve"> but this is a College Reading and Learning Association (CRLA) guideline I am ethically bound by. This also guarantees a completely safe learning environment for the tutor and the student to work in. Additionally</t>
  </si>
  <si>
    <t xml:space="preserve"> students always reserve the right to record the entirety of a tutoring session by audio or audiovisual means such as a digital tape recorder</t>
  </si>
  <si>
    <t xml:space="preserve"> a cell phone</t>
  </si>
  <si>
    <t xml:space="preserve"> video recorder</t>
  </si>
  <si>
    <t xml:space="preserve"> or any other means. Zoom sessions may also be recorded. This may be especially helpful for later review of concepts.</t>
  </si>
  <si>
    <t>;[75, 75, 60, 60, 60];2022-03-07;5
2022-02-21T11:15:23-0800;https://bellingham.craigslist.org/lss/d/bellingham-act-sat-ivy-league-tutor/7449028694.html;60.0;Bellingham;no subregion found;bellingham;Washington;</t>
  </si>
  <si>
    <t>Dear prospective parent/student</t>
  </si>
  <si>
    <t>I am an experienced Senior Test Prep tutor offering in person ACT/SAT test prep one-on-one coaching (all CoVid19 precautions and protocols observed)  I work with high achievers for perfect scores</t>
  </si>
  <si>
    <t xml:space="preserve"> as well as offering special customized sessions for struggling ADHD and dyslexic students. I have had remarkable success with all my students passing the ACT reading to earn their High school diploma. The unique reading strategies are derived from my own research plus obtained from the best Kaplan and Princeton Review lessons. The free ACT/SAT mock school are generic tests of limited value. </t>
  </si>
  <si>
    <t>As a Cambridge scholar with Degrees in Education and Psychology</t>
  </si>
  <si>
    <t xml:space="preserve"> my test prep classes are three hours in duration</t>
  </si>
  <si>
    <t xml:space="preserve"> they are designed</t>
  </si>
  <si>
    <t xml:space="preserve"> conducted and delivered as exact duplicate test conditions of the standardized high school test for Juniors and Seniors.</t>
  </si>
  <si>
    <t>This means that the pre-prepared hard paper tests are taken from actual past tests</t>
  </si>
  <si>
    <t xml:space="preserve"> with the answer sheets provided for training for time and accuracy. Every practice test with scores are recorded at each session to show significant improvement. The corrections are carefully provided with multiple strategies taught to guarantee higher scores at the next class. The ability to excel at the ACT and SAT is an exact science that is not provided by teachers in the classroom setting at school. </t>
  </si>
  <si>
    <t>With 50 consumer favorable reviews and 5 star ratings on the Thumbtack platform I have copy/paste some of these reviews from the Thumbtack platform ratings for your reference. I earned the coveted Top Pro level status referred affectionately as Mr. B)</t>
  </si>
  <si>
    <t xml:space="preserve">I offer affordable prices and provide a free one hour consultation prior to making a commitment. I offer discounts for pre-paid packages with selected number of class options available. </t>
  </si>
  <si>
    <t>My specialty and expertise is with Reading and Writing sections. with Math as an additional option</t>
  </si>
  <si>
    <t xml:space="preserve"> with my son Costan able to schedule correction sessions to explain the math solutions. </t>
  </si>
  <si>
    <t xml:space="preserve">You are welcome to call me to schedule an initial practice assessment session to evaluate the amount of work required for achieving a particular subject score.  You can count on guidance for successful college admissions as well as how to access funding for paying tuition to avoid student loan and accumulating debt. My son graduated with zero debt and student loans. He got paid handsomely every semester for four years until he completed his B.A degree. </t>
  </si>
  <si>
    <t>The ACT where time is of the essence</t>
  </si>
  <si>
    <t xml:space="preserve"> (you need not worry about the Science section) is an achievement test (measured by the GPA score) and the SAT is an aptitude test (meaning the student's natural scholarship and IQ ability). The SAT has an extended Reading Section</t>
  </si>
  <si>
    <t xml:space="preserve"> and the SAT math section is much more difficult than the ACT. </t>
  </si>
  <si>
    <t>So let's get started with your trial standardized workshop to test your scores and ways to improve your performance on test day. Save time and money</t>
  </si>
  <si>
    <t xml:space="preserve"> with my training you'll only ever need to take the ACT or SAT test once! ( I won't recommend you to schedule the test until you are ready to pass with high scores. call/text me today. </t>
  </si>
  <si>
    <t xml:space="preserve">Stanley (Mr.B) \(954) 531-2761. </t>
  </si>
  <si>
    <t>Get more reviews</t>
  </si>
  <si>
    <t xml:space="preserve"> get hired more</t>
  </si>
  <si>
    <t>Ask past customers to leave a review for you on Thumbtack.</t>
  </si>
  <si>
    <t>Maria m.</t>
  </si>
  <si>
    <t>Reading and Writing Tutoring</t>
  </si>
  <si>
    <t>Mr. B is an amazing tutor. He takes the time to prepare beforehand to provide you a good quality tutoring. Mr. B truly cares for his students! Thank you again for your time and your support.</t>
  </si>
  <si>
    <t>¬∑</t>
  </si>
  <si>
    <t>Verified</t>
  </si>
  <si>
    <t>Rosilda D.</t>
  </si>
  <si>
    <t>Test Prep Services</t>
  </si>
  <si>
    <t>Giovanna G.</t>
  </si>
  <si>
    <t>I went for my first session this week and I thought it was very helpful. I was given good tips and strategies on how to take the ACT that I wouldn‚Äôt have known of before. I am sure that by each session</t>
  </si>
  <si>
    <t xml:space="preserve"> I will improve on my skills tremendously.</t>
  </si>
  <si>
    <t>Mustard Seed Enterprises</t>
  </si>
  <si>
    <t xml:space="preserve"> Inc.'s reply</t>
  </si>
  <si>
    <t>Giovanna</t>
  </si>
  <si>
    <t xml:space="preserve"> thank you so much for your very thoughtful and kind review. We have certainly made raid progress with the very first ACT reading tutorial</t>
  </si>
  <si>
    <t xml:space="preserve"> Your answer accuracy is extremely impressive</t>
  </si>
  <si>
    <t xml:space="preserve"> this corresponds with your outstanding GPA. As a Junior I am most optimistic about your academic University future. Being so motivated makes this a great start to what I feel certain you can achieve with ACT scores with weekly workshops for your April exam. We have made a great start and you are a fast learner. This review and 5 star rating is highly appreciated. Mr.B‚Ä¶Read more</t>
  </si>
  <si>
    <t>Kesha B.</t>
  </si>
  <si>
    <t>Mr. B is very passionate about what he does. His methods help my son's score go up. He was very prepared and punctual.</t>
  </si>
  <si>
    <t>Chrissy M.</t>
  </si>
  <si>
    <t>Today was my daughter's first tutoring session with Mr. B and his team. I must say we had a great experience that is why I am leaving a review so soon. I want to let everyone know if you're in need of tutoring services please go with Mr. B you won't regret it. His prices are very reasonable and he is passionate about what he does. See you soon</t>
  </si>
  <si>
    <t>Steven R.</t>
  </si>
  <si>
    <t>Portuguese Lessons</t>
  </si>
  <si>
    <t>Mr. B is well prepared and very professional.</t>
  </si>
  <si>
    <t>Junior P.</t>
  </si>
  <si>
    <t>Very Great Experience I came with a score of 16 looking to pass with a 19 and working with Mr.B made me focus and realize how to take the test and I‚Äôve improved tremendously I‚Äôve scoring in the Thirties very satisfied with our sessions I‚Äôve came from 16s to 19 hit the 20s a couple of times and shot straight for the 30s and just recently i had a Perfect Score !!!!!!!!!</t>
  </si>
  <si>
    <t>Hello Junior Presume</t>
  </si>
  <si>
    <t>Wow just awesome!!! you're simply the very best. You've proved this with your consistent regular attendance</t>
  </si>
  <si>
    <t xml:space="preserve"> reliable and dedicated hard work. You've come a long way since being stuck on ACT 16 Reading in 48 minutes. Your weekly ACT Reading test scores progress has been truly remarkable to say the least. You have learnt the top test prep strategies</t>
  </si>
  <si>
    <t xml:space="preserve"> to achieve an unprecedented Perfect 35/36 ACT Reading score</t>
  </si>
  <si>
    <t xml:space="preserve"> plus you have mastered each and every category of question now able to complete pace timing the three sections of 40 questions in well under the allowed 35 minutes</t>
  </si>
  <si>
    <t xml:space="preserve"> (32 minutes) this is next to an impossible task for non-prepped students. You've aced the ACT Reading tests at every three hour session</t>
  </si>
  <si>
    <t xml:space="preserve"> now well on your way to achieve great things for your future economic future. Your Mom's support has been essential and the key to your success</t>
  </si>
  <si>
    <t xml:space="preserve"> we're a great team match and we're all very proud of you. Your High school Diploma is assured on your December 8th '18 ACT exam. Excellent you</t>
  </si>
  <si>
    <t>ve made the ""Thumbtack Guinness"" student record list.</t>
  </si>
  <si>
    <t>Ivy League</t>
  </si>
  <si>
    <t>Top Pro</t>
  </si>
  <si>
    <t>Mr. B‚Ä¶Read more</t>
  </si>
  <si>
    <t>Denise R.</t>
  </si>
  <si>
    <t>Brandi H.</t>
  </si>
  <si>
    <t>Mr. B and Costan are very friendly</t>
  </si>
  <si>
    <t xml:space="preserve"> professional with fast improvements with my score.(ACT) They made sure I understood the topic and it‚Äôs explanation before moving on to the next problem. It has been a positive experience and I look forward to them continuing to help.</t>
  </si>
  <si>
    <t>I would highly recommend them.</t>
  </si>
  <si>
    <t>They are GREAT!</t>
  </si>
  <si>
    <t>Hello Brandi</t>
  </si>
  <si>
    <t>You are awesome. It is both a pleasure and a privilege to work with you starting with your ACT math. I am certain your ACT Math scores will continue to improve with your weekly Test Prep sessions. You can be confident with consistent regular tutorials that your ACT exam scores on September 8th will earn you College admission. We enjoy and look forward to having you as our student. You dedication and determination to achieve your academic goals. You are simply a wonderful person and we are lucky to have an opportunity to provide our professional Services.‚Ä¶Read more</t>
  </si>
  <si>
    <t>Betty G.</t>
  </si>
  <si>
    <t>Math Tutoring</t>
  </si>
  <si>
    <t>Mr. B and Costan are extremely remarkable. One on one tutoring is best for my son</t>
  </si>
  <si>
    <t xml:space="preserve"> who needed help with reading and math. Both Mr. B and Costan were very kind and patient with my son. I really appreciate how well they worked with him. Everything was well organized. My son has a couple more years to go before he graduates. He requested to go back to Mr B. and Costan next year for any additional tutoring he may need. When your child/ teen tells you he doesn't mind going back</t>
  </si>
  <si>
    <t xml:space="preserve"> that means they were very comfortable with the tutoring. I highly recommend Mr. B and Costan</t>
  </si>
  <si>
    <t xml:space="preserve"> they are truly great people. I'm glad I found them.‚Ä¶Read more</t>
  </si>
  <si>
    <t>Hello Ms Betty</t>
  </si>
  <si>
    <t>You guys are the best. It is a pleasure to work with your son with his Math and Reading. We hope you return to our for further sessions over the Summer period to advance Bryan's Grades and Test scores. I am delighted to hear that your son's Test score results in Math and Reading improved and am confident this trend will continue with further one-on-one tutorials. We also are glad you found us and we look forward and are excited to hear from you again to build up and grow our relationship for Bryan's best interest.</t>
  </si>
  <si>
    <t>Stanley Mr. B and Costan.‚Ä¶Read more</t>
  </si>
  <si>
    <t>Racquel L.</t>
  </si>
  <si>
    <t>ACT Tutoring</t>
  </si>
  <si>
    <t>Khokan R.</t>
  </si>
  <si>
    <t>Everything is progressing very well. With solid guidance my daughter cold able to turn around very quickly</t>
  </si>
  <si>
    <t xml:space="preserve"> now waiting for the test date and result.</t>
  </si>
  <si>
    <t>Javier H.</t>
  </si>
  <si>
    <t>Well prepared sessions and good methodology.</t>
  </si>
  <si>
    <t>Dana h.</t>
  </si>
  <si>
    <t>The priority and patience with which I am treated makes this a quality experience. I can feel myself becoming increasingly better and inching towards my goal every time I go.</t>
  </si>
  <si>
    <t>Lillian P.</t>
  </si>
  <si>
    <t>Mr.B and Coston has been an amazing tutor. I have really learned a lot about the ACT/SAT with his help. 10/10 would recommend.</t>
  </si>
  <si>
    <t>Jim b.</t>
  </si>
  <si>
    <t>patient</t>
  </si>
  <si>
    <t xml:space="preserve"> intervening and vastly knowledgeable.</t>
  </si>
  <si>
    <t>I can't thank him enough for all the help</t>
  </si>
  <si>
    <t>Updated Jan 22</t>
  </si>
  <si>
    <t>Show original review</t>
  </si>
  <si>
    <t>Nikia L.</t>
  </si>
  <si>
    <t>Test Prep Services for $60 an hour</t>
  </si>
  <si>
    <t>It was a great pleasure to find such a great tutor right away on Thumbtack. I submitted my request on Thumbtack on a Sunday and Mr. Stanley was the first person to respond. In fact</t>
  </si>
  <si>
    <t xml:space="preserve"> he was the only tutor to respond that day. I received lots of calls on Monday and Tuesday</t>
  </si>
  <si>
    <t xml:space="preserve"> but my daughter was in dire need of tutoring being that the college application deadline was right around the corner and she has yet to achieve her ideal score and we only had a week to prepare for the upcoming ACT (SAT test was two weeks away). Mr. Stanley was able to squeeze us in his schedule right away. He did a total of four 3-hour tutoring sessions the week prior to the ACT (a total of 12 hours). We were only able to squeeze in two 3 hour sessions for SAT the next week due to a conflict with our schedules. During the tutoring my daughter felt like she learned a lot and felt more and more confident in her abilities every day that she completed another session. She was comfortable working with Mr. Stanley and his son</t>
  </si>
  <si>
    <t xml:space="preserve"> who helped my daughter with the math portion of tutoring</t>
  </si>
  <si>
    <t xml:space="preserve"> in both the local library and their home office. Today we just got the ACT scores back. My daughter was able to improve her composite score by 2 points! I know with more tutoring we could have improved much more. We are still waiting for the SAT scores to be released</t>
  </si>
  <si>
    <t xml:space="preserve"> hopefully</t>
  </si>
  <si>
    <t xml:space="preserve"> her SAT will be high enough for her to be accepted into her college of choice and for the bright futures scholarship. If not</t>
  </si>
  <si>
    <t xml:space="preserve"> we will definitely hire Mr. Stanley to help get us to the goal since we know what he is capable of in such a short period of time. With that said</t>
  </si>
  <si>
    <t xml:space="preserve"> we highly recommend Mr. Stanley for his tutoring style</t>
  </si>
  <si>
    <t xml:space="preserve"> his professionalism and promptness!‚Ä¶Read more</t>
  </si>
  <si>
    <t>Updated Nov 14</t>
  </si>
  <si>
    <t>Andy D.</t>
  </si>
  <si>
    <t>n/a</t>
  </si>
  <si>
    <t>Kian g.</t>
  </si>
  <si>
    <t>Amazing ACT workshops. Would recommended One on One ACT workshops. He takes his time and goes over every question. Also the math workshops with Costan was very well done. Set up for success!</t>
  </si>
  <si>
    <t>Kian you have been a remarkably focused Test prep student</t>
  </si>
  <si>
    <t xml:space="preserve"> who has been clear about your ACT score goal objectives right from the very start of your weekly workshops. Kian being an exceptional High school Senior you have proved to be totally honest</t>
  </si>
  <si>
    <t xml:space="preserve"> trustworthy and consistent in keeping your tutorial appointments and confirming your weekly class attendances. I applaud you Kian for your dedication</t>
  </si>
  <si>
    <t xml:space="preserve"> commitment and sustained evident interest in improving your ACT to attain your required score goals. It has been a pleasure and a privilege to have been selected to be your ACT Test prep Coach. Thank you. Mr. B‚Ä¶Read more</t>
  </si>
  <si>
    <t>Bria B.</t>
  </si>
  <si>
    <t>Mr. B is an outstanding test prep coach!!! After a few tough SAT experiences my daughter was frustrated and disappointed</t>
  </si>
  <si>
    <t xml:space="preserve"> and doubted if she would be able to earn the type of score that she had been working so hard for. Mr. B and his son were able to make such significant strides in my daughter's progress from the first session! Right away she proclaimed how effective they are and how much she was able to learn. They have a very comprehensive approach</t>
  </si>
  <si>
    <t xml:space="preserve"> and offer way more than your typical tutor - they genuinely care about the progress of their students. My daughter considers Mr. B a life coach and he teaches her skills that she will use for the rest of her life. He has taught her how to work smarter as she works harder. She's much faster in the practice tests and her scores increase with every session. Now</t>
  </si>
  <si>
    <t xml:space="preserve"> she's so much more confident in her test taking skills. I would highly recommend Mustard Seed enterprises to those seeking an amazingly effective tutor or test prep coach!‚Ä¶Read more</t>
  </si>
  <si>
    <t>Once in a rare while</t>
  </si>
  <si>
    <t xml:space="preserve"> we have a magical tutor/student dialectic which breeds fertile ground for a miracle or two to occur. The experience with PBHS 12th grader Bria has been such an experience. As a Senior educator</t>
  </si>
  <si>
    <t xml:space="preserve"> I encounter a diverse plethora of High school students who aspire to go to college. From session one Bria has demonstrated that special unique and promising attitude which is a hallmark of a developing adult who has the talent and potential to achieve great things in life. To say the ACT Test prep sessions have been mutually enjoyable would be a gross understatement. Bria grows from strength to strength with each class and having such a supportive mother parent</t>
  </si>
  <si>
    <t xml:space="preserve"> it is hardly surprising my Senior has improved by leaps and bounds. I remain highly optimistic that Bria is destined not only for top scores at her very first ACT attempt</t>
  </si>
  <si>
    <t xml:space="preserve"> but indeed she holds great promise for a rewarding and promising future that will fulfill her goals and dreams. My guide to having an enriching and fulfilling life experience permeates my tutorials. The extent of my mentoring is related to the receptivity of the student. Therefore</t>
  </si>
  <si>
    <t xml:space="preserve"> I hold little reservation that Bria will attain her College education Degree in the field of her choice and is without doubt would be an asset to whatever endeavor she undertakes. Go Bria!!!</t>
  </si>
  <si>
    <t>I undertake to work tirelessly for you to succeed. Thank you for making my world a better place. Ivy League Top Pro. Mr. B‚Ä¶Read more</t>
  </si>
  <si>
    <t>Michelle B.</t>
  </si>
  <si>
    <t>Finding a proper tutor for a student can be difficult. Many families go through 2 or 3 before they find the right fit for their child. The minute we talked with Mr. Stanley we knew we made the right decision. Along with his very bright son I was immediately comfortable in knowing my daughter was on the right track. Studying for the ACT and SAT within weeks of each other</t>
  </si>
  <si>
    <t xml:space="preserve"> they both made my daughter feel less stressed about these tests. Encouragements all the way through every subject taught and reviewed. Every time we spoke it was positive and assuring that she was going to excel. We would absolutely refer them to anyone we know that will be needing tutoring for these test including our 2 other children in the upcoming years. Thank you!!‚Ä¶Read more</t>
  </si>
  <si>
    <t>Hello Michelle</t>
  </si>
  <si>
    <t xml:space="preserve"> To be granted the opportunity to test prep your High school senior daughter has been much more than a special privilege and real pleasure. We have all enjoyed great teamwork to experience the steady progress of your high achieving 12th grader. With both the ACT and SAT the session by session test score increases provide us evidence of the great college admission standardized test to expect when the</t>
  </si>
  <si>
    <t>SAT and especially the ACT reading</t>
  </si>
  <si>
    <t xml:space="preserve"> math and composite scores results are published. To inspire and motivate your daughter has been relatively easy</t>
  </si>
  <si>
    <t xml:space="preserve"> her high level information processing efficiency in answer accuracy on the hard paper multiple choice test drills with her pace timing improvements have indeed been quite astonishing. All of your daughter's consistent Test Prep workshops have been most productive</t>
  </si>
  <si>
    <t xml:space="preserve"> therefore my FAU son Costan (math) and I truly appreciate your kind words and value your family's experience. Thank you. Ivy League Top Pro coach. Stanley (Mr.B)‚Ä¶Read more</t>
  </si>
  <si>
    <t>Shaneshia J.</t>
  </si>
  <si>
    <t>He is passionate and professional at what he does. He's remarkable and has the scholarly skills when it comes to test prep and developing the necessary test taking skills both for the ACT &amp; SAT. Very patient and understanding.</t>
  </si>
  <si>
    <t>Laura k.</t>
  </si>
  <si>
    <t>Algebra Tutoring</t>
  </si>
  <si>
    <t>It was a very positive experience. I would rate it a ""10""! Stanley and Costan were very professional and helpful to my son and myself. Stanley gave me a lot of incite and information on the education system. Costan was quite proficient and worked well with my son. I would highly recommend them both. Very high quality tutoring experience.</t>
  </si>
  <si>
    <t>Hi Laura</t>
  </si>
  <si>
    <t>Thank you for your awesome review. Looking forward to having the pleasure of meeting you again and working with Nick as our student as he progresses successfully to 10th grade at Plantation High school.</t>
  </si>
  <si>
    <t>In appreciation</t>
  </si>
  <si>
    <t>Stanley and Costan.‚Ä¶Read more</t>
  </si>
  <si>
    <t>Micaela A.</t>
  </si>
  <si>
    <t>Mr. Stanley is a man worth having for those who really see themselves in the future secured. He is determine to make sure you get the best coach in any test that is stopping you from reaching your goal. Mr. Stanley methods helping me so far into understanding what I have to tackle</t>
  </si>
  <si>
    <t xml:space="preserve"> so far</t>
  </si>
  <si>
    <t xml:space="preserve"> I still have a couple of lessons to go before i go show proof of my result</t>
  </si>
  <si>
    <t xml:space="preserve"> but until then</t>
  </si>
  <si>
    <t xml:space="preserve"> take my words on how this man can teach you to work smart and not work hard</t>
  </si>
  <si>
    <t>Hello Mickey</t>
  </si>
  <si>
    <t>This is just to thank you for your determination in working with me on your ACT Reading to secure your High school Diploma. I am quite certain with two or three refresher session tutorials you would be test ready confident to pass your ACT Reading on June 10th. Looking forward to hearing from you soon. Please pass my regards to your mother Margarita.</t>
  </si>
  <si>
    <t>Stanley‚Ä¶Read more</t>
  </si>
  <si>
    <t>Jackson D.</t>
  </si>
  <si>
    <t>Doing much better in my Algebra class with the help of tutoring</t>
  </si>
  <si>
    <t xml:space="preserve"> thanks! Great results</t>
  </si>
  <si>
    <t>Thank you. Nice one Jackson. You have been a most dedicated</t>
  </si>
  <si>
    <t xml:space="preserve"> responsible and consistent math student. It is always a pleasure to learn of your 100% Algebra Test scores. We continue with your College Algebra tutorials Chapter by Chapter until the end of term.</t>
  </si>
  <si>
    <t>Faithfully</t>
  </si>
  <si>
    <t>Stanley and Costan.</t>
  </si>
  <si>
    <t>Brandi P.</t>
  </si>
  <si>
    <t>He was very accommodating and always sent reminders which was nice with our very busy schedules. My daughter her last tutor was good until Stanley. A+</t>
  </si>
  <si>
    <t>Brandi</t>
  </si>
  <si>
    <t xml:space="preserve"> I appreciate the time taken to provide me this review. Hoping the Dec '16 ACT Test Results justify the course fees and bear out the work your daughter and I invested together in the Test Prep Program. Thank you. Stanley</t>
  </si>
  <si>
    <t>Micaela C.</t>
  </si>
  <si>
    <t>Mr. Stanley is a truly outstanding ACT/SAT prep coach. With his efficient writing and reading techniques</t>
  </si>
  <si>
    <t xml:space="preserve"> I have been able to gradually improve my times as well as answer quality. His son</t>
  </si>
  <si>
    <t xml:space="preserve"> Costan</t>
  </si>
  <si>
    <t xml:space="preserve"> is also very helpful and informative math tutor. In fact</t>
  </si>
  <si>
    <t xml:space="preserve"> Costan may have taught me more than my math teacher at school has. The way that Costan distributes the material is very simple and easy to understand. He thoroughly breaks the material down to the point where it is nearly impossible to not understand. Altogether</t>
  </si>
  <si>
    <t xml:space="preserve"> my experience with both Mr. Stanley and Costan has been a great one that has helped me find tremendous improvement.‚Ä¶Read more</t>
  </si>
  <si>
    <t>Thank you for your kind words Micaela. It has indeed been a pleasure</t>
  </si>
  <si>
    <t xml:space="preserve"> a privilege and truly an honor to have you as our ACT/SAT Test Prep student. You have been a most committed worker diligently following tutorial instructions as well as being a consistent and regular attendee despite your busy school and hectic sport schedule. We're are looking forward receiving your very first ACT exam results and to continuing as your Test Prep coach at the appropriate time ahead.</t>
  </si>
  <si>
    <t>Ivy League Tutor</t>
  </si>
  <si>
    <t>Mr Stanley‚Ä¶Read more</t>
  </si>
  <si>
    <t>Regina M.</t>
  </si>
  <si>
    <t>ESL (English as a Second Language) Lessons</t>
  </si>
  <si>
    <t>I'm so glad for your help to improve my English pronunciation</t>
  </si>
  <si>
    <t xml:space="preserve"> listening and speaking. The classes were good and I could learn a lot. After class I thought only in English and how to make a conversation. This was I wanted to do </t>
  </si>
  <si>
    <t xml:space="preserve"> thinking e speaking in English all the time.</t>
  </si>
  <si>
    <t>I appreciate the opportunity to improve your English conversation proficiency. You have made great progress in the six day 12 hour Program. You have advanced quickly and have reached the intermediate level of ESL/ESOL.</t>
  </si>
  <si>
    <t>Djuna R.</t>
  </si>
  <si>
    <t>Geometry Tutoring</t>
  </si>
  <si>
    <t>I took my 8th grade son for geometry tutoring we met along with the tutor Costan</t>
  </si>
  <si>
    <t xml:space="preserve"> my son felt comfortable from the very start. Our first session was for one hour and we have had two hour sessions since that time my son has gone from failing his test to making 95%. He still has to make up a couple of test and we will see how well he has mastered the material</t>
  </si>
  <si>
    <t xml:space="preserve"> so far this has been a worthwhile investment. Costan is an honor student who knows how to break down problems for better understanding.</t>
  </si>
  <si>
    <t>;[60];2022-03-07;1
2022-03-03T16:16:43-0800;https://kpr.craigslist.org/lss/d/richland-tutor-with-simple-strategies/7453519902.html;;Richland;no subregion found;tri-cities,wa;Washington;</t>
  </si>
  <si>
    <t>My name is Karson. While studying at WSU (BA 2015</t>
  </si>
  <si>
    <t xml:space="preserve"> magna cum laude)</t>
  </si>
  <si>
    <t xml:space="preserve"> I worked for the university as a peer tutor at the Academic Success and Career Center. For two years I worked as a community economic development facilitator in Peru with the Peace Corp</t>
  </si>
  <si>
    <t xml:space="preserve"> teaching children and inspiring youth entrepreneurship. </t>
  </si>
  <si>
    <t>In addition to private tutoring</t>
  </si>
  <si>
    <t xml:space="preserve"> I am currently a site coordinator</t>
  </si>
  <si>
    <t xml:space="preserve"> leading a before and after-school program at Kiona-Benton City Elementary School. The program focuses on improving student achievement in the academic areas of reading</t>
  </si>
  <si>
    <t xml:space="preserve"> as well as developing key social skills and emotional awareness</t>
  </si>
  <si>
    <t xml:space="preserve"> while encouraging family engagement in student education. </t>
  </si>
  <si>
    <t>I am very passionate about motivating and supporting students. I can provide assistance in a variety of subjects through high school age</t>
  </si>
  <si>
    <t>Karson</t>
  </si>
  <si>
    <t>;[];2022-03-07;0
2022-03-02T15:41:10-0800;https://kpr.craigslist.org/lss/d/richland-devoted-tutor-for-student/7453056796.html;;Richland;no subregion found;tri-cities,wa;Washington;</t>
  </si>
  <si>
    <t>I am a graduate of Heritage University with a secondary teaching certification</t>
  </si>
  <si>
    <t xml:space="preserve"> and an MS in math from MSU. Currently I am on my sixth year teaching math to students. I love teaching children and adults alike</t>
  </si>
  <si>
    <t xml:space="preserve"> and can adeptly tutor several subjects</t>
  </si>
  <si>
    <t xml:space="preserve"> including some college coursework. </t>
  </si>
  <si>
    <t>My experience includes tutoring people of all ages. I have tutored K-12 reading and math for two tutoring companies</t>
  </si>
  <si>
    <t xml:space="preserve"> and I have experience tutoring privately in such subjects as Middle School mathematics/science/English</t>
  </si>
  <si>
    <t>I also have experience working with students with disabilities.</t>
  </si>
  <si>
    <t>Please call</t>
  </si>
  <si>
    <t xml:space="preserve"> or email for more info - schedule is filling up quickly!</t>
  </si>
  <si>
    <t>Angie Hood</t>
  </si>
  <si>
    <t>Angie is awesome! She taught me tips that have helped me so much with calculus. I especially love the shortcuts she showed me on the calculator. And she's so patient. My teacher notices the difference too. Angie rocks!"" -- Talya</t>
  </si>
  <si>
    <t>;[];2022-03-07;0
2022-03-06T15:29:59-0800;https://seattle.craigslist.org/skc/lss/d/auburn-math-and-physics-tutor/7454783943.html;;S. King County;South King;seattle;Washington;</t>
  </si>
  <si>
    <t>Math and Physics Tutor (S. King County)</t>
  </si>
  <si>
    <t>¬© craigslist - Map data ¬© OpenStreetMap</t>
  </si>
  <si>
    <t>Experienced tutor in mathematics and Physics. South King County locations. Reasonable rates.</t>
  </si>
  <si>
    <t>BS Physics</t>
  </si>
  <si>
    <t xml:space="preserve"> Aerospace Engineer/Physicist</t>
  </si>
  <si>
    <t>Tutoring Expertise (9 years experience):</t>
  </si>
  <si>
    <t>Grades 7-12 and College Students -- small groups or individuals</t>
  </si>
  <si>
    <t>Standardized test preparation (AP</t>
  </si>
  <si>
    <t xml:space="preserve"> PSAT/SAT</t>
  </si>
  <si>
    <t>Support for home school and assistance to parents</t>
  </si>
  <si>
    <t>Meetings via Zoom</t>
  </si>
  <si>
    <t xml:space="preserve"> or willing to commute up to 10 miles</t>
  </si>
  <si>
    <t>;[];2022-03-07;0
2022-03-06T14:05:20-0800;https://seattle.craigslist.org/see/lss/d/medina-academic-tutor-for-math-english/7454751212.html;;no city found;Seattle;seattle;Washington;</t>
  </si>
  <si>
    <t>My name is Holly and I'm a tutor who specializes in all academic areas.  I have the experience</t>
  </si>
  <si>
    <t xml:space="preserve"> knowledge</t>
  </si>
  <si>
    <t xml:space="preserve"> and past performance success to help you improve in your desired subject or test.</t>
  </si>
  <si>
    <t>For more detailed information and a quote</t>
  </si>
  <si>
    <t xml:space="preserve"> please contact me at  (425) 364-4666.</t>
  </si>
  <si>
    <t>;[];2022-03-07;0
2022-03-01T16:50:31-0800;https://seattle.craigslist.org/est/lss/d/kirkland-reliable-patient-math-tutor/7452632725.html;25.0;Kirkland;Eastside;seattle;Washington;</t>
  </si>
  <si>
    <t>Looking for help with math?</t>
  </si>
  <si>
    <t>while I could help a lot of areas on math</t>
  </si>
  <si>
    <t xml:space="preserve"> I think it'd be pretty important to indicate where I could offer the best help.</t>
  </si>
  <si>
    <t>I was a long term computer engineer and college teacher with very strong math training &amp; practice</t>
  </si>
  <si>
    <t>recent years started math tutoring (also sometime do Mandarin language and entry level computer skill tutoring).</t>
  </si>
  <si>
    <t>I am especially good at helping those students who are behind due to various reasons</t>
  </si>
  <si>
    <t xml:space="preserve"> and test prep (SSAT</t>
  </si>
  <si>
    <t xml:space="preserve"> ACT math etc.)  Used to be an university teacher of computer technology and student advisor/counselor for a few years</t>
  </si>
  <si>
    <t xml:space="preserve"> worked as computer engineer for 15 + years</t>
  </si>
  <si>
    <t xml:space="preserve"> with two master degrees.</t>
  </si>
  <si>
    <t>I was fully involved in my own kid's education</t>
  </si>
  <si>
    <t xml:space="preserve"> from pre-school to graduate school.</t>
  </si>
  <si>
    <t>Mature and very patient</t>
  </si>
  <si>
    <t xml:space="preserve"> also creative</t>
  </si>
  <si>
    <t xml:space="preserve"> so I could have many different ways to help you when you get stuck under routine education system.</t>
  </si>
  <si>
    <t>While I have been tutoring students age from kindergarten up to 11th grade</t>
  </si>
  <si>
    <t xml:space="preserve"> and adult.</t>
  </si>
  <si>
    <t>the majority I help are elementary student (4/5th grade) and middle schoolers.</t>
  </si>
  <si>
    <t>Due to the pandemic all my current tutoring are online only (using zoom</t>
  </si>
  <si>
    <t xml:space="preserve"> and MSFT Team</t>
  </si>
  <si>
    <t xml:space="preserve"> open to other platform if you need). I still believe in person often works better especially for younger age kids. So I prefer local Seattle metro area's students</t>
  </si>
  <si>
    <t xml:space="preserve"> when the situation improves ( Let's hope it 'd happen pretty soon!  -:)</t>
  </si>
  <si>
    <t>$$$ :-)   My rate does vary</t>
  </si>
  <si>
    <t xml:space="preserve"> depend on a few factors. But usually starts around $25 (for online).  Long term tutoring</t>
  </si>
  <si>
    <t xml:space="preserve"> certain time when I am not as busy (like am</t>
  </si>
  <si>
    <t xml:space="preserve"> early pm</t>
  </si>
  <si>
    <t xml:space="preserve"> weekend/Friday time) I could often offer better rates.</t>
  </si>
  <si>
    <t>If you need math help</t>
  </si>
  <si>
    <t xml:space="preserve"> don't hesitate to contact me. I feel highly rewarded when I could offer help especially for those who think they couldn't find effective help on math after trying quite a few times. I like challenge</t>
  </si>
  <si>
    <t xml:space="preserve"> and confident I could help you improve your level of math for various difficult situations.</t>
  </si>
  <si>
    <t>Pls try tell me more about yourself</t>
  </si>
  <si>
    <t xml:space="preserve"> your goal</t>
  </si>
  <si>
    <t xml:space="preserve"> where / how you get stuck</t>
  </si>
  <si>
    <t xml:space="preserve"> or what kind of difficulties you have.</t>
  </si>
  <si>
    <t>I think I could help a lot of students improve their math with a more targeted personalized plan.</t>
  </si>
  <si>
    <t>Below are a few examples of the math subjects I helped pretty often:</t>
  </si>
  <si>
    <t>- algebra 1</t>
  </si>
  <si>
    <t>- algebra 2</t>
  </si>
  <si>
    <t>(age wise</t>
  </si>
  <si>
    <t xml:space="preserve"> I am comfortable with any between 2nd up to 12th grade</t>
  </si>
  <si>
    <t xml:space="preserve"> as well as adult.)</t>
  </si>
  <si>
    <t>;[25];2022-03-07;1
2022-02-28T22:52:05-0800;https://seattle.craigslist.org/est/lss/d/carnation-math-tutor/7452266108.html;35.0;Seattle / Eastside;Eastside;seattle;Washington;</t>
  </si>
  <si>
    <t>High School Math Tutor. I offer both in person or remote services personalized to your needs. All levels of mathematics from elementary to algebra</t>
  </si>
  <si>
    <t xml:space="preserve"> geometry &amp; calculus. Whether you need homework support</t>
  </si>
  <si>
    <t xml:space="preserve"> personized lessons</t>
  </si>
  <si>
    <t xml:space="preserve"> or some extra help getting ready for an exam</t>
  </si>
  <si>
    <t xml:space="preserve"> I got your back! I live on the Eastside of King County</t>
  </si>
  <si>
    <t xml:space="preserve"> so in person instruction would be limited to that area. I can do days</t>
  </si>
  <si>
    <t xml:space="preserve"> or nights any time Mon.-Fri. &amp; the first lesson is on me! $35.00/Hr.</t>
  </si>
  <si>
    <t>;[35];2022-03-07;1
2022-02-27T18:41:29-0800;https://seattle.craigslist.org/est/lss/d/redmond-tutor-math-writing-science/7451774947.html;;Redmond;Eastside;seattle;Washington;</t>
  </si>
  <si>
    <t>(google map)</t>
  </si>
  <si>
    <t xml:space="preserve">     I offer private online tutoring to support students with their unique situations. I work easily with students of all levels</t>
  </si>
  <si>
    <t xml:space="preserve"> learning styles</t>
  </si>
  <si>
    <t xml:space="preserve"> and backgrounds. My goal is to help students improve themselves and reach their potentials. </t>
  </si>
  <si>
    <t xml:space="preserve"> Please feel free to contact me with any questions you may have. </t>
  </si>
  <si>
    <t>Subjects Offered - Elementary</t>
  </si>
  <si>
    <t xml:space="preserve"> and College Level:</t>
  </si>
  <si>
    <t>=============================================</t>
  </si>
  <si>
    <t>~ Computer programming Java C++</t>
  </si>
  <si>
    <t>~ Mathematics including geometry</t>
  </si>
  <si>
    <t>~ Reading comprehension skills and strategies</t>
  </si>
  <si>
    <t>~ Writing composition skills and strategies</t>
  </si>
  <si>
    <t>~ Grammar</t>
  </si>
  <si>
    <t>~ Spelling</t>
  </si>
  <si>
    <t>~ Science including chemistry and physics</t>
  </si>
  <si>
    <t>~ Social studies</t>
  </si>
  <si>
    <t>~ Test Prep for CogAT</t>
  </si>
  <si>
    <t xml:space="preserve">  SAT</t>
  </si>
  <si>
    <t>My Qualifications:</t>
  </si>
  <si>
    <t>~ Consistent tutor for students for over 12 years</t>
  </si>
  <si>
    <t>~ Master's Degree in Computer Science</t>
  </si>
  <si>
    <t xml:space="preserve">~ Certified Yoga Therapist 20 years </t>
  </si>
  <si>
    <t xml:space="preserve">~ Patience with all ages and personalities. </t>
  </si>
  <si>
    <t>~ Dedicated</t>
  </si>
  <si>
    <t xml:space="preserve"> dependable</t>
  </si>
  <si>
    <t xml:space="preserve"> and understanding.</t>
  </si>
  <si>
    <t>~ Proficient in setting goals and assessing progress.</t>
  </si>
  <si>
    <t>~ Able to apply individualized learning approaches.</t>
  </si>
  <si>
    <t>~ Competent with dyslexia and dysgraphia learning methods.</t>
  </si>
  <si>
    <t>~ Effective with students experiencing anxiety.</t>
  </si>
  <si>
    <t>~ Experience with homeschooling approaches</t>
  </si>
  <si>
    <t xml:space="preserve"> online school programs</t>
  </si>
  <si>
    <t xml:space="preserve"> and online video communications.</t>
  </si>
  <si>
    <t>Tutoring Efficiently to Assist Students with Care to:</t>
  </si>
  <si>
    <t>~ Instill diligence and perseverance.</t>
  </si>
  <si>
    <t>~ Uncover the gaps in understanding.</t>
  </si>
  <si>
    <t>~ Build their strengths and diminish weaknesses.</t>
  </si>
  <si>
    <t>~ Learn about themselves</t>
  </si>
  <si>
    <t xml:space="preserve"> increase motivation and confidence.</t>
  </si>
  <si>
    <t>~ Develop study skills and techniques.</t>
  </si>
  <si>
    <t xml:space="preserve">~ Become enthusiastic about learning. </t>
  </si>
  <si>
    <t>~ Improve the ability to schedule and organize.</t>
  </si>
  <si>
    <t>Additional Services</t>
  </si>
  <si>
    <t>~ Communicate with teachers</t>
  </si>
  <si>
    <t xml:space="preserve"> school psychologists</t>
  </si>
  <si>
    <t xml:space="preserve"> special education coordinators</t>
  </si>
  <si>
    <t>My name is Brenda</t>
  </si>
  <si>
    <t xml:space="preserve"> feel free to email me for more information. </t>
  </si>
  <si>
    <t>McGeeTutoring Com</t>
  </si>
  <si>
    <t>Reasonable rates. References available upon request.</t>
  </si>
  <si>
    <t>;[];2022-03-07;0
2022-02-27T18:24:51-0800;https://seattle.craigslist.org/see/lss/d/seattle-math-tutor-25-hr-online-algebra/7451770963.html;25.0;no city found;Seattle;seattle;Washington;</t>
  </si>
  <si>
    <t>I tutor all levels in math through Calculus 3 and other college math courses. I also tutor junior high and high school students in several subjects. I have a lot of experience with Algebra</t>
  </si>
  <si>
    <t xml:space="preserve"> COMPASS</t>
  </si>
  <si>
    <t xml:space="preserve"> GMAT and other standardized tests. (If there's a subject you need help with that's not on this list</t>
  </si>
  <si>
    <t xml:space="preserve"> ask me about it and I may be able to help you out anyway.)</t>
  </si>
  <si>
    <t>One option is homework support-- I guide the student through homework problems</t>
  </si>
  <si>
    <t xml:space="preserve"> check assignments</t>
  </si>
  <si>
    <t xml:space="preserve"> and review any needed skills. Another option is a personalized program based on Washington State Mathematics Standards-- I can provide an assessment of all the gaps in the student's math knowledge</t>
  </si>
  <si>
    <t xml:space="preserve"> teach needed skills</t>
  </si>
  <si>
    <t xml:space="preserve"> and email free customized homework assignments within 24 hours of each session.</t>
  </si>
  <si>
    <t>I serve mainly the Covington</t>
  </si>
  <si>
    <t xml:space="preserve"> and Renton areas. References available if desired. I have several years experience at an accredited school and also as a private tutor.</t>
  </si>
  <si>
    <t>Tony</t>
  </si>
  <si>
    <t>253-234-4513</t>
  </si>
  <si>
    <t>$25/hr</t>
  </si>
  <si>
    <t>;[25];2022-03-07;1
2022-03-03T17:52:46-0800;https://seattle.craigslist.org/est/lss/d/kirkland-qualified-experienced-tutor/7453551127.html;35.0;Kirkland;Eastside;seattle;Washington;</t>
  </si>
  <si>
    <t>Looking for help with your or your children‚Äôs English skills?   Need homework help?  ESL studies?  Do you need writing or editing for a specific piece of work?  If it involves writing</t>
  </si>
  <si>
    <t xml:space="preserve"> language</t>
  </si>
  <si>
    <t xml:space="preserve"> or learning</t>
  </si>
  <si>
    <t xml:space="preserve"> I can help.  </t>
  </si>
  <si>
    <t>Greetings!  My name is Joanna</t>
  </si>
  <si>
    <t xml:space="preserve"> and I am a private tutor working out of my home in Kirkland</t>
  </si>
  <si>
    <t xml:space="preserve"> WA</t>
  </si>
  <si>
    <t xml:space="preserve"> or remotely over Zoom.  I have taught English at the college level for nearly 30 years. I have a Master‚Äôs degree in English (Rhetoric and Composition)</t>
  </si>
  <si>
    <t xml:space="preserve"> and a Bachelor‚Äôs in Creative Writing.   I have worked with students from all over the world</t>
  </si>
  <si>
    <t xml:space="preserve"> of all ages and backgrounds</t>
  </si>
  <si>
    <t xml:space="preserve"> all with diverse needs and goals.  I also have worked and studied in the medical and legal fields</t>
  </si>
  <si>
    <t xml:space="preserve"> so I am comfortable with subjects other than English.  My lessons are individualized according your needs and goals.</t>
  </si>
  <si>
    <t>My areas of expertise include the following:</t>
  </si>
  <si>
    <t>* Essay writing</t>
  </si>
  <si>
    <t>* Reading</t>
  </si>
  <si>
    <t>* General writing skills such as grammar</t>
  </si>
  <si>
    <t xml:space="preserve"> punctuation</t>
  </si>
  <si>
    <t xml:space="preserve"> usage</t>
  </si>
  <si>
    <t xml:space="preserve"> penmanship</t>
  </si>
  <si>
    <t xml:space="preserve"> and so on</t>
  </si>
  <si>
    <t>* Study skills and test prep</t>
  </si>
  <si>
    <t>* ESL/ELL - Adults and children</t>
  </si>
  <si>
    <t xml:space="preserve"> and social studies for primary school students</t>
  </si>
  <si>
    <t>* Conversational English</t>
  </si>
  <si>
    <t>* Editing for publication</t>
  </si>
  <si>
    <t>Rates begin at $35 per hour.  For more information</t>
  </si>
  <si>
    <t xml:space="preserve"> check out my website:  joanna haeck tutors dot com</t>
  </si>
  <si>
    <t>;[35];2022-03-07;1
2022-02-27T19:27:58-0800;https://seattle.craigslist.org/see/lss/d/seattle-expert-local-tutor-of-writing/7451785134.html;35.0;Seattle;Seattle;seattle;Washington;</t>
  </si>
  <si>
    <t>For more information about me</t>
  </si>
  <si>
    <t xml:space="preserve"> or to read student and parent reviews (verified on Google)</t>
  </si>
  <si>
    <t xml:space="preserve"> please visit my website: www.writeseattle.com</t>
  </si>
  <si>
    <t>----</t>
  </si>
  <si>
    <t>I am a full-time tutor of:</t>
  </si>
  <si>
    <t>‚àô English composition (academic and creative writing)</t>
  </si>
  <si>
    <t>‚àô Reading comprehension</t>
  </si>
  <si>
    <t>‚àô the humanities and social sciences (English</t>
  </si>
  <si>
    <t xml:space="preserve"> world history</t>
  </si>
  <si>
    <t xml:space="preserve"> politics and government</t>
  </si>
  <si>
    <t>‚àô science and math (for elementary and middle school students)</t>
  </si>
  <si>
    <t>‚àô study skills</t>
  </si>
  <si>
    <t>‚àô tests prep (the verbal sections of the GMAT</t>
  </si>
  <si>
    <t xml:space="preserve"> and all sections of the ISEE</t>
  </si>
  <si>
    <t xml:space="preserve"> COGAT</t>
  </si>
  <si>
    <t xml:space="preserve"> and TOEFL)</t>
  </si>
  <si>
    <t>‚àô ESL</t>
  </si>
  <si>
    <t>I hold a Master's degree in Creative Writing from the University of Washington and a Bachelor's degree in English and Philosophy from Concordia University in Montreal. As a student</t>
  </si>
  <si>
    <t xml:space="preserve"> I won various academic awards‚Äì‚Äìyou can find the details on my website. I also hold a Cambridge CELTA</t>
  </si>
  <si>
    <t xml:space="preserve"> a certificate in ESL teaching</t>
  </si>
  <si>
    <t xml:space="preserve"> and have taught in North America and South Korea</t>
  </si>
  <si>
    <t xml:space="preserve"> in classrooms and one-on-one.</t>
  </si>
  <si>
    <t>Over the past decade</t>
  </si>
  <si>
    <t xml:space="preserve"> I have been helping students of all ages develop their reading and writing skills</t>
  </si>
  <si>
    <t xml:space="preserve"> organization and accountability</t>
  </si>
  <si>
    <t xml:space="preserve"> and overall academic curiosity and confidence. During that time</t>
  </si>
  <si>
    <t xml:space="preserve"> I've learned as much as my students have. My mom was a resource teacher who helped students with disabilities thrive in the classroom</t>
  </si>
  <si>
    <t xml:space="preserve"> and later worked as educational consultant for international schools: between my own experience and research and my regular ""consultations"" with her</t>
  </si>
  <si>
    <t xml:space="preserve"> I have developed a pedagogical approach that emphasizes relationship building</t>
  </si>
  <si>
    <t xml:space="preserve"> student-led discovery</t>
  </si>
  <si>
    <t xml:space="preserve"> and a growth mindset.</t>
  </si>
  <si>
    <t>I charge $65/hour for online sessions and an extra $5/session to meet in person at the Ballard or University District library. I can also travel to other locations</t>
  </si>
  <si>
    <t xml:space="preserve"> but may request an additional travel fee.</t>
  </si>
  <si>
    <t xml:space="preserve"> or email me with any questions you might have. Thank you!</t>
  </si>
  <si>
    <t>** I am fully vaccinated and happy to wear a mask if meeting in person. I also offer online sessions using Zoom and Google Docs. For many students</t>
  </si>
  <si>
    <t xml:space="preserve"> one-on-one online tutoring is just as effective in-person sessions. **</t>
  </si>
  <si>
    <t>;[65, 5];2022-03-07;2
2022-02-08T16:54:59-0800;https://seattle.craigslist.org/est/lss/d/kirkland-frustrated-hard-to-find-right/7443587149.html;30.0;Kirkland;Eastside;seattle;Washington;</t>
  </si>
  <si>
    <t>About half or more of the people/kids who have difficult in math learning have issue other than math itself.</t>
  </si>
  <si>
    <t>If you are very confident your kids or yourself üôÇ only need a tutor to answer math questions</t>
  </si>
  <si>
    <t xml:space="preserve"> that's it. Then you probably don't need me or you can find a lot of tutors out there easily.</t>
  </si>
  <si>
    <t>My strength is to help those students with various difficult</t>
  </si>
  <si>
    <t xml:space="preserve"> I am more efficient when you don't know how or where are the problems</t>
  </si>
  <si>
    <t xml:space="preserve"> or you know them</t>
  </si>
  <si>
    <t xml:space="preserve"> but don't have an effective way to get over it.</t>
  </si>
  <si>
    <t>I am patient and persistent</t>
  </si>
  <si>
    <t xml:space="preserve"> meaning when it's a (very) difficult</t>
  </si>
  <si>
    <t xml:space="preserve"> many other people may give up</t>
  </si>
  <si>
    <t xml:space="preserve"> I will still stay there until it's resolved.</t>
  </si>
  <si>
    <t>I am mature</t>
  </si>
  <si>
    <t xml:space="preserve"> with lots relevant experience ( I was in teaching position full time for a few years</t>
  </si>
  <si>
    <t xml:space="preserve"> and graduated from top engineering school later have been working as a software engineer for 10+ years</t>
  </si>
  <si>
    <t xml:space="preserve"> so my math and logic training etc are very strong). I was involved in my own kid's education from beginning to finish (graduate school)</t>
  </si>
  <si>
    <t xml:space="preserve"> so I understand education system and requirements etc well.</t>
  </si>
  <si>
    <t>I am creative and can work well with many different kind of background students</t>
  </si>
  <si>
    <t xml:space="preserve"> with different challenges/weakness and usually can effectively use appropriate approaches working better for a specific student. And the results are very often very good</t>
  </si>
  <si>
    <t xml:space="preserve"> many happy families/parents.</t>
  </si>
  <si>
    <t>I help math subject up to Algebra II (no calculus)</t>
  </si>
  <si>
    <t xml:space="preserve"> most of my students are between 4th -8th grades</t>
  </si>
  <si>
    <t xml:space="preserve"> which means I usually know students in these ages better.</t>
  </si>
  <si>
    <t>I can communicate with most students very well (including those who usually have difficult to communicate with school teachers</t>
  </si>
  <si>
    <t xml:space="preserve"> and parents)</t>
  </si>
  <si>
    <t>RATE: start from $30/hr</t>
  </si>
  <si>
    <t xml:space="preserve"> and it does vary based on a few factors. online format is cheaper than in-person. Long term tutoring has better rates. Higher grades</t>
  </si>
  <si>
    <t xml:space="preserve"> more difficult math content usually means higher rates.</t>
  </si>
  <si>
    <t>To wrap up:</t>
  </si>
  <si>
    <t>I could help well with difficult / complicated situations</t>
  </si>
  <si>
    <t xml:space="preserve"> or simply offer effective help for math subjects.</t>
  </si>
  <si>
    <t>I prefer longer term tutoring (test prep is also an area I can help well</t>
  </si>
  <si>
    <t xml:space="preserve"> SSAT GED).</t>
  </si>
  <si>
    <t xml:space="preserve"> mature</t>
  </si>
  <si>
    <t xml:space="preserve"> reliable</t>
  </si>
  <si>
    <t xml:space="preserve"> and can be a great effective math tutor for many (not everyone üôÇ though).</t>
  </si>
  <si>
    <t>Have a nice day. Stay safe.</t>
  </si>
  <si>
    <t>2022-02-27T05:22:46-0800;https://seattle.craigslist.org/see/lss/d/portland-gmat-gre-sat-math-tutoring/7451473984.html;40.0;Portland-Seattle;Seattle;seattle;Washington;"</t>
  </si>
  <si>
    <t>Note: I'm actually based in Portland</t>
  </si>
  <si>
    <t xml:space="preserve"> but now doing remote tutoring. I can tutor by phone</t>
  </si>
  <si>
    <t xml:space="preserve"> or Skype depending on your needs.</t>
  </si>
  <si>
    <t xml:space="preserve"> needing help with and nervous about the math or verbal sections on the GRE</t>
  </si>
  <si>
    <t>I scored 740 on the verbal and 770 on the math on the GRE. I've tutored numerous students over the past several years for the GMAT and GRE</t>
  </si>
  <si>
    <t xml:space="preserve"> and I've taught a course on the new GRE math section. As someone with a graduate degree in psychology</t>
  </si>
  <si>
    <t>I'm a very tutor: If you've ever had a teacher or tutor make you feel foolish or put down</t>
  </si>
  <si>
    <t xml:space="preserve"> you may naturally shy away from exposing yourself to potential harshness or ridcule again. I'm completely the opposite of that! I've heard of tutors belittling their students</t>
  </si>
  <si>
    <t xml:space="preserve"> and I hate that! One of the number one qualities my students would list about me is that I am kind</t>
  </si>
  <si>
    <t xml:space="preserve"> I'm more affordable than the big test prep companies. I've worked for them in the past. They typically hire tutors like me who already tutor and double the rate! I charge $40/hour.</t>
  </si>
  <si>
    <t>2022-02-23T15:52:25-0800;https://seattle.craigslist.org/see/lss/d/seattle-online-tutor-algebra-geometry/7450069488.html;40.0;Seattle;Seattle;seattle;Washington;"</t>
  </si>
  <si>
    <t>Experienced tutor - focusing on high school and college mathematics</t>
  </si>
  <si>
    <t xml:space="preserve"> as well as physics.</t>
  </si>
  <si>
    <t>Algebra + Geometry + Precalculus (including Trigonometry) + Calculus + Physics</t>
  </si>
  <si>
    <t>SAT / ACT math + AP Calculus AB + AP Calculus BC</t>
  </si>
  <si>
    <t>AP Physics 1 + AP Physics C: Mechanics</t>
  </si>
  <si>
    <t>Sessions conducted on Zoom</t>
  </si>
  <si>
    <t xml:space="preserve"> either weekly or as needed. Whatever works best for you!</t>
  </si>
  <si>
    <t>60-minute session = $40</t>
  </si>
  <si>
    <t>I have been tutoring for more than 6 years now</t>
  </si>
  <si>
    <t xml:space="preserve"> after a 25-year career as an engineer and technical writer. I've tutored students privately</t>
  </si>
  <si>
    <t xml:space="preserve"> as well as at tutoring companies and a local community college. I truly enjoy helping students understand what they are doing and not just get answers. Whether a student has homework to complete</t>
  </si>
  <si>
    <t xml:space="preserve"> a test or quiz to prepare for</t>
  </si>
  <si>
    <t xml:space="preserve"> or requires further instruction on a topic</t>
  </si>
  <si>
    <t xml:space="preserve"> I can help!! I have provided some student testimonials below.</t>
  </si>
  <si>
    <t>If you have questions</t>
  </si>
  <si>
    <t xml:space="preserve"> please don't hesitate to inquire!</t>
  </si>
  <si>
    <t>‚ÄúI started tutoring with Chris around 8th grade when I needed help in Algebra 1. I had the opportunity to work with him every Sunday. He was always punctual and came with a good attitude that made me want to learn. I believe that if you are looking for a tutor</t>
  </si>
  <si>
    <t xml:space="preserve"> Chris is the perfect one! Whereas</t>
  </si>
  <si>
    <t xml:space="preserve"> many teachers take things from a textbook and focus on the basics</t>
  </si>
  <si>
    <t xml:space="preserve"> Chris expands on the textbook and what you have learned in class. He teaches you little tricks and shows you a variety of ways to solve problems. When I might have trouble learning something in class one way</t>
  </si>
  <si>
    <t xml:space="preserve"> Chris is able to explain it and put it into language I know.</t>
  </si>
  <si>
    <t>Actually right now I am exceeding in precalc thanks to Chris!  Additionally</t>
  </si>
  <si>
    <t xml:space="preserve"> when things switched to online</t>
  </si>
  <si>
    <t xml:space="preserve"> I was concerned about how that was going to work with Chris</t>
  </si>
  <si>
    <t xml:space="preserve"> but he has been very understanding and flexible. It is my pleasure to strongly recommend Chris as a tutor.‚Äù</t>
  </si>
  <si>
    <t>‚ÄúMy experience with Chris has been great</t>
  </si>
  <si>
    <t xml:space="preserve"> he is very helpful</t>
  </si>
  <si>
    <t xml:space="preserve"> and also very friendly. Despite my previous bad experience with tutors</t>
  </si>
  <si>
    <t xml:space="preserve"> it was very easy for me to get comfortable and go to town on some math problems with his help.</t>
  </si>
  <si>
    <t>As soon as I started with Chris</t>
  </si>
  <si>
    <t xml:space="preserve"> I saw an obvious improvement with my performance in math class. Having a tutor allows me to feel more comfortable with just sitting down and working on math because I know that after I check my work</t>
  </si>
  <si>
    <t xml:space="preserve"> I can easily go over what I messed up and learn from my mistakes during my tutoring sessions.‚Äù</t>
  </si>
  <si>
    <t xml:space="preserve"> - Colin</t>
  </si>
  <si>
    <t>‚ÄúChris has a fantastic handle on the way that math works and how to manipulate it into ways that are easier to work with</t>
  </si>
  <si>
    <t xml:space="preserve"> relate to</t>
  </si>
  <si>
    <t xml:space="preserve"> and understand. I often struggle to connect two ideas together</t>
  </si>
  <si>
    <t xml:space="preserve"> and Chris has always exercised patience and understanding when working through ways to identify what I am looking at. In the world of mathematics</t>
  </si>
  <si>
    <t xml:space="preserve"> I find this aspect of his skillset one of the most valuable.‚Äù</t>
  </si>
  <si>
    <t>‚ÄúChris is a knowledgeable and thoughtful tutor. During our sessions</t>
  </si>
  <si>
    <t xml:space="preserve"> he is always on-time</t>
  </si>
  <si>
    <t xml:space="preserve"> and prepared for each lesson. He makes sure I understand tough concepts and makes sure I‚Äôm reaching my goals... I refuse to work with any other tutor! Trust me</t>
  </si>
  <si>
    <t xml:space="preserve"> Chris is your best bet for getting A‚Äôs in your STEM classes!‚Äù</t>
  </si>
  <si>
    <t>;[40];2022-03-07;1
2022-02-19T23:01:55-0800;https://seattle.craigslist.org/see/cps/d/seattle-one-on-one-online-class-help-of/7448422088.html;;ùüÆùü∞/ùü≥ ùóÆùòÉùóÆùó∂ùóπùóÆùóØùó∂ùóπùó∂ùòÅùòÜ;Seattle;seattle;Washington;</t>
  </si>
  <si>
    <t>I provide one-on-one or group instruction</t>
  </si>
  <si>
    <t xml:space="preserve"> either online or in-person</t>
  </si>
  <si>
    <t xml:space="preserve"> with location flexibility. With experience as a university instructor and as a private tutor</t>
  </si>
  <si>
    <t xml:space="preserve"> I offer the best</t>
  </si>
  <si>
    <t xml:space="preserve"> streamlined instruction and consistently have students at the very top of the class. Get the grade you want</t>
  </si>
  <si>
    <t xml:space="preserve"> you will learn quickly</t>
  </si>
  <si>
    <t xml:space="preserve"> and simply move on with life.</t>
  </si>
  <si>
    <t xml:space="preserve"> and have then started to fall further and further behind in their classes as a result. They consult me when they reach Pre Calculus or Calculus</t>
  </si>
  <si>
    <t xml:space="preserve"> and feel totally lost and overwhelmed. Almost always</t>
  </si>
  <si>
    <t xml:space="preserve"> biolgoy for the Social Sciences</t>
  </si>
  <si>
    <t xml:space="preserve"> and I‚Äôve helped students master all sections of the SAT and ACT. Several students I‚Äôve coached have received perfect or near-perfect scores on the SAT/ACT. On average</t>
  </si>
  <si>
    <t>ùó•ùó≤ùòÉùó∂ùòÄùó∂ùóºùóªùòÄ ùóÆùóøùó≤ ùó≥ùóøùó≤ùó≤</t>
  </si>
  <si>
    <t xml:space="preserve"> ùóÆùóªùó± ùóú ùòÄùòÅùóÆùóªùó± ùóØùó≤ùóµùó∂ùóªùó± ùóÆùóπùóπ ùóºùó≥ ùó∫ùòÜ ùòÑùóøùó∂ùòÅùó∂ùóªùó¥ ùòÄùóº ùòÜùóºùòÇ ùóÆùóøùó≤ ùóµùóÆùóΩùóΩùòÜ. ùó£ùóπùó≤ùóÆùòÄùó≤ ùó≥ùó≤ùó≤ùóπ ùó≥ùóøùó≤ùó≤ ùòÅùóº ùó∞ùóºùóªùòÅùóÆùó∞ùòÅ ùó∫ùó≤ ùó±ùó∂ùóøùó≤ùó∞ùòÅùóπùòÜ ùó∂ùó≥ ùóú ùó∞ùóÆùóª ùóØùó≤ ùóºùó≥ ùóÆùóªùòÜ ùóÆùòÄùòÄùó∂ùòÄùòÅùóÆùóªùó∞ùó≤!</t>
  </si>
  <si>
    <t>ùó™ùóµùòÜ ùòÄùóµùóºùòÇùóπùó± ùòÜùóºùòÇ ùóµùó∂ùóøùó≤ ùó∫ùó≤?:</t>
  </si>
  <si>
    <t>ùóú ùóµùóÆùòÉùó≤ ùóÆ ùó†ùóÆùòÄùòÅùó≤ùóø'ùòÄ ùó±ùó≤ùó¥ùóøùó≤ùó≤ ùó≥ùóøùóºùó∫ ùó®ùó¶ùóñ ùòÑùó∂ùòÅùóµ ùü∞.ùü¨ ùóöùó£ùóî ùóÆùóªùó± ùóøùó≤ùó∞ùó≤ùó∂ùòÉùó≤ùó± ùóµùóºùóªùóºùóøùòÄ ùó∂ùóª ùó∫ùòÜ ùòÇùóªùó±ùó≤ùóøùó¥ùóøùóÆùó±ùòÇùóÆùòÅùó≤ ùòÄùòÅùòÇùó±ùó∂ùó≤ùòÄ ùó≥ùóøùóºùó∫ ùó®ùóñùóüùóî.</t>
  </si>
  <si>
    <t>ùóú ùóΩùóøùóºùòÉùó∂ùó±ùó≤ ùóΩùó≤ùóøùòÄùóºùóªùóÆùóπùó∂ùòáùó≤ùó± ùòÄùó≤ùóøùòÉùó∂ùó∞ùó≤ ùòÅùóº ùó∫ùó≤ùó≤ùòÅ ùòÜùóºùòÇùóø ùó∂ùóªùòÄùòÅùóøùòÇùó∞ùòÅùóºùóø'ùòÄ ùóøùó≤ùóæùòÇùó∂ùóøùó≤ùó∫ùó≤ùóªùòÅùòÄ ùóÆùòÅ ùóÆùóªùòÜ ùóÆùó∞ùóÆùó±ùó≤ùó∫ùó∂ùó∞</t>
  </si>
  <si>
    <t xml:space="preserve"> ùóΩùóøùóºùó≥ùó≤ùòÄùòÄùó∂ùóºùóªùóÆùóπ</t>
  </si>
  <si>
    <t xml:space="preserve"> ùóΩùó≤ùóøùòÄùóºùóªùóÆùóπ</t>
  </si>
  <si>
    <t xml:space="preserve"> ùóºùóø ùóØùòÇùòÄùó∂ùóªùó≤ùòÄùòÄ ùóπùó≤ùòÉùó≤ùóπ.</t>
  </si>
  <si>
    <t>;[];2022-03-07;0
2022-02-13T14:37:27-0800;https://seattle.craigslist.org/oly/lss/d/olympia-math-sat-act-gre-gmat-spanish/7445666299.html;45.0;Olympia;Olympia;seattle;Washington;</t>
  </si>
  <si>
    <t>How can I help you?</t>
  </si>
  <si>
    <t>I have decades of experience as a private tutor for:</t>
  </si>
  <si>
    <t>‚Ä¢ SAT/ACT/GRE/GMAT</t>
  </si>
  <si>
    <t>‚Ä¢ Math (pre-calc</t>
  </si>
  <si>
    <t xml:space="preserve"> algebra 1 and 2</t>
  </si>
  <si>
    <t xml:space="preserve"> elementary math)</t>
  </si>
  <si>
    <t>‚Ä¢ Spanish (all levels of high school or college Spanish</t>
  </si>
  <si>
    <t xml:space="preserve"> including AP Spanish)</t>
  </si>
  <si>
    <t>‚Ä¢ Social studies</t>
  </si>
  <si>
    <t xml:space="preserve"> English/ingl√©s</t>
  </si>
  <si>
    <t xml:space="preserve"> beginning French</t>
  </si>
  <si>
    <t xml:space="preserve"> AP U.S. history</t>
  </si>
  <si>
    <t>My GRE scores were 740(/800) verbal and 780 quantitative.</t>
  </si>
  <si>
    <t>National Merit Scholar</t>
  </si>
  <si>
    <t>ATA Certified Translator (for both Spanish-to-English and English-to-Spanish translations)</t>
  </si>
  <si>
    <t xml:space="preserve">My prices for tutoring: $40/hr virtual (anywhere) or $50/hr in person (in Lacey/Olympia/Tumwater). </t>
  </si>
  <si>
    <t>American Express</t>
  </si>
  <si>
    <t xml:space="preserve"> MasterCard (Maestro)</t>
  </si>
  <si>
    <t xml:space="preserve"> VISA</t>
  </si>
  <si>
    <t xml:space="preserve"> Discover</t>
  </si>
  <si>
    <t xml:space="preserve"> UnionPay</t>
  </si>
  <si>
    <t xml:space="preserve"> and Venmo welcome.</t>
  </si>
  <si>
    <t>Let‚Äôs get started! Call me to discuss how we can work together for your success!</t>
  </si>
  <si>
    <t>360-951-5755</t>
  </si>
  <si>
    <t>Chris Marquardt</t>
  </si>
  <si>
    <t>;[40, 50];2022-03-07;2
2022-02-10T10:10:46-0800;https://seattle.craigslist.org/see/lss/d/seattle-math-tutoring-at-all-levels/7444284961.html;;Seattle;Seattle;seattle;Washington;</t>
  </si>
  <si>
    <t>I can tutor math at all levels</t>
  </si>
  <si>
    <t xml:space="preserve"> and I have over 6 years of tutoring experience. I got my B.S. in mathematics (comprehensive degree option) from the University of Washington</t>
  </si>
  <si>
    <t xml:space="preserve"> and can tutor most of the courses offered there. I also have a Master's in quantum computing from the Combinatorics and Optimization department at the University of Waterloo</t>
  </si>
  <si>
    <t xml:space="preserve"> and I am currently working on my Ph.D. in the same subject there</t>
  </si>
  <si>
    <t xml:space="preserve"> working remotely. I can also tutor in some related topics in such areas as computer science</t>
  </si>
  <si>
    <t xml:space="preserve"> and if interested</t>
  </si>
  <si>
    <t xml:space="preserve"> I can offer students inspiration by giving them a big picture overview of how these topics can come together in the exciting new field of quantum computing. I am also open to tutoring at the pre-college level. I can also speak a little bit of Chinese.</t>
  </si>
  <si>
    <t>https://www.linkedin.com/in/sam-winnick-b6b631b0/</t>
  </si>
  <si>
    <t>;[];2022-03-07;0
2022-02-14T14:52:24-0800;https://seattle.craigslist.org/tac/lss/d/tacoma-certified-teacher-stanford/7446088620.html;;no city found;Tacoma;seattle;Washington;</t>
  </si>
  <si>
    <t>(253) 248-6420</t>
  </si>
  <si>
    <t xml:space="preserve"> Seattle</t>
  </si>
  <si>
    <t xml:space="preserve"> Airway Heights</t>
  </si>
  <si>
    <t xml:space="preserve"> Alderwood Manor</t>
  </si>
  <si>
    <t xml:space="preserve"> Anacortes</t>
  </si>
  <si>
    <t xml:space="preserve"> Artondale</t>
  </si>
  <si>
    <t xml:space="preserve"> Bainbridge Island</t>
  </si>
  <si>
    <t xml:space="preserve"> Battle Ground</t>
  </si>
  <si>
    <t xml:space="preserve"> Bellevue</t>
  </si>
  <si>
    <t xml:space="preserve"> Bellingham</t>
  </si>
  <si>
    <t xml:space="preserve"> Birch Bay</t>
  </si>
  <si>
    <t xml:space="preserve"> Bonney Lake</t>
  </si>
  <si>
    <t xml:space="preserve"> Bothell</t>
  </si>
  <si>
    <t xml:space="preserve"> Bothell East</t>
  </si>
  <si>
    <t xml:space="preserve"> Bothell West</t>
  </si>
  <si>
    <t xml:space="preserve"> Bremerton</t>
  </si>
  <si>
    <t xml:space="preserve"> Bryn Mawr-Skyway</t>
  </si>
  <si>
    <t xml:space="preserve"> Burien</t>
  </si>
  <si>
    <t xml:space="preserve"> Camano</t>
  </si>
  <si>
    <t xml:space="preserve"> Camas</t>
  </si>
  <si>
    <t xml:space="preserve"> Cheney</t>
  </si>
  <si>
    <t xml:space="preserve"> College Place</t>
  </si>
  <si>
    <t xml:space="preserve"> Cottage Lake</t>
  </si>
  <si>
    <t xml:space="preserve"> Covington</t>
  </si>
  <si>
    <t xml:space="preserve"> Des Moines</t>
  </si>
  <si>
    <t xml:space="preserve"> DuPont</t>
  </si>
  <si>
    <t xml:space="preserve"> East Renton Highlands</t>
  </si>
  <si>
    <t xml:space="preserve"> East Wenatchee</t>
  </si>
  <si>
    <t xml:space="preserve"> Eastmont</t>
  </si>
  <si>
    <t xml:space="preserve"> Edmonds</t>
  </si>
  <si>
    <t xml:space="preserve"> Elk Plain</t>
  </si>
  <si>
    <t xml:space="preserve"> Ellensburg</t>
  </si>
  <si>
    <t xml:space="preserve"> Enumclaw</t>
  </si>
  <si>
    <t xml:space="preserve"> Everett</t>
  </si>
  <si>
    <t xml:space="preserve"> Fairwood CDP</t>
  </si>
  <si>
    <t xml:space="preserve"> Federal Way</t>
  </si>
  <si>
    <t xml:space="preserve"> Felida</t>
  </si>
  <si>
    <t xml:space="preserve"> Fife</t>
  </si>
  <si>
    <t xml:space="preserve"> Five Corners</t>
  </si>
  <si>
    <t xml:space="preserve"> Fort Lewis</t>
  </si>
  <si>
    <t xml:space="preserve"> Frederickson</t>
  </si>
  <si>
    <t xml:space="preserve"> Gig Harbor and Liberty Lake</t>
  </si>
  <si>
    <t xml:space="preserve"> Hazel Dell</t>
  </si>
  <si>
    <t xml:space="preserve"> Hoquiam</t>
  </si>
  <si>
    <t xml:space="preserve"> Issaquah</t>
  </si>
  <si>
    <t xml:space="preserve"> Kelso</t>
  </si>
  <si>
    <t xml:space="preserve"> Kennewick</t>
  </si>
  <si>
    <t xml:space="preserve"> Lacey</t>
  </si>
  <si>
    <t xml:space="preserve"> Lake Forest Park</t>
  </si>
  <si>
    <t xml:space="preserve"> Lake Morton-Berrydale</t>
  </si>
  <si>
    <t xml:space="preserve"> Lake Stevens</t>
  </si>
  <si>
    <t xml:space="preserve"> Lake Stickney</t>
  </si>
  <si>
    <t xml:space="preserve"> Lake Tapps</t>
  </si>
  <si>
    <t xml:space="preserve"> Lakeland North</t>
  </si>
  <si>
    <t xml:space="preserve"> Lakeland South</t>
  </si>
  <si>
    <t xml:space="preserve"> Longview</t>
  </si>
  <si>
    <t xml:space="preserve"> Lynden</t>
  </si>
  <si>
    <t xml:space="preserve"> Lynnwood</t>
  </si>
  <si>
    <t xml:space="preserve"> Maltby</t>
  </si>
  <si>
    <t xml:space="preserve"> Maple Valley</t>
  </si>
  <si>
    <t xml:space="preserve"> Martha Lake</t>
  </si>
  <si>
    <t xml:space="preserve"> Mercer Island</t>
  </si>
  <si>
    <t xml:space="preserve"> Mill Creek</t>
  </si>
  <si>
    <t xml:space="preserve"> Mill Creek East</t>
  </si>
  <si>
    <t xml:space="preserve"> Minnehaha</t>
  </si>
  <si>
    <t xml:space="preserve"> Moses Lake</t>
  </si>
  <si>
    <t xml:space="preserve"> Mount Vista</t>
  </si>
  <si>
    <t xml:space="preserve"> Mountlake Terrace</t>
  </si>
  <si>
    <t xml:space="preserve"> Mukilteo</t>
  </si>
  <si>
    <t xml:space="preserve"> Newcastle</t>
  </si>
  <si>
    <t xml:space="preserve"> North Lynnwood</t>
  </si>
  <si>
    <t xml:space="preserve"> Oak Harbor</t>
  </si>
  <si>
    <t xml:space="preserve"> Olympia</t>
  </si>
  <si>
    <t xml:space="preserve"> Orchards</t>
  </si>
  <si>
    <t xml:space="preserve"> Othello</t>
  </si>
  <si>
    <t xml:space="preserve"> Pasco</t>
  </si>
  <si>
    <t xml:space="preserve"> Picnic Point</t>
  </si>
  <si>
    <t xml:space="preserve"> Port Angeles</t>
  </si>
  <si>
    <t xml:space="preserve"> Port Orchard</t>
  </si>
  <si>
    <t xml:space="preserve"> Port Townsend</t>
  </si>
  <si>
    <t xml:space="preserve"> Poulsbo</t>
  </si>
  <si>
    <t xml:space="preserve"> Prairie Ridge</t>
  </si>
  <si>
    <t xml:space="preserve"> Pullman</t>
  </si>
  <si>
    <t xml:space="preserve"> Puyallup</t>
  </si>
  <si>
    <t xml:space="preserve"> Redmond</t>
  </si>
  <si>
    <t xml:space="preserve"> Renton</t>
  </si>
  <si>
    <t xml:space="preserve"> Salmon Creek</t>
  </si>
  <si>
    <t xml:space="preserve"> Sammamish</t>
  </si>
  <si>
    <t xml:space="preserve"> SeaTac</t>
  </si>
  <si>
    <t xml:space="preserve"> Sedro-Woolley</t>
  </si>
  <si>
    <t xml:space="preserve"> Shelton</t>
  </si>
  <si>
    <t xml:space="preserve"> Shoreline</t>
  </si>
  <si>
    <t xml:space="preserve"> Silver Firs</t>
  </si>
  <si>
    <t xml:space="preserve"> Silverdale</t>
  </si>
  <si>
    <t xml:space="preserve"> Snohomish</t>
  </si>
  <si>
    <t xml:space="preserve"> Snoqualmie</t>
  </si>
  <si>
    <t xml:space="preserve"> South Hill</t>
  </si>
  <si>
    <t xml:space="preserve"> Spanaway</t>
  </si>
  <si>
    <t xml:space="preserve"> Spokane</t>
  </si>
  <si>
    <t xml:space="preserve"> Spokane Valley</t>
  </si>
  <si>
    <t xml:space="preserve"> Sudden Valley</t>
  </si>
  <si>
    <t xml:space="preserve"> Sumner</t>
  </si>
  <si>
    <t xml:space="preserve"> Sunnyside</t>
  </si>
  <si>
    <t xml:space="preserve"> Tacoma</t>
  </si>
  <si>
    <t xml:space="preserve"> Terrace Heights</t>
  </si>
  <si>
    <t xml:space="preserve"> Toppenish</t>
  </si>
  <si>
    <t xml:space="preserve"> Tukwila</t>
  </si>
  <si>
    <t xml:space="preserve"> Tumwater</t>
  </si>
  <si>
    <t xml:space="preserve"> Union Hill-Novelty Hill</t>
  </si>
  <si>
    <t xml:space="preserve"> University Place</t>
  </si>
  <si>
    <t xml:space="preserve"> Vancouver</t>
  </si>
  <si>
    <t xml:space="preserve"> Vashon</t>
  </si>
  <si>
    <t xml:space="preserve"> Walla Walla</t>
  </si>
  <si>
    <t xml:space="preserve"> Washougal</t>
  </si>
  <si>
    <t xml:space="preserve"> Wenatchee</t>
  </si>
  <si>
    <t xml:space="preserve"> West Richland</t>
  </si>
  <si>
    <t xml:space="preserve"> White Center</t>
  </si>
  <si>
    <t xml:space="preserve"> Woodinville</t>
  </si>
  <si>
    <t xml:space="preserve"> Yakima</t>
  </si>
  <si>
    <t xml:space="preserve"> Yelm</t>
  </si>
  <si>
    <t>;[];2022-03-07;0
2022-02-09T16:25:56-0800;https://seattle.craigslist.org/sno/lss/d/edmonds-wa-certified-teachers-12-master/7444020701.html;;Edmonds;Snohomish Co;seattle;Washington;</t>
  </si>
  <si>
    <t>We are Cynthia and Meg</t>
  </si>
  <si>
    <t xml:space="preserve"> a  mother/daughter team who wants to help your child succeed in the academic areas where they need extra support. We have over 10 years of experience each as a tutor</t>
  </si>
  <si>
    <t xml:space="preserve"> and volunteer. We both have a Master's degree in Education. In addition</t>
  </si>
  <si>
    <t xml:space="preserve"> Meg has an ELL endorsement and Cynthia an endorsement in special education. </t>
  </si>
  <si>
    <t xml:space="preserve">We have references available by request. We tutor via ZOOM and in our home.  We are both fully vaccinated and use masks while we tutor. We do have a 24-hour cancellation policy. </t>
  </si>
  <si>
    <t>We have worked with a variety of great students including students with ADD/ADHD</t>
  </si>
  <si>
    <t xml:space="preserve"> and difficulty organizing projects. </t>
  </si>
  <si>
    <t>Meg is proficient in math through high school Geometry and we both work on skills for SBAC testing</t>
  </si>
  <si>
    <t xml:space="preserve"> starting in 3rd grade. We focus on WA state Common Core Standards. </t>
  </si>
  <si>
    <t xml:space="preserve">We're looking forward to providing individual supports for your students for success in their academics. </t>
  </si>
  <si>
    <t>Please text or call:</t>
  </si>
  <si>
    <t>425-387-5024 Cynthia: grades 2-6</t>
  </si>
  <si>
    <t>425-299-3560 Meg: middle and high school</t>
  </si>
  <si>
    <t>;[];2022-03-07;0
2022-02-18T20:33:50-0800;https://skagit.craigslist.org/lss/d/oak-harbor-math-tutor-for-middle-school/7447975250.html;45.0;Online;no subregion found;skagit;Washington;</t>
  </si>
  <si>
    <t>I love math! I taught my two children from counting through Calculus</t>
  </si>
  <si>
    <t xml:space="preserve"> and now I help others. In the past nine (9) years</t>
  </si>
  <si>
    <t xml:space="preserve"> I've professionally tutored more than 30 students in middle school math</t>
  </si>
  <si>
    <t xml:space="preserve"> High School Calculus</t>
  </si>
  <si>
    <t xml:space="preserve"> College Calculus</t>
  </si>
  <si>
    <t xml:space="preserve"> and SAT math. </t>
  </si>
  <si>
    <t>I currently tutor online for middle school</t>
  </si>
  <si>
    <t xml:space="preserve"> and college math. $45 per hour. My approach is personal and friendly. Offering homework help</t>
  </si>
  <si>
    <t xml:space="preserve"> test prep and Khan Academy coaching</t>
  </si>
  <si>
    <t xml:space="preserve"> I aim to help students understand and remember math material. Please request a free Meet and Greet session where I'll introduce your student to online tutoring</t>
  </si>
  <si>
    <t xml:space="preserve"> and we can solve some math exercises together.</t>
  </si>
  <si>
    <t>I hold a BS in Biology with Honors from the University of Notre Dame and was named as Senior Biology Student of the Year. Now I enjoy studying advanced math courses on my own.</t>
  </si>
  <si>
    <t>Bella wrote: ‚ÄúKim always goes above and beyond to make sure that her students understand the concepts ‚Äî you can tell that she truly cares. Even after my tutoring session</t>
  </si>
  <si>
    <t xml:space="preserve"> she would research up strategies to solve the problems easier and share them with me over text</t>
  </si>
  <si>
    <t xml:space="preserve"> which helped so much. In some cases</t>
  </si>
  <si>
    <t xml:space="preserve"> she even taught me methods to solve the problems that were so much simpler than what I was being taught in school. She is always flexible with changes in my schedule</t>
  </si>
  <si>
    <t xml:space="preserve"> which I really appreciate. When I don't understand something</t>
  </si>
  <si>
    <t xml:space="preserve"> she can always think of a different way to explain it so that I understand it. I can truthfully say that without Kim</t>
  </si>
  <si>
    <t xml:space="preserve"> there is no way that I would have gotten the grade that I did in my math class! Thank you!‚Äù</t>
  </si>
  <si>
    <t>Sara wrote: ‚ÄúKim is a fabulous math tutor. She is focused</t>
  </si>
  <si>
    <t xml:space="preserve"> goal oriented</t>
  </si>
  <si>
    <t xml:space="preserve"> encouraging and thorough. I don't know what we would have done without her! She taught my daughter Algebra 2 and Pre-Calculus with Trigonometry</t>
  </si>
  <si>
    <t xml:space="preserve"> making a complete course timeline with my daughter and I which met our goals and took other commitments into consideration. Kim motivated my daughter to learn and provided great feedback and clarity. Very highly recommended.‚Äù</t>
  </si>
  <si>
    <t>Susan wrote: ‚ÄúKim has worked with all three of my children who have significantly different learning styles. She worked with my son for three years and was not only instrumental in helping him to master his coursework in advanced math and science</t>
  </si>
  <si>
    <t xml:space="preserve"> but also helped him to prepare for the SAT</t>
  </si>
  <si>
    <t xml:space="preserve"> which supported him in earning acceptance to several universities. Kim is kind and supportive</t>
  </si>
  <si>
    <t xml:space="preserve"> and she has a gift for meeting students ‚Äúwhere they are.‚Äù As a family</t>
  </si>
  <si>
    <t xml:space="preserve"> we have felt fortunate to find someone who can support our children and help them get to their goals. We highly recommend Kim to work with any student from beginner to advanced.‚Äù</t>
  </si>
  <si>
    <t>I would love to work with your student(s) to share my passion for math and to help them achieve their goals. You can read more reviews on Care.com here: https://www.care.com/p/kimberlyh4856/tu</t>
  </si>
  <si>
    <t>;[45];2022-03-07;1
2022-02-28T17:14:28-0800;https://spokane.craigslist.org/lss/d/spokane-tutoring-attention-with-special/7452196575.html;;Spokane;no subregion found;spokane;Washington;</t>
  </si>
  <si>
    <t>My name is Sam. I am a junior at Gonzaga University in special education</t>
  </si>
  <si>
    <t xml:space="preserve"> early childhood education</t>
  </si>
  <si>
    <t xml:space="preserve"> and reading programs. As a lifelong learner who strives to constantly add value to her skillset</t>
  </si>
  <si>
    <t xml:space="preserve"> my passion for teaching helps students grow their academic confidence. I look forward to working with your family</t>
  </si>
  <si>
    <t xml:space="preserve"> and to helping your student be the best student possible!</t>
  </si>
  <si>
    <t>I am very invested about motivated to support student progress. I can provide assistance in a variety of subjects through high school age</t>
  </si>
  <si>
    <t xml:space="preserve"> so there is the opportunity to get to know one another in a low-risk environment. Please email for more details. Thank you!</t>
  </si>
  <si>
    <t>Sam</t>
  </si>
  <si>
    <t>;[];2022-03-07;0
2022-02-10T12:33:20-0800;https://spokane.craigslist.org/lss/d/spokane-math-and-english-tutoring/7444361648.html;30.0;Spokane;no subregion found;spokane;Washington;</t>
  </si>
  <si>
    <t>One opening currently available!  I offer math</t>
  </si>
  <si>
    <t xml:space="preserve"> English/language arts</t>
  </si>
  <si>
    <t xml:space="preserve"> and science tutoring for students aged 5-18 in your home or closest library. I have 20+ years of experience as a certified</t>
  </si>
  <si>
    <t xml:space="preserve"> full time continuing teacher in Washington and 8+ years of experience as a tutor. I am highly qualified in math</t>
  </si>
  <si>
    <t xml:space="preserve"> and English</t>
  </si>
  <si>
    <t xml:space="preserve"> hold an M.A. in Mathematics</t>
  </si>
  <si>
    <t xml:space="preserve"> and a B.A. in both Elementary Education and Special Education. I have worked extensively with students who have learning disabilities and or deficits in reading</t>
  </si>
  <si>
    <t xml:space="preserve"> and math skills.</t>
  </si>
  <si>
    <t>Base rate is $30/hr. but may be adjusted by student need and mileage. References available upon request. Please call</t>
  </si>
  <si>
    <t xml:space="preserve"> text or e-mail for more detailed information.</t>
  </si>
  <si>
    <t>2022-02-17T16:18:39-0600;https://madison.craigslist.org/lss/d/evansville-very-experienced-math-tutor/7447407361.html;25.0;Evansville;no subregion found;madison;Wisconsin;"</t>
  </si>
  <si>
    <t>Highschool math teacher</t>
  </si>
  <si>
    <t xml:space="preserve"> 38 years. Tutor in alg. through calc. for 10 years. Many calc. students on UW campus over the years. If you want an experienced tutor</t>
  </si>
  <si>
    <t xml:space="preserve"> you can give me a try. $25/hr. First hour is free. I live in Evansville</t>
  </si>
  <si>
    <t xml:space="preserve"> but I go to the Madison area all the time. </t>
  </si>
  <si>
    <t>;[25];2022-03-07;1
2022-02-24T22:08:47-0600;https://madison.craigslist.org/lss/d/madison-stem-tutor/7450562562.html;;New York;no subregion found;madison;Wisconsin;</t>
  </si>
  <si>
    <t>I am an experienced STEM tutor. I can help you ace your Math</t>
  </si>
  <si>
    <t xml:space="preserve"> and electrical engineering courses. </t>
  </si>
  <si>
    <t xml:space="preserve">Please email me to get started. </t>
  </si>
  <si>
    <t>Sessions will be on Zoom or any other online platforms.</t>
  </si>
  <si>
    <t>2022-01-31T13:42:05-0400;https://virgin.craigslist.org/sks/d/michael-charles-tutoring-services/7439958357.html;;St. Thomas;no subregion found;virginislands;Territories;"</t>
  </si>
  <si>
    <t>Tutor for high school</t>
  </si>
  <si>
    <t xml:space="preserve"> middle school students. Covers language- english</t>
  </si>
  <si>
    <t xml:space="preserve"> spanish</t>
  </si>
  <si>
    <t xml:space="preserve"> french. High level math</t>
  </si>
  <si>
    <t xml:space="preserve"> physics and GED as well. </t>
  </si>
  <si>
    <t>Please call or text for more information. Located on St. Thomas but also works via zoom classroom</t>
  </si>
  <si>
    <t xml:space="preserve"> can meet online. </t>
  </si>
  <si>
    <t xml:space="preserve">Thank you! </t>
  </si>
  <si>
    <t>Micheal Charles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</si>
</sst>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6"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F22377"/>
  <sheetViews>
    <sheetView tabSelected="1" workbookViewId="0"/>
  </sheetViews>
  <sheetFormatPr baseColWidth="10" defaultRowHeight="16"/>
  <sheetData>
    <row r="1" spans="1:6">
      <c r="A1" t="s">
        <v>0</v>
      </c>
    </row>
    <row r="2" spans="1:6">
      <c r="A2" t="s">
        <v>1</v>
      </c>
      <c r="B2" t="s">
        <v>2</v>
      </c>
    </row>
    <row r="7" spans="1:6">
      <c r="A7" t="s">
        <v>3</v>
      </c>
    </row>
    <row r="9" spans="1:6">
      <c r="A9" t="s">
        <v>4</v>
      </c>
    </row>
    <row r="10" spans="1:6">
      <c r="A10" t="s">
        <v>5</v>
      </c>
    </row>
    <row r="11" spans="1:6">
      <c r="A11" t="s">
        <v>6</v>
      </c>
    </row>
    <row r="13" spans="1:6">
      <c r="A13" t="s">
        <v>7</v>
      </c>
    </row>
    <row r="14" spans="1:6">
      <c r="A14" t="s">
        <v>8</v>
      </c>
      <c r="B14" t="s">
        <v>9</v>
      </c>
      <c r="C14" t="s">
        <v>10</v>
      </c>
      <c r="D14" t="s">
        <v>11</v>
      </c>
      <c r="E14" t="s">
        <v>12</v>
      </c>
      <c r="F14" t="s">
        <v>13</v>
      </c>
    </row>
    <row r="15" spans="1:6">
      <c r="A15" t="s">
        <v>14</v>
      </c>
      <c r="B15" t="s">
        <v>15</v>
      </c>
      <c r="C15" t="s">
        <v>16</v>
      </c>
      <c r="D15" t="s">
        <v>17</v>
      </c>
      <c r="E15" t="s">
        <v>18</v>
      </c>
      <c r="F15" t="s">
        <v>19</v>
      </c>
    </row>
    <row r="16" spans="1:6">
      <c r="A16" t="s">
        <v>20</v>
      </c>
      <c r="B16" t="s">
        <v>21</v>
      </c>
      <c r="C16" t="s">
        <v>22</v>
      </c>
      <c r="D16" t="s">
        <v>23</v>
      </c>
      <c r="E16" t="s">
        <v>24</v>
      </c>
      <c r="F16" t="s">
        <v>25</v>
      </c>
    </row>
    <row r="19" spans="1:14">
      <c r="A19" t="s">
        <v>26</v>
      </c>
      <c r="B19" t="s">
        <v>27</v>
      </c>
      <c r="C19" t="s">
        <v>28</v>
      </c>
      <c r="D19" t="s">
        <v>29</v>
      </c>
      <c r="E19" t="s">
        <v>30</v>
      </c>
      <c r="F19" t="s">
        <v>31</v>
      </c>
      <c r="G19" t="s">
        <v>32</v>
      </c>
      <c r="H19" t="s">
        <v>33</v>
      </c>
      <c r="I19" t="s">
        <v>34</v>
      </c>
      <c r="J19" t="s">
        <v>35</v>
      </c>
    </row>
    <row r="20" spans="1:14">
      <c r="A20" t="s">
        <v>36</v>
      </c>
      <c r="B20" t="s">
        <v>37</v>
      </c>
      <c r="C20" t="s">
        <v>38</v>
      </c>
      <c r="D20" t="s">
        <v>39</v>
      </c>
      <c r="E20" t="s">
        <v>40</v>
      </c>
      <c r="F20" t="s">
        <v>41</v>
      </c>
      <c r="G20" t="s">
        <v>42</v>
      </c>
      <c r="H20" t="s">
        <v>43</v>
      </c>
      <c r="I20" t="s">
        <v>44</v>
      </c>
      <c r="J20" t="s">
        <v>45</v>
      </c>
      <c r="K20" t="s">
        <v>46</v>
      </c>
      <c r="L20" t="s">
        <v>47</v>
      </c>
      <c r="M20" t="s">
        <v>48</v>
      </c>
      <c r="N20" t="s">
        <v>49</v>
      </c>
    </row>
    <row r="21" spans="1:14">
      <c r="A21" t="s">
        <v>50</v>
      </c>
      <c r="B21" t="s">
        <v>51</v>
      </c>
      <c r="C21" t="s">
        <v>52</v>
      </c>
      <c r="D21" t="s">
        <v>53</v>
      </c>
      <c r="E21" t="s">
        <v>54</v>
      </c>
      <c r="F21" t="s">
        <v>55</v>
      </c>
      <c r="G21" t="s">
        <v>56</v>
      </c>
      <c r="H21" t="s">
        <v>57</v>
      </c>
    </row>
    <row r="22" spans="1:14">
      <c r="A22" t="s">
        <v>7</v>
      </c>
    </row>
    <row r="23" spans="1:14">
      <c r="A23" t="s">
        <v>58</v>
      </c>
      <c r="B23" t="s">
        <v>59</v>
      </c>
    </row>
    <row r="24" spans="1:14">
      <c r="A24" t="s">
        <v>60</v>
      </c>
      <c r="B24" t="s">
        <v>2</v>
      </c>
    </row>
    <row r="29" spans="1:14">
      <c r="A29" t="s">
        <v>61</v>
      </c>
    </row>
    <row r="31" spans="1:14">
      <c r="A31" t="s">
        <v>62</v>
      </c>
    </row>
    <row r="33" spans="1:3">
      <c r="A33" t="s">
        <v>63</v>
      </c>
      <c r="B33" t="s">
        <v>64</v>
      </c>
      <c r="C33" t="s">
        <v>65</v>
      </c>
    </row>
    <row r="35" spans="1:3">
      <c r="A35" t="s">
        <v>66</v>
      </c>
    </row>
    <row r="37" spans="1:3">
      <c r="A37" s="1" t="s">
        <v>67</v>
      </c>
    </row>
    <row r="42" spans="1:3">
      <c r="A42" t="s">
        <v>68</v>
      </c>
      <c r="B42" t="s">
        <v>69</v>
      </c>
      <c r="C42" t="s">
        <v>70</v>
      </c>
    </row>
    <row r="44" spans="1:3">
      <c r="A44" t="s">
        <v>71</v>
      </c>
    </row>
    <row r="46" spans="1:3">
      <c r="A46" t="s">
        <v>72</v>
      </c>
    </row>
    <row r="47" spans="1:3">
      <c r="A47" t="s">
        <v>73</v>
      </c>
    </row>
    <row r="48" spans="1:3">
      <c r="A48" t="s">
        <v>74</v>
      </c>
    </row>
    <row r="49" spans="1:9">
      <c r="A49" t="s">
        <v>75</v>
      </c>
    </row>
    <row r="50" spans="1:9">
      <c r="A50" t="s">
        <v>76</v>
      </c>
    </row>
    <row r="51" spans="1:9">
      <c r="A51" t="s">
        <v>72</v>
      </c>
    </row>
    <row r="53" spans="1:9">
      <c r="A53" t="s">
        <v>77</v>
      </c>
      <c r="B53" t="s">
        <v>78</v>
      </c>
    </row>
    <row r="55" spans="1:9">
      <c r="A55" t="e">
        <f>- Tammy Chang</f>
        <v>#NAME?</v>
      </c>
      <c r="B55" t="s">
        <v>79</v>
      </c>
    </row>
    <row r="58" spans="1:9">
      <c r="A58" t="s">
        <v>80</v>
      </c>
    </row>
    <row r="60" spans="1:9">
      <c r="A60" t="s">
        <v>81</v>
      </c>
      <c r="B60" t="s">
        <v>82</v>
      </c>
      <c r="C60" t="s">
        <v>83</v>
      </c>
    </row>
    <row r="62" spans="1:9">
      <c r="A62" t="s">
        <v>84</v>
      </c>
    </row>
    <row r="64" spans="1:9">
      <c r="A64" t="s">
        <v>85</v>
      </c>
      <c r="B64" t="s">
        <v>86</v>
      </c>
      <c r="C64" t="s">
        <v>87</v>
      </c>
      <c r="D64" t="s">
        <v>88</v>
      </c>
      <c r="E64" t="s">
        <v>89</v>
      </c>
      <c r="F64" t="s">
        <v>90</v>
      </c>
      <c r="G64" t="s">
        <v>91</v>
      </c>
      <c r="H64" t="s">
        <v>92</v>
      </c>
      <c r="I64" t="s">
        <v>93</v>
      </c>
    </row>
    <row r="66" spans="1:4">
      <c r="A66" t="s">
        <v>94</v>
      </c>
    </row>
    <row r="68" spans="1:4">
      <c r="A68" t="s">
        <v>95</v>
      </c>
      <c r="B68" t="s">
        <v>96</v>
      </c>
      <c r="C68" t="s">
        <v>97</v>
      </c>
      <c r="D68" t="s">
        <v>98</v>
      </c>
    </row>
    <row r="70" spans="1:4">
      <c r="A70" t="s">
        <v>99</v>
      </c>
      <c r="B70" t="s">
        <v>100</v>
      </c>
      <c r="C70" t="s">
        <v>101</v>
      </c>
    </row>
    <row r="72" spans="1:4">
      <c r="A72" t="s">
        <v>94</v>
      </c>
    </row>
    <row r="74" spans="1:4">
      <c r="A74" t="s">
        <v>102</v>
      </c>
      <c r="B74" t="s">
        <v>103</v>
      </c>
    </row>
    <row r="76" spans="1:4">
      <c r="A76" t="s">
        <v>94</v>
      </c>
    </row>
    <row r="78" spans="1:4">
      <c r="A78" t="s">
        <v>104</v>
      </c>
      <c r="B78" t="s">
        <v>105</v>
      </c>
    </row>
    <row r="80" spans="1:4">
      <c r="A80" t="s">
        <v>106</v>
      </c>
    </row>
    <row r="82" spans="1:7">
      <c r="A82" t="s">
        <v>107</v>
      </c>
      <c r="B82" t="s">
        <v>108</v>
      </c>
      <c r="C82" t="s">
        <v>109</v>
      </c>
    </row>
    <row r="84" spans="1:7">
      <c r="A84" t="s">
        <v>94</v>
      </c>
    </row>
    <row r="86" spans="1:7">
      <c r="A86" t="s">
        <v>110</v>
      </c>
      <c r="B86" t="s">
        <v>111</v>
      </c>
      <c r="C86" t="s">
        <v>112</v>
      </c>
      <c r="D86" t="s">
        <v>113</v>
      </c>
      <c r="E86" t="s">
        <v>114</v>
      </c>
      <c r="F86" t="s">
        <v>115</v>
      </c>
      <c r="G86" t="s">
        <v>116</v>
      </c>
    </row>
    <row r="88" spans="1:7">
      <c r="A88" t="s">
        <v>94</v>
      </c>
    </row>
    <row r="90" spans="1:7">
      <c r="A90" t="s">
        <v>117</v>
      </c>
    </row>
    <row r="92" spans="1:7">
      <c r="A92" t="s">
        <v>94</v>
      </c>
    </row>
    <row r="94" spans="1:7">
      <c r="A94" t="s">
        <v>118</v>
      </c>
      <c r="B94" t="s">
        <v>119</v>
      </c>
      <c r="C94" t="s">
        <v>120</v>
      </c>
    </row>
    <row r="96" spans="1:7">
      <c r="A96" t="s">
        <v>94</v>
      </c>
    </row>
    <row r="98" spans="1:4">
      <c r="A98" t="s">
        <v>121</v>
      </c>
    </row>
    <row r="100" spans="1:4">
      <c r="A100" t="s">
        <v>122</v>
      </c>
      <c r="B100" t="s">
        <v>123</v>
      </c>
      <c r="C100" t="s">
        <v>124</v>
      </c>
      <c r="D100" t="s">
        <v>125</v>
      </c>
    </row>
    <row r="101" spans="1:4">
      <c r="A101" t="s">
        <v>126</v>
      </c>
    </row>
    <row r="103" spans="1:4">
      <c r="A103" t="s">
        <v>84</v>
      </c>
    </row>
    <row r="105" spans="1:4">
      <c r="A105" t="s">
        <v>127</v>
      </c>
      <c r="B105" t="s">
        <v>128</v>
      </c>
    </row>
    <row r="107" spans="1:4">
      <c r="A107" t="s">
        <v>94</v>
      </c>
    </row>
    <row r="109" spans="1:4">
      <c r="A109" t="s">
        <v>129</v>
      </c>
    </row>
    <row r="111" spans="1:4">
      <c r="A111" t="s">
        <v>130</v>
      </c>
    </row>
    <row r="113" spans="1:7">
      <c r="A113" t="s">
        <v>131</v>
      </c>
      <c r="B113" t="s">
        <v>132</v>
      </c>
      <c r="C113" t="s">
        <v>133</v>
      </c>
    </row>
    <row r="115" spans="1:7">
      <c r="A115" t="s">
        <v>134</v>
      </c>
    </row>
    <row r="117" spans="1:7">
      <c r="A117" t="s">
        <v>94</v>
      </c>
    </row>
    <row r="119" spans="1:7">
      <c r="A119" t="s">
        <v>135</v>
      </c>
      <c r="B119" t="s">
        <v>136</v>
      </c>
      <c r="C119" t="s">
        <v>137</v>
      </c>
      <c r="D119" t="s">
        <v>138</v>
      </c>
      <c r="E119" t="s">
        <v>139</v>
      </c>
      <c r="F119" t="s">
        <v>140</v>
      </c>
      <c r="G119" t="s">
        <v>141</v>
      </c>
    </row>
    <row r="121" spans="1:7">
      <c r="A121" t="s">
        <v>84</v>
      </c>
    </row>
    <row r="123" spans="1:7">
      <c r="A123" t="s">
        <v>142</v>
      </c>
      <c r="B123" t="s">
        <v>143</v>
      </c>
    </row>
    <row r="125" spans="1:7">
      <c r="A125" t="s">
        <v>144</v>
      </c>
      <c r="B125" t="s">
        <v>145</v>
      </c>
    </row>
    <row r="127" spans="1:7">
      <c r="A127" t="s">
        <v>94</v>
      </c>
    </row>
    <row r="129" spans="1:7">
      <c r="A129" t="s">
        <v>146</v>
      </c>
      <c r="B129" t="s">
        <v>147</v>
      </c>
      <c r="C129" t="s">
        <v>148</v>
      </c>
      <c r="D129" t="s">
        <v>149</v>
      </c>
      <c r="E129" t="s">
        <v>150</v>
      </c>
      <c r="F129" t="s">
        <v>151</v>
      </c>
      <c r="G129" t="s">
        <v>152</v>
      </c>
    </row>
    <row r="131" spans="1:7">
      <c r="A131" t="s">
        <v>94</v>
      </c>
    </row>
    <row r="133" spans="1:7">
      <c r="A133" t="s">
        <v>153</v>
      </c>
      <c r="B133" t="s">
        <v>154</v>
      </c>
      <c r="C133" t="s">
        <v>155</v>
      </c>
    </row>
    <row r="135" spans="1:7">
      <c r="A135" t="s">
        <v>94</v>
      </c>
    </row>
    <row r="137" spans="1:7">
      <c r="A137" t="s">
        <v>156</v>
      </c>
      <c r="B137" t="s">
        <v>157</v>
      </c>
      <c r="C137" t="s">
        <v>158</v>
      </c>
      <c r="D137" t="s">
        <v>159</v>
      </c>
    </row>
    <row r="139" spans="1:7">
      <c r="A139" t="s">
        <v>94</v>
      </c>
    </row>
    <row r="141" spans="1:7">
      <c r="A141" t="s">
        <v>160</v>
      </c>
    </row>
    <row r="143" spans="1:7">
      <c r="A143" t="s">
        <v>161</v>
      </c>
      <c r="B143" t="s">
        <v>162</v>
      </c>
      <c r="C143" t="s">
        <v>163</v>
      </c>
      <c r="D143" t="s">
        <v>164</v>
      </c>
      <c r="E143" t="s">
        <v>165</v>
      </c>
    </row>
    <row r="145" spans="1:5">
      <c r="A145" t="s">
        <v>166</v>
      </c>
      <c r="B145" t="s">
        <v>167</v>
      </c>
      <c r="C145" t="s">
        <v>168</v>
      </c>
      <c r="D145" t="s">
        <v>169</v>
      </c>
      <c r="E145" t="s">
        <v>170</v>
      </c>
    </row>
    <row r="147" spans="1:5">
      <c r="A147" t="s">
        <v>94</v>
      </c>
    </row>
    <row r="149" spans="1:5">
      <c r="A149" t="s">
        <v>171</v>
      </c>
      <c r="B149" t="s">
        <v>172</v>
      </c>
    </row>
    <row r="151" spans="1:5">
      <c r="A151" t="s">
        <v>84</v>
      </c>
    </row>
    <row r="153" spans="1:5">
      <c r="A153" t="s">
        <v>173</v>
      </c>
      <c r="B153" t="s">
        <v>174</v>
      </c>
    </row>
    <row r="155" spans="1:5">
      <c r="A155" t="s">
        <v>94</v>
      </c>
    </row>
    <row r="157" spans="1:5">
      <c r="A157" t="s">
        <v>175</v>
      </c>
    </row>
    <row r="159" spans="1:5">
      <c r="A159" t="s">
        <v>84</v>
      </c>
    </row>
    <row r="161" spans="1:3">
      <c r="A161" t="s">
        <v>176</v>
      </c>
    </row>
    <row r="163" spans="1:3">
      <c r="A163" t="s">
        <v>106</v>
      </c>
    </row>
    <row r="165" spans="1:3">
      <c r="A165" t="s">
        <v>177</v>
      </c>
      <c r="B165" t="s">
        <v>178</v>
      </c>
      <c r="C165" t="s">
        <v>179</v>
      </c>
    </row>
    <row r="167" spans="1:3">
      <c r="A167" t="s">
        <v>84</v>
      </c>
    </row>
    <row r="169" spans="1:3">
      <c r="A169" t="s">
        <v>180</v>
      </c>
      <c r="B169" t="s">
        <v>181</v>
      </c>
      <c r="C169" t="s">
        <v>182</v>
      </c>
    </row>
    <row r="171" spans="1:3">
      <c r="A171" t="s">
        <v>183</v>
      </c>
    </row>
    <row r="173" spans="1:3">
      <c r="A173" t="s">
        <v>184</v>
      </c>
    </row>
    <row r="175" spans="1:3">
      <c r="A175" t="s">
        <v>185</v>
      </c>
    </row>
    <row r="177" spans="1:8">
      <c r="A177" t="s">
        <v>186</v>
      </c>
    </row>
    <row r="178" spans="1:8">
      <c r="A178" t="s">
        <v>187</v>
      </c>
    </row>
    <row r="180" spans="1:8">
      <c r="A180" t="s">
        <v>188</v>
      </c>
      <c r="B180" t="s">
        <v>189</v>
      </c>
      <c r="C180" t="s">
        <v>190</v>
      </c>
      <c r="D180" t="s">
        <v>191</v>
      </c>
      <c r="E180" t="s">
        <v>192</v>
      </c>
      <c r="F180" t="s">
        <v>193</v>
      </c>
      <c r="G180" t="s">
        <v>194</v>
      </c>
      <c r="H180" t="s">
        <v>195</v>
      </c>
    </row>
    <row r="182" spans="1:8">
      <c r="A182" t="s">
        <v>196</v>
      </c>
    </row>
    <row r="183" spans="1:8">
      <c r="A183" t="s">
        <v>197</v>
      </c>
    </row>
    <row r="185" spans="1:8">
      <c r="A185" t="s">
        <v>198</v>
      </c>
      <c r="B185" t="s">
        <v>199</v>
      </c>
    </row>
    <row r="186" spans="1:8">
      <c r="A186" t="s">
        <v>200</v>
      </c>
    </row>
    <row r="188" spans="1:8">
      <c r="A188" t="s">
        <v>201</v>
      </c>
    </row>
    <row r="189" spans="1:8">
      <c r="A189" t="s">
        <v>202</v>
      </c>
    </row>
    <row r="191" spans="1:8">
      <c r="A191" t="s">
        <v>203</v>
      </c>
      <c r="B191" t="s">
        <v>204</v>
      </c>
      <c r="C191" t="s">
        <v>205</v>
      </c>
      <c r="D191" t="s">
        <v>206</v>
      </c>
    </row>
    <row r="193" spans="1:3">
      <c r="A193" t="s">
        <v>207</v>
      </c>
      <c r="B193" t="s">
        <v>208</v>
      </c>
    </row>
    <row r="195" spans="1:3">
      <c r="A195" t="s">
        <v>209</v>
      </c>
    </row>
    <row r="197" spans="1:3">
      <c r="A197" t="s">
        <v>210</v>
      </c>
    </row>
    <row r="199" spans="1:3">
      <c r="A199" t="s">
        <v>211</v>
      </c>
    </row>
    <row r="200" spans="1:3">
      <c r="A200" t="s">
        <v>212</v>
      </c>
    </row>
    <row r="202" spans="1:3">
      <c r="A202" t="s">
        <v>213</v>
      </c>
    </row>
    <row r="203" spans="1:3">
      <c r="A203" t="s">
        <v>214</v>
      </c>
      <c r="B203" t="s">
        <v>215</v>
      </c>
      <c r="C203" t="s">
        <v>216</v>
      </c>
    </row>
    <row r="205" spans="1:3">
      <c r="A205" t="s">
        <v>217</v>
      </c>
      <c r="B205" t="s">
        <v>218</v>
      </c>
      <c r="C205" t="s">
        <v>219</v>
      </c>
    </row>
    <row r="206" spans="1:3">
      <c r="A206" t="s">
        <v>220</v>
      </c>
      <c r="B206" t="s">
        <v>221</v>
      </c>
    </row>
    <row r="208" spans="1:3">
      <c r="A208" t="s">
        <v>222</v>
      </c>
    </row>
    <row r="209" spans="1:5">
      <c r="A209" t="s">
        <v>223</v>
      </c>
      <c r="B209" t="s">
        <v>224</v>
      </c>
      <c r="C209" t="s">
        <v>225</v>
      </c>
      <c r="D209" t="s">
        <v>226</v>
      </c>
      <c r="E209" t="s">
        <v>227</v>
      </c>
    </row>
    <row r="211" spans="1:5">
      <c r="A211" t="s">
        <v>209</v>
      </c>
    </row>
    <row r="213" spans="1:5">
      <c r="A213" t="s">
        <v>228</v>
      </c>
    </row>
    <row r="215" spans="1:5">
      <c r="A215" t="s">
        <v>229</v>
      </c>
    </row>
    <row r="216" spans="1:5">
      <c r="A216" t="s">
        <v>230</v>
      </c>
    </row>
    <row r="217" spans="1:5">
      <c r="A217" t="s">
        <v>231</v>
      </c>
    </row>
    <row r="218" spans="1:5">
      <c r="A218" t="s">
        <v>232</v>
      </c>
    </row>
    <row r="219" spans="1:5">
      <c r="A219" t="s">
        <v>233</v>
      </c>
    </row>
    <row r="220" spans="1:5">
      <c r="A220" t="s">
        <v>234</v>
      </c>
    </row>
    <row r="221" spans="1:5">
      <c r="A221" t="s">
        <v>235</v>
      </c>
    </row>
    <row r="222" spans="1:5">
      <c r="A222" t="s">
        <v>236</v>
      </c>
    </row>
    <row r="223" spans="1:5">
      <c r="A223" t="s">
        <v>237</v>
      </c>
    </row>
    <row r="224" spans="1:5">
      <c r="A224" t="s">
        <v>238</v>
      </c>
    </row>
    <row r="225" spans="1:1">
      <c r="A225" t="s">
        <v>239</v>
      </c>
    </row>
    <row r="226" spans="1:1">
      <c r="A226" t="s">
        <v>240</v>
      </c>
    </row>
    <row r="227" spans="1:1">
      <c r="A227" t="s">
        <v>241</v>
      </c>
    </row>
    <row r="228" spans="1:1">
      <c r="A228" t="s">
        <v>242</v>
      </c>
    </row>
    <row r="229" spans="1:1">
      <c r="A229" t="s">
        <v>243</v>
      </c>
    </row>
    <row r="230" spans="1:1">
      <c r="A230" t="s">
        <v>244</v>
      </c>
    </row>
    <row r="232" spans="1:1">
      <c r="A232" t="s">
        <v>245</v>
      </c>
    </row>
    <row r="234" spans="1:1">
      <c r="A234" t="s">
        <v>246</v>
      </c>
    </row>
    <row r="235" spans="1:1">
      <c r="A235" t="s">
        <v>247</v>
      </c>
    </row>
    <row r="236" spans="1:1">
      <c r="A236" t="s">
        <v>248</v>
      </c>
    </row>
    <row r="237" spans="1:1">
      <c r="A237" t="s">
        <v>249</v>
      </c>
    </row>
    <row r="238" spans="1:1">
      <c r="A238" t="s">
        <v>250</v>
      </c>
    </row>
    <row r="239" spans="1:1">
      <c r="A239" t="s">
        <v>251</v>
      </c>
    </row>
    <row r="240" spans="1:1">
      <c r="A240" t="s">
        <v>252</v>
      </c>
    </row>
    <row r="241" spans="1:1">
      <c r="A241" t="s">
        <v>253</v>
      </c>
    </row>
    <row r="242" spans="1:1">
      <c r="A242" t="s">
        <v>254</v>
      </c>
    </row>
    <row r="243" spans="1:1">
      <c r="A243" t="s">
        <v>255</v>
      </c>
    </row>
    <row r="244" spans="1:1">
      <c r="A244" t="s">
        <v>256</v>
      </c>
    </row>
    <row r="245" spans="1:1">
      <c r="A245" t="s">
        <v>257</v>
      </c>
    </row>
    <row r="246" spans="1:1">
      <c r="A246" t="s">
        <v>258</v>
      </c>
    </row>
    <row r="247" spans="1:1">
      <c r="A247" t="s">
        <v>259</v>
      </c>
    </row>
    <row r="248" spans="1:1">
      <c r="A248" t="s">
        <v>260</v>
      </c>
    </row>
    <row r="249" spans="1:1">
      <c r="A249" t="s">
        <v>261</v>
      </c>
    </row>
    <row r="250" spans="1:1">
      <c r="A250" t="s">
        <v>262</v>
      </c>
    </row>
    <row r="251" spans="1:1">
      <c r="A251" t="s">
        <v>263</v>
      </c>
    </row>
    <row r="252" spans="1:1">
      <c r="A252" t="s">
        <v>264</v>
      </c>
    </row>
    <row r="253" spans="1:1">
      <c r="A253" t="s">
        <v>265</v>
      </c>
    </row>
    <row r="254" spans="1:1">
      <c r="A254" t="s">
        <v>266</v>
      </c>
    </row>
    <row r="255" spans="1:1">
      <c r="A255" t="s">
        <v>267</v>
      </c>
    </row>
    <row r="256" spans="1:1">
      <c r="A256" t="s">
        <v>268</v>
      </c>
    </row>
    <row r="257" spans="1:4">
      <c r="A257" t="s">
        <v>269</v>
      </c>
    </row>
    <row r="258" spans="1:4">
      <c r="A258" t="s">
        <v>270</v>
      </c>
    </row>
    <row r="259" spans="1:4">
      <c r="A259" t="s">
        <v>271</v>
      </c>
    </row>
    <row r="260" spans="1:4">
      <c r="A260" t="s">
        <v>272</v>
      </c>
    </row>
    <row r="261" spans="1:4">
      <c r="A261" t="s">
        <v>273</v>
      </c>
    </row>
    <row r="262" spans="1:4">
      <c r="A262" t="s">
        <v>274</v>
      </c>
    </row>
    <row r="263" spans="1:4">
      <c r="A263" t="s">
        <v>275</v>
      </c>
    </row>
    <row r="264" spans="1:4">
      <c r="A264" t="s">
        <v>274</v>
      </c>
    </row>
    <row r="265" spans="1:4">
      <c r="A265" t="s">
        <v>209</v>
      </c>
    </row>
    <row r="267" spans="1:4">
      <c r="A267" t="s">
        <v>276</v>
      </c>
    </row>
    <row r="269" spans="1:4">
      <c r="A269" t="s">
        <v>277</v>
      </c>
      <c r="B269" t="s">
        <v>278</v>
      </c>
      <c r="C269" t="s">
        <v>279</v>
      </c>
      <c r="D269" t="s">
        <v>280</v>
      </c>
    </row>
    <row r="271" spans="1:4">
      <c r="A271" t="s">
        <v>281</v>
      </c>
      <c r="B271" t="s">
        <v>282</v>
      </c>
      <c r="C271" t="s">
        <v>283</v>
      </c>
    </row>
    <row r="273" spans="1:9">
      <c r="A273" t="s">
        <v>209</v>
      </c>
    </row>
    <row r="275" spans="1:9">
      <c r="A275" t="s">
        <v>284</v>
      </c>
    </row>
    <row r="277" spans="1:9">
      <c r="A277" t="s">
        <v>285</v>
      </c>
    </row>
    <row r="278" spans="1:9">
      <c r="A278" t="s">
        <v>286</v>
      </c>
    </row>
    <row r="280" spans="1:9">
      <c r="A280" t="s">
        <v>287</v>
      </c>
      <c r="B280" t="s">
        <v>288</v>
      </c>
      <c r="C280" t="s">
        <v>289</v>
      </c>
    </row>
    <row r="281" spans="1:9">
      <c r="A281" t="s">
        <v>290</v>
      </c>
      <c r="B281" t="s">
        <v>291</v>
      </c>
      <c r="C281" t="s">
        <v>292</v>
      </c>
      <c r="D281" t="s">
        <v>293</v>
      </c>
      <c r="E281" t="s">
        <v>294</v>
      </c>
      <c r="F281" t="s">
        <v>295</v>
      </c>
    </row>
    <row r="283" spans="1:9">
      <c r="A283" t="s">
        <v>296</v>
      </c>
    </row>
    <row r="284" spans="1:9">
      <c r="A284" t="s">
        <v>297</v>
      </c>
      <c r="B284" t="s">
        <v>298</v>
      </c>
      <c r="C284" t="s">
        <v>299</v>
      </c>
      <c r="D284" t="s">
        <v>300</v>
      </c>
      <c r="E284" t="s">
        <v>28</v>
      </c>
      <c r="F284" t="s">
        <v>301</v>
      </c>
      <c r="G284" t="s">
        <v>302</v>
      </c>
      <c r="H284" t="s">
        <v>288</v>
      </c>
      <c r="I284" t="s">
        <v>303</v>
      </c>
    </row>
    <row r="286" spans="1:9">
      <c r="A286" t="s">
        <v>304</v>
      </c>
      <c r="B286" t="s">
        <v>305</v>
      </c>
      <c r="C286" t="s">
        <v>306</v>
      </c>
      <c r="D286" t="s">
        <v>307</v>
      </c>
    </row>
    <row r="287" spans="1:9">
      <c r="A287" t="s">
        <v>308</v>
      </c>
    </row>
    <row r="288" spans="1:9">
      <c r="A288" t="s">
        <v>309</v>
      </c>
      <c r="B288" t="s">
        <v>2</v>
      </c>
    </row>
    <row r="293" spans="1:7">
      <c r="A293" t="s">
        <v>310</v>
      </c>
      <c r="B293" t="s">
        <v>311</v>
      </c>
      <c r="C293" t="s">
        <v>312</v>
      </c>
      <c r="D293" t="s">
        <v>313</v>
      </c>
      <c r="E293" t="s">
        <v>314</v>
      </c>
      <c r="F293" t="s">
        <v>315</v>
      </c>
      <c r="G293" t="s">
        <v>316</v>
      </c>
    </row>
    <row r="295" spans="1:7">
      <c r="A295" t="s">
        <v>317</v>
      </c>
      <c r="B295" t="s">
        <v>318</v>
      </c>
    </row>
    <row r="297" spans="1:7">
      <c r="A297" t="s">
        <v>319</v>
      </c>
      <c r="B297" t="s">
        <v>320</v>
      </c>
    </row>
    <row r="299" spans="1:7">
      <c r="A299" t="s">
        <v>321</v>
      </c>
      <c r="B299" t="s">
        <v>322</v>
      </c>
      <c r="C299" t="s">
        <v>323</v>
      </c>
    </row>
    <row r="300" spans="1:7">
      <c r="A300" s="1" t="s">
        <v>324</v>
      </c>
    </row>
    <row r="305" spans="1:6">
      <c r="A305" t="s">
        <v>325</v>
      </c>
      <c r="B305" t="s">
        <v>326</v>
      </c>
    </row>
    <row r="307" spans="1:6">
      <c r="A307" t="s">
        <v>327</v>
      </c>
      <c r="B307" t="s">
        <v>328</v>
      </c>
      <c r="C307" t="s">
        <v>329</v>
      </c>
      <c r="D307" t="s">
        <v>330</v>
      </c>
      <c r="E307" t="s">
        <v>331</v>
      </c>
      <c r="F307" t="s">
        <v>332</v>
      </c>
    </row>
    <row r="309" spans="1:6">
      <c r="A309" t="s">
        <v>333</v>
      </c>
      <c r="B309" t="s">
        <v>334</v>
      </c>
    </row>
    <row r="311" spans="1:6">
      <c r="A311" t="s">
        <v>335</v>
      </c>
    </row>
    <row r="312" spans="1:6">
      <c r="A312" t="s">
        <v>308</v>
      </c>
    </row>
    <row r="313" spans="1:6">
      <c r="A313" t="s">
        <v>336</v>
      </c>
    </row>
    <row r="318" spans="1:6">
      <c r="A318" t="s">
        <v>337</v>
      </c>
    </row>
    <row r="320" spans="1:6">
      <c r="A320" t="s">
        <v>338</v>
      </c>
    </row>
    <row r="321" spans="1:1">
      <c r="A321" t="s">
        <v>339</v>
      </c>
    </row>
    <row r="322" spans="1:1">
      <c r="A322" t="s">
        <v>340</v>
      </c>
    </row>
    <row r="323" spans="1:1">
      <c r="A323" t="s">
        <v>341</v>
      </c>
    </row>
    <row r="324" spans="1:1">
      <c r="A324" t="s">
        <v>342</v>
      </c>
    </row>
    <row r="325" spans="1:1">
      <c r="A325" t="s">
        <v>343</v>
      </c>
    </row>
    <row r="326" spans="1:1">
      <c r="A326" t="s">
        <v>344</v>
      </c>
    </row>
    <row r="327" spans="1:1">
      <c r="A327" t="s">
        <v>345</v>
      </c>
    </row>
    <row r="328" spans="1:1">
      <c r="A328" t="s">
        <v>346</v>
      </c>
    </row>
    <row r="329" spans="1:1">
      <c r="A329" t="s">
        <v>347</v>
      </c>
    </row>
    <row r="330" spans="1:1">
      <c r="A330" t="s">
        <v>348</v>
      </c>
    </row>
    <row r="331" spans="1:1">
      <c r="A331" t="s">
        <v>349</v>
      </c>
    </row>
    <row r="332" spans="1:1">
      <c r="A332" t="s">
        <v>350</v>
      </c>
    </row>
    <row r="334" spans="1:1">
      <c r="A334" t="s">
        <v>351</v>
      </c>
    </row>
    <row r="336" spans="1:1">
      <c r="A336" t="s">
        <v>352</v>
      </c>
    </row>
    <row r="337" spans="1:23">
      <c r="A337" t="s">
        <v>308</v>
      </c>
    </row>
    <row r="338" spans="1:23">
      <c r="A338" t="s">
        <v>353</v>
      </c>
    </row>
    <row r="343" spans="1:23">
      <c r="A343" t="s">
        <v>354</v>
      </c>
      <c r="B343" t="s">
        <v>355</v>
      </c>
      <c r="C343" t="s">
        <v>356</v>
      </c>
    </row>
    <row r="345" spans="1:23">
      <c r="A345" t="s">
        <v>357</v>
      </c>
    </row>
    <row r="347" spans="1:23">
      <c r="A347" t="s">
        <v>358</v>
      </c>
      <c r="B347" t="s">
        <v>359</v>
      </c>
      <c r="C347" t="s">
        <v>360</v>
      </c>
      <c r="D347" t="s">
        <v>361</v>
      </c>
      <c r="E347" t="s">
        <v>362</v>
      </c>
      <c r="F347" t="s">
        <v>363</v>
      </c>
      <c r="G347" t="s">
        <v>364</v>
      </c>
    </row>
    <row r="349" spans="1:23">
      <c r="A349" t="s">
        <v>365</v>
      </c>
      <c r="B349" t="s">
        <v>366</v>
      </c>
      <c r="C349" t="s">
        <v>367</v>
      </c>
      <c r="D349" t="s">
        <v>368</v>
      </c>
      <c r="E349" t="s">
        <v>369</v>
      </c>
      <c r="F349" t="s">
        <v>370</v>
      </c>
      <c r="G349" t="s">
        <v>371</v>
      </c>
      <c r="H349" t="s">
        <v>372</v>
      </c>
      <c r="I349" t="s">
        <v>302</v>
      </c>
      <c r="J349" t="s">
        <v>301</v>
      </c>
      <c r="K349" t="s">
        <v>28</v>
      </c>
      <c r="L349" t="s">
        <v>373</v>
      </c>
      <c r="M349" t="s">
        <v>374</v>
      </c>
      <c r="N349" t="s">
        <v>375</v>
      </c>
      <c r="O349" t="s">
        <v>376</v>
      </c>
      <c r="P349" t="s">
        <v>377</v>
      </c>
      <c r="Q349" t="s">
        <v>378</v>
      </c>
      <c r="R349" t="s">
        <v>363</v>
      </c>
      <c r="S349" t="s">
        <v>379</v>
      </c>
      <c r="T349" t="s">
        <v>218</v>
      </c>
      <c r="U349" t="s">
        <v>380</v>
      </c>
      <c r="V349" t="s">
        <v>379</v>
      </c>
      <c r="W349" t="s">
        <v>381</v>
      </c>
    </row>
    <row r="350" spans="1:23">
      <c r="A350" t="s">
        <v>382</v>
      </c>
      <c r="B350" t="s">
        <v>383</v>
      </c>
      <c r="C350" t="s">
        <v>384</v>
      </c>
      <c r="D350" t="s">
        <v>385</v>
      </c>
      <c r="E350" t="s">
        <v>386</v>
      </c>
      <c r="F350" t="s">
        <v>387</v>
      </c>
      <c r="G350" t="s">
        <v>388</v>
      </c>
      <c r="H350" t="s">
        <v>389</v>
      </c>
      <c r="I350" t="s">
        <v>390</v>
      </c>
      <c r="J350" t="s">
        <v>391</v>
      </c>
    </row>
    <row r="352" spans="1:23">
      <c r="A352" t="s">
        <v>392</v>
      </c>
      <c r="B352" t="s">
        <v>393</v>
      </c>
      <c r="C352" t="s">
        <v>394</v>
      </c>
    </row>
    <row r="354" spans="1:15">
      <c r="A354" t="s">
        <v>395</v>
      </c>
      <c r="B354" t="s">
        <v>396</v>
      </c>
    </row>
    <row r="356" spans="1:15">
      <c r="A356" t="s">
        <v>397</v>
      </c>
      <c r="B356" t="s">
        <v>398</v>
      </c>
      <c r="C356" t="s">
        <v>399</v>
      </c>
      <c r="D356" t="s">
        <v>400</v>
      </c>
    </row>
    <row r="358" spans="1:15">
      <c r="A358" t="s">
        <v>401</v>
      </c>
    </row>
    <row r="359" spans="1:15">
      <c r="A359" t="s">
        <v>402</v>
      </c>
      <c r="B359" t="s">
        <v>403</v>
      </c>
    </row>
    <row r="361" spans="1:15">
      <c r="A361" t="s">
        <v>404</v>
      </c>
    </row>
    <row r="362" spans="1:15">
      <c r="A362" t="s">
        <v>405</v>
      </c>
      <c r="B362" t="s">
        <v>406</v>
      </c>
    </row>
    <row r="363" spans="1:15">
      <c r="A363" t="s">
        <v>407</v>
      </c>
      <c r="B363" t="s">
        <v>408</v>
      </c>
      <c r="C363" t="s">
        <v>409</v>
      </c>
    </row>
    <row r="365" spans="1:15">
      <c r="A365" t="s">
        <v>410</v>
      </c>
    </row>
    <row r="366" spans="1:15">
      <c r="A366" t="s">
        <v>411</v>
      </c>
      <c r="B366" t="s">
        <v>412</v>
      </c>
      <c r="C366" t="s">
        <v>413</v>
      </c>
      <c r="D366" t="s">
        <v>414</v>
      </c>
      <c r="E366" t="s">
        <v>415</v>
      </c>
      <c r="F366" t="s">
        <v>416</v>
      </c>
      <c r="G366" t="s">
        <v>417</v>
      </c>
      <c r="H366" t="s">
        <v>418</v>
      </c>
      <c r="I366" t="s">
        <v>419</v>
      </c>
    </row>
    <row r="368" spans="1:15">
      <c r="A368" t="s">
        <v>420</v>
      </c>
      <c r="B368" t="s">
        <v>421</v>
      </c>
      <c r="C368" t="s">
        <v>366</v>
      </c>
      <c r="D368" t="s">
        <v>367</v>
      </c>
      <c r="E368" t="s">
        <v>372</v>
      </c>
      <c r="F368" t="s">
        <v>302</v>
      </c>
      <c r="G368" t="s">
        <v>301</v>
      </c>
      <c r="H368" t="s">
        <v>28</v>
      </c>
      <c r="I368" t="s">
        <v>373</v>
      </c>
      <c r="J368" t="s">
        <v>422</v>
      </c>
      <c r="K368" t="s">
        <v>423</v>
      </c>
      <c r="L368" t="s">
        <v>366</v>
      </c>
      <c r="M368" t="s">
        <v>424</v>
      </c>
      <c r="N368" t="s">
        <v>425</v>
      </c>
      <c r="O368" t="s">
        <v>426</v>
      </c>
    </row>
    <row r="370" spans="1:4">
      <c r="A370" t="s">
        <v>427</v>
      </c>
    </row>
    <row r="372" spans="1:4">
      <c r="A372" t="s">
        <v>428</v>
      </c>
      <c r="B372" t="s">
        <v>429</v>
      </c>
    </row>
    <row r="374" spans="1:4">
      <c r="A374" t="s">
        <v>430</v>
      </c>
    </row>
    <row r="376" spans="1:4">
      <c r="A376" t="s">
        <v>431</v>
      </c>
      <c r="B376" t="s">
        <v>432</v>
      </c>
      <c r="C376" t="s">
        <v>433</v>
      </c>
      <c r="D376" t="s">
        <v>434</v>
      </c>
    </row>
    <row r="378" spans="1:4">
      <c r="A378" t="s">
        <v>435</v>
      </c>
    </row>
    <row r="379" spans="1:4">
      <c r="A379" s="1" t="s">
        <v>436</v>
      </c>
    </row>
    <row r="384" spans="1:4">
      <c r="A384" t="s">
        <v>437</v>
      </c>
    </row>
    <row r="385" spans="1:3">
      <c r="A385" t="s">
        <v>438</v>
      </c>
      <c r="B385" t="s">
        <v>439</v>
      </c>
    </row>
    <row r="387" spans="1:3">
      <c r="A387" t="s">
        <v>440</v>
      </c>
    </row>
    <row r="388" spans="1:3">
      <c r="A388" t="s">
        <v>441</v>
      </c>
    </row>
    <row r="390" spans="1:3">
      <c r="A390" t="s">
        <v>442</v>
      </c>
    </row>
    <row r="392" spans="1:3">
      <c r="A392" t="s">
        <v>443</v>
      </c>
    </row>
    <row r="394" spans="1:3">
      <c r="A394" t="s">
        <v>444</v>
      </c>
    </row>
    <row r="396" spans="1:3">
      <c r="A396" t="s">
        <v>445</v>
      </c>
    </row>
    <row r="397" spans="1:3">
      <c r="A397" t="s">
        <v>446</v>
      </c>
      <c r="B397" t="s">
        <v>299</v>
      </c>
      <c r="C397" t="s">
        <v>447</v>
      </c>
    </row>
    <row r="398" spans="1:3">
      <c r="A398" t="s">
        <v>448</v>
      </c>
    </row>
    <row r="400" spans="1:3">
      <c r="A400" t="s">
        <v>449</v>
      </c>
    </row>
    <row r="401" spans="1:4">
      <c r="A401" t="s">
        <v>450</v>
      </c>
    </row>
    <row r="402" spans="1:4">
      <c r="A402" t="s">
        <v>451</v>
      </c>
    </row>
    <row r="403" spans="1:4">
      <c r="A403" t="s">
        <v>452</v>
      </c>
    </row>
    <row r="404" spans="1:4">
      <c r="A404" t="s">
        <v>453</v>
      </c>
    </row>
    <row r="406" spans="1:4">
      <c r="A406" t="s">
        <v>454</v>
      </c>
    </row>
    <row r="407" spans="1:4">
      <c r="A407" t="s">
        <v>455</v>
      </c>
    </row>
    <row r="408" spans="1:4">
      <c r="A408" t="s">
        <v>456</v>
      </c>
    </row>
    <row r="410" spans="1:4">
      <c r="A410" t="s">
        <v>457</v>
      </c>
    </row>
    <row r="411" spans="1:4">
      <c r="A411" t="s">
        <v>458</v>
      </c>
    </row>
    <row r="412" spans="1:4">
      <c r="A412" t="s">
        <v>459</v>
      </c>
    </row>
    <row r="413" spans="1:4">
      <c r="A413" t="s">
        <v>460</v>
      </c>
    </row>
    <row r="414" spans="1:4">
      <c r="A414" t="s">
        <v>461</v>
      </c>
    </row>
    <row r="416" spans="1:4">
      <c r="A416" t="s">
        <v>462</v>
      </c>
      <c r="B416" t="s">
        <v>463</v>
      </c>
      <c r="C416" t="s">
        <v>464</v>
      </c>
      <c r="D416" t="s">
        <v>465</v>
      </c>
    </row>
    <row r="418" spans="1:6">
      <c r="A418" t="s">
        <v>466</v>
      </c>
      <c r="B418" t="s">
        <v>467</v>
      </c>
      <c r="C418" t="s">
        <v>468</v>
      </c>
      <c r="D418" t="s">
        <v>469</v>
      </c>
      <c r="E418" t="s">
        <v>470</v>
      </c>
    </row>
    <row r="420" spans="1:6">
      <c r="A420" t="s">
        <v>471</v>
      </c>
      <c r="B420" t="s">
        <v>472</v>
      </c>
      <c r="C420" t="s">
        <v>473</v>
      </c>
      <c r="D420" t="s">
        <v>474</v>
      </c>
      <c r="E420" t="s">
        <v>475</v>
      </c>
      <c r="F420" t="s">
        <v>476</v>
      </c>
    </row>
    <row r="422" spans="1:6">
      <c r="A422" t="s">
        <v>477</v>
      </c>
    </row>
    <row r="424" spans="1:6">
      <c r="A424" t="s">
        <v>478</v>
      </c>
      <c r="B424" t="s">
        <v>479</v>
      </c>
      <c r="C424" t="s">
        <v>480</v>
      </c>
      <c r="D424" t="s">
        <v>481</v>
      </c>
    </row>
    <row r="426" spans="1:6">
      <c r="A426" t="s">
        <v>482</v>
      </c>
      <c r="B426" t="s">
        <v>483</v>
      </c>
      <c r="C426" t="s">
        <v>484</v>
      </c>
      <c r="D426" t="s">
        <v>485</v>
      </c>
    </row>
    <row r="428" spans="1:6">
      <c r="A428" t="s">
        <v>486</v>
      </c>
    </row>
    <row r="430" spans="1:6">
      <c r="A430" t="s">
        <v>440</v>
      </c>
    </row>
    <row r="431" spans="1:6">
      <c r="A431" t="s">
        <v>487</v>
      </c>
    </row>
    <row r="432" spans="1:6">
      <c r="A432" s="1" t="s">
        <v>488</v>
      </c>
    </row>
    <row r="437" spans="1:9">
      <c r="A437" t="s">
        <v>489</v>
      </c>
      <c r="B437" t="s">
        <v>490</v>
      </c>
    </row>
    <row r="439" spans="1:9">
      <c r="A439" t="s">
        <v>491</v>
      </c>
      <c r="B439" t="s">
        <v>28</v>
      </c>
      <c r="C439" t="s">
        <v>492</v>
      </c>
      <c r="D439" t="s">
        <v>301</v>
      </c>
      <c r="E439" t="s">
        <v>493</v>
      </c>
      <c r="F439" t="s">
        <v>366</v>
      </c>
      <c r="G439" t="s">
        <v>494</v>
      </c>
      <c r="H439" t="s">
        <v>369</v>
      </c>
      <c r="I439" t="s">
        <v>495</v>
      </c>
    </row>
    <row r="441" spans="1:9">
      <c r="A441" t="s">
        <v>496</v>
      </c>
      <c r="B441" t="s">
        <v>497</v>
      </c>
      <c r="C441" t="s">
        <v>498</v>
      </c>
    </row>
    <row r="443" spans="1:9">
      <c r="A443" t="s">
        <v>499</v>
      </c>
      <c r="B443" t="s">
        <v>500</v>
      </c>
      <c r="C443" t="s">
        <v>501</v>
      </c>
    </row>
    <row r="445" spans="1:9">
      <c r="A445" t="s">
        <v>502</v>
      </c>
      <c r="B445" t="s">
        <v>28</v>
      </c>
      <c r="C445" t="s">
        <v>302</v>
      </c>
      <c r="D445" t="s">
        <v>301</v>
      </c>
      <c r="E445" t="s">
        <v>503</v>
      </c>
      <c r="F445" t="s">
        <v>504</v>
      </c>
      <c r="G445" t="s">
        <v>505</v>
      </c>
      <c r="H445" t="s">
        <v>506</v>
      </c>
    </row>
    <row r="447" spans="1:9">
      <c r="A447" t="s">
        <v>507</v>
      </c>
      <c r="B447" t="s">
        <v>508</v>
      </c>
    </row>
    <row r="449" spans="1:7">
      <c r="A449" t="s">
        <v>509</v>
      </c>
    </row>
    <row r="450" spans="1:7">
      <c r="A450" s="1" t="s">
        <v>510</v>
      </c>
    </row>
    <row r="455" spans="1:7">
      <c r="A455" t="s">
        <v>8</v>
      </c>
      <c r="B455" t="s">
        <v>511</v>
      </c>
      <c r="C455" t="s">
        <v>512</v>
      </c>
      <c r="D455" t="s">
        <v>513</v>
      </c>
      <c r="E455" t="s">
        <v>514</v>
      </c>
      <c r="F455" t="s">
        <v>515</v>
      </c>
      <c r="G455" t="s">
        <v>516</v>
      </c>
    </row>
    <row r="457" spans="1:7">
      <c r="A457" t="s">
        <v>517</v>
      </c>
      <c r="B457" t="s">
        <v>518</v>
      </c>
    </row>
    <row r="459" spans="1:7">
      <c r="A459" t="s">
        <v>519</v>
      </c>
      <c r="B459" t="s">
        <v>520</v>
      </c>
      <c r="C459" t="s">
        <v>521</v>
      </c>
      <c r="D459" t="s">
        <v>522</v>
      </c>
    </row>
    <row r="461" spans="1:7">
      <c r="A461" t="s">
        <v>523</v>
      </c>
    </row>
    <row r="463" spans="1:7">
      <c r="A463" t="s">
        <v>524</v>
      </c>
    </row>
    <row r="465" spans="1:1">
      <c r="A465" t="s">
        <v>525</v>
      </c>
    </row>
    <row r="466" spans="1:1">
      <c r="A466" t="s">
        <v>526</v>
      </c>
    </row>
    <row r="467" spans="1:1">
      <c r="A467" t="s">
        <v>527</v>
      </c>
    </row>
    <row r="469" spans="1:1">
      <c r="A469" t="s">
        <v>528</v>
      </c>
    </row>
    <row r="470" spans="1:1">
      <c r="A470" t="s">
        <v>350</v>
      </c>
    </row>
    <row r="471" spans="1:1">
      <c r="A471" t="s">
        <v>529</v>
      </c>
    </row>
    <row r="473" spans="1:1">
      <c r="A473" t="s">
        <v>530</v>
      </c>
    </row>
    <row r="474" spans="1:1">
      <c r="A474" t="s">
        <v>531</v>
      </c>
    </row>
    <row r="475" spans="1:1">
      <c r="A475" t="s">
        <v>532</v>
      </c>
    </row>
    <row r="476" spans="1:1">
      <c r="A476" t="s">
        <v>533</v>
      </c>
    </row>
    <row r="477" spans="1:1">
      <c r="A477" t="s">
        <v>534</v>
      </c>
    </row>
    <row r="478" spans="1:1">
      <c r="A478" t="s">
        <v>535</v>
      </c>
    </row>
    <row r="479" spans="1:1">
      <c r="A479" t="s">
        <v>536</v>
      </c>
    </row>
    <row r="480" spans="1:1">
      <c r="A480" t="s">
        <v>537</v>
      </c>
    </row>
    <row r="482" spans="1:2">
      <c r="A482" t="s">
        <v>538</v>
      </c>
    </row>
    <row r="483" spans="1:2">
      <c r="A483" t="s">
        <v>539</v>
      </c>
    </row>
    <row r="484" spans="1:2">
      <c r="A484" t="s">
        <v>540</v>
      </c>
      <c r="B484" t="s">
        <v>541</v>
      </c>
    </row>
    <row r="485" spans="1:2">
      <c r="A485" t="s">
        <v>542</v>
      </c>
    </row>
    <row r="486" spans="1:2">
      <c r="A486" t="s">
        <v>543</v>
      </c>
    </row>
    <row r="487" spans="1:2">
      <c r="A487" t="s">
        <v>544</v>
      </c>
    </row>
    <row r="488" spans="1:2">
      <c r="A488" t="s">
        <v>545</v>
      </c>
    </row>
    <row r="489" spans="1:2">
      <c r="A489" t="s">
        <v>546</v>
      </c>
    </row>
    <row r="490" spans="1:2">
      <c r="A490" t="s">
        <v>547</v>
      </c>
    </row>
    <row r="492" spans="1:2">
      <c r="A492" t="s">
        <v>548</v>
      </c>
    </row>
    <row r="493" spans="1:2">
      <c r="A493" t="s">
        <v>549</v>
      </c>
    </row>
    <row r="494" spans="1:2">
      <c r="A494" t="s">
        <v>550</v>
      </c>
    </row>
    <row r="495" spans="1:2">
      <c r="A495" t="s">
        <v>551</v>
      </c>
    </row>
    <row r="496" spans="1:2">
      <c r="A496" t="s">
        <v>552</v>
      </c>
    </row>
    <row r="497" spans="1:5">
      <c r="A497" t="s">
        <v>553</v>
      </c>
    </row>
    <row r="498" spans="1:5">
      <c r="A498" t="s">
        <v>554</v>
      </c>
    </row>
    <row r="499" spans="1:5">
      <c r="A499" t="s">
        <v>555</v>
      </c>
    </row>
    <row r="500" spans="1:5">
      <c r="A500" t="s">
        <v>556</v>
      </c>
    </row>
    <row r="502" spans="1:5">
      <c r="A502" t="s">
        <v>557</v>
      </c>
    </row>
    <row r="503" spans="1:5">
      <c r="A503" t="s">
        <v>558</v>
      </c>
      <c r="B503" t="s">
        <v>559</v>
      </c>
      <c r="C503" t="s">
        <v>560</v>
      </c>
      <c r="D503" t="s">
        <v>561</v>
      </c>
      <c r="E503" t="s">
        <v>562</v>
      </c>
    </row>
    <row r="504" spans="1:5">
      <c r="A504" t="s">
        <v>563</v>
      </c>
    </row>
    <row r="505" spans="1:5">
      <c r="A505" t="s">
        <v>564</v>
      </c>
    </row>
    <row r="506" spans="1:5">
      <c r="A506" t="s">
        <v>565</v>
      </c>
    </row>
    <row r="507" spans="1:5">
      <c r="A507" t="s">
        <v>566</v>
      </c>
    </row>
    <row r="508" spans="1:5">
      <c r="A508" t="s">
        <v>567</v>
      </c>
    </row>
    <row r="509" spans="1:5">
      <c r="A509" t="s">
        <v>568</v>
      </c>
    </row>
    <row r="511" spans="1:5">
      <c r="A511" t="s">
        <v>569</v>
      </c>
    </row>
    <row r="512" spans="1:5">
      <c r="A512" t="s">
        <v>570</v>
      </c>
    </row>
    <row r="513" spans="1:1">
      <c r="A513" t="s">
        <v>571</v>
      </c>
    </row>
    <row r="514" spans="1:1">
      <c r="A514" t="s">
        <v>572</v>
      </c>
    </row>
    <row r="515" spans="1:1">
      <c r="A515" t="s">
        <v>573</v>
      </c>
    </row>
    <row r="516" spans="1:1">
      <c r="A516" t="s">
        <v>574</v>
      </c>
    </row>
    <row r="517" spans="1:1">
      <c r="A517" t="s">
        <v>575</v>
      </c>
    </row>
    <row r="519" spans="1:1">
      <c r="A519" t="s">
        <v>576</v>
      </c>
    </row>
    <row r="520" spans="1:1">
      <c r="A520" t="s">
        <v>577</v>
      </c>
    </row>
    <row r="521" spans="1:1">
      <c r="A521" t="s">
        <v>578</v>
      </c>
    </row>
    <row r="522" spans="1:1">
      <c r="A522" t="s">
        <v>579</v>
      </c>
    </row>
    <row r="523" spans="1:1">
      <c r="A523" t="s">
        <v>580</v>
      </c>
    </row>
    <row r="524" spans="1:1">
      <c r="A524" t="s">
        <v>581</v>
      </c>
    </row>
    <row r="525" spans="1:1">
      <c r="A525" t="s">
        <v>582</v>
      </c>
    </row>
    <row r="526" spans="1:1">
      <c r="A526" t="s">
        <v>583</v>
      </c>
    </row>
    <row r="527" spans="1:1">
      <c r="A527" t="s">
        <v>584</v>
      </c>
    </row>
    <row r="528" spans="1:1">
      <c r="A528" t="s">
        <v>585</v>
      </c>
    </row>
    <row r="530" spans="1:1">
      <c r="A530" t="s">
        <v>586</v>
      </c>
    </row>
    <row r="531" spans="1:1">
      <c r="A531" t="s">
        <v>587</v>
      </c>
    </row>
    <row r="532" spans="1:1">
      <c r="A532" t="s">
        <v>588</v>
      </c>
    </row>
    <row r="533" spans="1:1">
      <c r="A533" t="s">
        <v>589</v>
      </c>
    </row>
    <row r="534" spans="1:1">
      <c r="A534" t="s">
        <v>590</v>
      </c>
    </row>
    <row r="535" spans="1:1">
      <c r="A535" t="s">
        <v>591</v>
      </c>
    </row>
    <row r="536" spans="1:1">
      <c r="A536" t="s">
        <v>592</v>
      </c>
    </row>
    <row r="537" spans="1:1">
      <c r="A537" t="s">
        <v>593</v>
      </c>
    </row>
    <row r="538" spans="1:1">
      <c r="A538" t="s">
        <v>594</v>
      </c>
    </row>
    <row r="539" spans="1:1">
      <c r="A539" t="s">
        <v>595</v>
      </c>
    </row>
    <row r="541" spans="1:1">
      <c r="A541" t="s">
        <v>596</v>
      </c>
    </row>
    <row r="542" spans="1:1">
      <c r="A542" t="s">
        <v>597</v>
      </c>
    </row>
    <row r="543" spans="1:1">
      <c r="A543" t="s">
        <v>598</v>
      </c>
    </row>
    <row r="545" spans="1:1">
      <c r="A545" t="s">
        <v>599</v>
      </c>
    </row>
    <row r="546" spans="1:1">
      <c r="A546" t="s">
        <v>587</v>
      </c>
    </row>
    <row r="547" spans="1:1">
      <c r="A547" t="s">
        <v>600</v>
      </c>
    </row>
    <row r="548" spans="1:1">
      <c r="A548" t="s">
        <v>588</v>
      </c>
    </row>
    <row r="549" spans="1:1">
      <c r="A549" t="s">
        <v>601</v>
      </c>
    </row>
    <row r="550" spans="1:1">
      <c r="A550" t="s">
        <v>602</v>
      </c>
    </row>
    <row r="551" spans="1:1">
      <c r="A551" t="s">
        <v>603</v>
      </c>
    </row>
    <row r="552" spans="1:1">
      <c r="A552" t="s">
        <v>572</v>
      </c>
    </row>
    <row r="553" spans="1:1">
      <c r="A553" t="s">
        <v>573</v>
      </c>
    </row>
    <row r="554" spans="1:1">
      <c r="A554" t="s">
        <v>604</v>
      </c>
    </row>
    <row r="555" spans="1:1">
      <c r="A555" t="s">
        <v>605</v>
      </c>
    </row>
    <row r="556" spans="1:1">
      <c r="A556" t="s">
        <v>606</v>
      </c>
    </row>
    <row r="557" spans="1:1">
      <c r="A557" t="s">
        <v>607</v>
      </c>
    </row>
    <row r="558" spans="1:1">
      <c r="A558" t="s">
        <v>608</v>
      </c>
    </row>
    <row r="559" spans="1:1">
      <c r="A559" t="s">
        <v>609</v>
      </c>
    </row>
    <row r="561" spans="1:1">
      <c r="A561" t="s">
        <v>610</v>
      </c>
    </row>
    <row r="562" spans="1:1">
      <c r="A562" t="s">
        <v>611</v>
      </c>
    </row>
    <row r="563" spans="1:1">
      <c r="A563" t="s">
        <v>612</v>
      </c>
    </row>
    <row r="564" spans="1:1">
      <c r="A564" t="s">
        <v>613</v>
      </c>
    </row>
    <row r="565" spans="1:1">
      <c r="A565" t="s">
        <v>614</v>
      </c>
    </row>
    <row r="566" spans="1:1">
      <c r="A566" t="s">
        <v>615</v>
      </c>
    </row>
    <row r="567" spans="1:1">
      <c r="A567" t="s">
        <v>616</v>
      </c>
    </row>
    <row r="568" spans="1:1">
      <c r="A568" t="s">
        <v>617</v>
      </c>
    </row>
    <row r="569" spans="1:1">
      <c r="A569" t="s">
        <v>618</v>
      </c>
    </row>
    <row r="571" spans="1:1">
      <c r="A571" t="s">
        <v>619</v>
      </c>
    </row>
    <row r="572" spans="1:1">
      <c r="A572" t="s">
        <v>620</v>
      </c>
    </row>
    <row r="573" spans="1:1">
      <c r="A573" t="s">
        <v>621</v>
      </c>
    </row>
    <row r="574" spans="1:1">
      <c r="A574" t="s">
        <v>622</v>
      </c>
    </row>
    <row r="575" spans="1:1">
      <c r="A575" t="s">
        <v>623</v>
      </c>
    </row>
    <row r="576" spans="1:1">
      <c r="A576" t="s">
        <v>624</v>
      </c>
    </row>
    <row r="577" spans="1:1">
      <c r="A577" t="s">
        <v>625</v>
      </c>
    </row>
    <row r="579" spans="1:1">
      <c r="A579" t="s">
        <v>626</v>
      </c>
    </row>
    <row r="580" spans="1:1">
      <c r="A580" t="s">
        <v>627</v>
      </c>
    </row>
    <row r="581" spans="1:1">
      <c r="A581" t="s">
        <v>628</v>
      </c>
    </row>
    <row r="582" spans="1:1">
      <c r="A582" t="s">
        <v>629</v>
      </c>
    </row>
    <row r="583" spans="1:1">
      <c r="A583" t="s">
        <v>630</v>
      </c>
    </row>
    <row r="584" spans="1:1">
      <c r="A584" t="s">
        <v>631</v>
      </c>
    </row>
    <row r="585" spans="1:1">
      <c r="A585" t="s">
        <v>632</v>
      </c>
    </row>
    <row r="586" spans="1:1">
      <c r="A586" t="s">
        <v>633</v>
      </c>
    </row>
    <row r="588" spans="1:1">
      <c r="A588" t="s">
        <v>634</v>
      </c>
    </row>
    <row r="589" spans="1:1">
      <c r="A589" t="s">
        <v>635</v>
      </c>
    </row>
    <row r="590" spans="1:1">
      <c r="A590" t="s">
        <v>636</v>
      </c>
    </row>
    <row r="591" spans="1:1">
      <c r="A591" t="s">
        <v>637</v>
      </c>
    </row>
    <row r="592" spans="1:1">
      <c r="A592" t="s">
        <v>638</v>
      </c>
    </row>
    <row r="593" spans="1:1">
      <c r="A593" t="s">
        <v>639</v>
      </c>
    </row>
    <row r="594" spans="1:1">
      <c r="A594" t="s">
        <v>640</v>
      </c>
    </row>
    <row r="595" spans="1:1">
      <c r="A595" t="s">
        <v>641</v>
      </c>
    </row>
    <row r="596" spans="1:1">
      <c r="A596" t="s">
        <v>642</v>
      </c>
    </row>
    <row r="597" spans="1:1">
      <c r="A597" t="s">
        <v>643</v>
      </c>
    </row>
    <row r="599" spans="1:1">
      <c r="A599" t="s">
        <v>644</v>
      </c>
    </row>
    <row r="600" spans="1:1">
      <c r="A600" t="s">
        <v>645</v>
      </c>
    </row>
    <row r="601" spans="1:1">
      <c r="A601" t="s">
        <v>646</v>
      </c>
    </row>
    <row r="602" spans="1:1">
      <c r="A602" t="s">
        <v>647</v>
      </c>
    </row>
    <row r="603" spans="1:1">
      <c r="A603" t="s">
        <v>648</v>
      </c>
    </row>
    <row r="604" spans="1:1">
      <c r="A604" t="s">
        <v>649</v>
      </c>
    </row>
    <row r="606" spans="1:1">
      <c r="A606" t="s">
        <v>650</v>
      </c>
    </row>
    <row r="607" spans="1:1">
      <c r="A607" t="s">
        <v>651</v>
      </c>
    </row>
    <row r="608" spans="1:1">
      <c r="A608" t="s">
        <v>652</v>
      </c>
    </row>
    <row r="609" spans="1:1">
      <c r="A609" t="s">
        <v>653</v>
      </c>
    </row>
    <row r="610" spans="1:1">
      <c r="A610" t="s">
        <v>654</v>
      </c>
    </row>
    <row r="611" spans="1:1">
      <c r="A611" s="1" t="s">
        <v>655</v>
      </c>
    </row>
    <row r="616" spans="1:1">
      <c r="A616" t="s">
        <v>656</v>
      </c>
    </row>
    <row r="618" spans="1:1">
      <c r="A618" t="s">
        <v>657</v>
      </c>
    </row>
    <row r="620" spans="1:1">
      <c r="A620" t="s">
        <v>658</v>
      </c>
    </row>
    <row r="622" spans="1:1">
      <c r="A622" t="s">
        <v>659</v>
      </c>
    </row>
    <row r="623" spans="1:1">
      <c r="A623" t="s">
        <v>660</v>
      </c>
    </row>
    <row r="624" spans="1:1">
      <c r="A624" t="s">
        <v>661</v>
      </c>
    </row>
    <row r="625" spans="1:18">
      <c r="A625" t="s">
        <v>662</v>
      </c>
    </row>
    <row r="626" spans="1:18">
      <c r="A626" t="s">
        <v>663</v>
      </c>
    </row>
    <row r="627" spans="1:18">
      <c r="A627" t="s">
        <v>664</v>
      </c>
    </row>
    <row r="628" spans="1:18">
      <c r="A628" t="s">
        <v>665</v>
      </c>
    </row>
    <row r="629" spans="1:18">
      <c r="A629" t="s">
        <v>666</v>
      </c>
    </row>
    <row r="630" spans="1:18">
      <c r="A630" t="s">
        <v>667</v>
      </c>
    </row>
    <row r="631" spans="1:18">
      <c r="A631" t="s">
        <v>668</v>
      </c>
    </row>
    <row r="633" spans="1:18">
      <c r="A633" t="s">
        <v>669</v>
      </c>
    </row>
    <row r="635" spans="1:18">
      <c r="A635" t="s">
        <v>670</v>
      </c>
      <c r="B635" t="s">
        <v>288</v>
      </c>
      <c r="C635" t="s">
        <v>373</v>
      </c>
      <c r="D635" t="s">
        <v>671</v>
      </c>
      <c r="E635" t="s">
        <v>301</v>
      </c>
      <c r="F635" t="s">
        <v>672</v>
      </c>
      <c r="G635" t="s">
        <v>673</v>
      </c>
      <c r="H635" t="s">
        <v>674</v>
      </c>
      <c r="I635" t="s">
        <v>675</v>
      </c>
      <c r="J635" t="s">
        <v>676</v>
      </c>
      <c r="K635" t="s">
        <v>677</v>
      </c>
      <c r="L635" t="s">
        <v>678</v>
      </c>
      <c r="M635" t="s">
        <v>679</v>
      </c>
      <c r="N635" t="s">
        <v>680</v>
      </c>
      <c r="O635" t="s">
        <v>681</v>
      </c>
      <c r="P635" t="s">
        <v>682</v>
      </c>
      <c r="Q635" t="s">
        <v>683</v>
      </c>
      <c r="R635" t="s">
        <v>684</v>
      </c>
    </row>
    <row r="637" spans="1:18">
      <c r="A637" t="s">
        <v>685</v>
      </c>
      <c r="B637" t="s">
        <v>380</v>
      </c>
      <c r="C637" t="s">
        <v>377</v>
      </c>
      <c r="D637" t="s">
        <v>378</v>
      </c>
      <c r="E637" t="s">
        <v>379</v>
      </c>
      <c r="F637" t="s">
        <v>363</v>
      </c>
      <c r="G637" t="s">
        <v>686</v>
      </c>
      <c r="H637" t="s">
        <v>52</v>
      </c>
      <c r="I637" t="s">
        <v>687</v>
      </c>
      <c r="J637" t="s">
        <v>55</v>
      </c>
      <c r="K637" t="s">
        <v>688</v>
      </c>
      <c r="L637" t="s">
        <v>689</v>
      </c>
    </row>
    <row r="639" spans="1:18">
      <c r="A639" t="s">
        <v>690</v>
      </c>
      <c r="B639" t="s">
        <v>691</v>
      </c>
      <c r="C639" t="s">
        <v>692</v>
      </c>
      <c r="D639" t="s">
        <v>693</v>
      </c>
      <c r="E639" t="s">
        <v>694</v>
      </c>
    </row>
    <row r="641" spans="1:19">
      <c r="A641" t="s">
        <v>695</v>
      </c>
      <c r="B641" t="s">
        <v>696</v>
      </c>
    </row>
    <row r="643" spans="1:19">
      <c r="A643" t="s">
        <v>697</v>
      </c>
    </row>
    <row r="644" spans="1:19">
      <c r="A644" s="1" t="s">
        <v>698</v>
      </c>
    </row>
    <row r="649" spans="1:19">
      <c r="A649" t="s">
        <v>699</v>
      </c>
      <c r="B649" t="s">
        <v>674</v>
      </c>
      <c r="C649" t="s">
        <v>673</v>
      </c>
      <c r="D649" t="s">
        <v>700</v>
      </c>
      <c r="E649" t="s">
        <v>701</v>
      </c>
      <c r="F649" t="s">
        <v>702</v>
      </c>
    </row>
    <row r="651" spans="1:19">
      <c r="A651" t="s">
        <v>703</v>
      </c>
      <c r="B651" t="s">
        <v>704</v>
      </c>
      <c r="C651" t="s">
        <v>705</v>
      </c>
      <c r="D651" t="s">
        <v>706</v>
      </c>
      <c r="E651" t="s">
        <v>707</v>
      </c>
      <c r="F651" t="s">
        <v>708</v>
      </c>
      <c r="G651" t="s">
        <v>709</v>
      </c>
      <c r="H651" t="s">
        <v>710</v>
      </c>
      <c r="I651" t="s">
        <v>711</v>
      </c>
    </row>
    <row r="653" spans="1:19">
      <c r="A653" t="s">
        <v>712</v>
      </c>
      <c r="B653" t="s">
        <v>713</v>
      </c>
      <c r="C653" t="s">
        <v>714</v>
      </c>
      <c r="D653" t="s">
        <v>715</v>
      </c>
      <c r="E653" t="s">
        <v>716</v>
      </c>
      <c r="F653" t="s">
        <v>717</v>
      </c>
      <c r="G653" t="s">
        <v>718</v>
      </c>
      <c r="H653" t="s">
        <v>719</v>
      </c>
      <c r="I653" t="s">
        <v>720</v>
      </c>
      <c r="J653" t="s">
        <v>721</v>
      </c>
      <c r="K653" t="s">
        <v>722</v>
      </c>
      <c r="L653" t="s">
        <v>723</v>
      </c>
      <c r="M653" t="s">
        <v>724</v>
      </c>
      <c r="N653" t="s">
        <v>725</v>
      </c>
    </row>
    <row r="655" spans="1:19">
      <c r="A655" t="s">
        <v>726</v>
      </c>
      <c r="B655" t="s">
        <v>727</v>
      </c>
      <c r="C655" t="s">
        <v>728</v>
      </c>
      <c r="D655" t="s">
        <v>729</v>
      </c>
      <c r="E655" t="s">
        <v>730</v>
      </c>
      <c r="F655" t="s">
        <v>731</v>
      </c>
      <c r="G655" t="s">
        <v>732</v>
      </c>
      <c r="H655" t="s">
        <v>733</v>
      </c>
      <c r="I655" t="s">
        <v>734</v>
      </c>
      <c r="J655" t="s">
        <v>735</v>
      </c>
      <c r="K655" t="s">
        <v>736</v>
      </c>
      <c r="L655" t="s">
        <v>737</v>
      </c>
      <c r="M655" t="s">
        <v>738</v>
      </c>
      <c r="N655" t="s">
        <v>739</v>
      </c>
      <c r="O655" t="s">
        <v>740</v>
      </c>
      <c r="P655" t="s">
        <v>741</v>
      </c>
      <c r="Q655" t="s">
        <v>742</v>
      </c>
      <c r="R655" t="s">
        <v>743</v>
      </c>
      <c r="S655" t="s">
        <v>744</v>
      </c>
    </row>
    <row r="657" spans="1:3">
      <c r="A657" t="s">
        <v>745</v>
      </c>
    </row>
    <row r="658" spans="1:3">
      <c r="A658" t="s">
        <v>746</v>
      </c>
    </row>
    <row r="660" spans="1:3">
      <c r="A660" t="s">
        <v>747</v>
      </c>
    </row>
    <row r="661" spans="1:3">
      <c r="A661" t="s">
        <v>748</v>
      </c>
    </row>
    <row r="662" spans="1:3">
      <c r="A662" t="s">
        <v>749</v>
      </c>
    </row>
    <row r="663" spans="1:3">
      <c r="A663" t="s">
        <v>750</v>
      </c>
    </row>
    <row r="665" spans="1:3">
      <c r="A665" t="s">
        <v>751</v>
      </c>
    </row>
    <row r="666" spans="1:3">
      <c r="A666" s="1" t="s">
        <v>752</v>
      </c>
    </row>
    <row r="671" spans="1:3">
      <c r="A671" t="s">
        <v>753</v>
      </c>
    </row>
    <row r="672" spans="1:3">
      <c r="A672" t="s">
        <v>754</v>
      </c>
      <c r="B672" t="s">
        <v>755</v>
      </c>
      <c r="C672" t="s">
        <v>756</v>
      </c>
    </row>
    <row r="673" spans="1:8">
      <c r="A673" t="s">
        <v>757</v>
      </c>
    </row>
    <row r="674" spans="1:8">
      <c r="A674" t="s">
        <v>758</v>
      </c>
      <c r="B674" t="s">
        <v>759</v>
      </c>
      <c r="C674" t="s">
        <v>760</v>
      </c>
      <c r="D674" t="s">
        <v>761</v>
      </c>
      <c r="E674" t="s">
        <v>762</v>
      </c>
      <c r="F674" t="s">
        <v>763</v>
      </c>
      <c r="G674" t="s">
        <v>764</v>
      </c>
    </row>
    <row r="675" spans="1:8">
      <c r="A675" t="s">
        <v>765</v>
      </c>
    </row>
    <row r="676" spans="1:8">
      <c r="A676" t="s">
        <v>766</v>
      </c>
    </row>
    <row r="678" spans="1:8">
      <c r="A678" t="s">
        <v>767</v>
      </c>
      <c r="B678" t="s">
        <v>768</v>
      </c>
    </row>
    <row r="679" spans="1:8">
      <c r="A679" t="s">
        <v>769</v>
      </c>
    </row>
    <row r="680" spans="1:8">
      <c r="A680" t="s">
        <v>770</v>
      </c>
    </row>
    <row r="684" spans="1:8">
      <c r="A684" t="s">
        <v>771</v>
      </c>
      <c r="B684" t="s">
        <v>378</v>
      </c>
      <c r="C684" t="s">
        <v>218</v>
      </c>
      <c r="D684" t="s">
        <v>380</v>
      </c>
      <c r="E684" t="s">
        <v>772</v>
      </c>
    </row>
    <row r="685" spans="1:8">
      <c r="A685" t="s">
        <v>773</v>
      </c>
      <c r="B685" t="s">
        <v>774</v>
      </c>
      <c r="C685" t="s">
        <v>371</v>
      </c>
      <c r="D685" t="s">
        <v>372</v>
      </c>
      <c r="E685" t="s">
        <v>775</v>
      </c>
      <c r="F685" t="s">
        <v>301</v>
      </c>
      <c r="G685" t="s">
        <v>28</v>
      </c>
      <c r="H685" t="s">
        <v>29</v>
      </c>
    </row>
    <row r="686" spans="1:8">
      <c r="A686" s="1" t="s">
        <v>776</v>
      </c>
    </row>
    <row r="691" spans="1:4">
      <c r="A691" t="s">
        <v>777</v>
      </c>
    </row>
    <row r="693" spans="1:4">
      <c r="A693" t="s">
        <v>778</v>
      </c>
    </row>
    <row r="694" spans="1:4">
      <c r="A694" t="s">
        <v>779</v>
      </c>
      <c r="B694" t="s">
        <v>780</v>
      </c>
      <c r="C694" t="s">
        <v>781</v>
      </c>
    </row>
    <row r="695" spans="1:4">
      <c r="A695" t="s">
        <v>782</v>
      </c>
    </row>
    <row r="696" spans="1:4">
      <c r="A696" t="s">
        <v>783</v>
      </c>
    </row>
    <row r="697" spans="1:4">
      <c r="A697" t="s">
        <v>784</v>
      </c>
      <c r="B697" t="s">
        <v>785</v>
      </c>
      <c r="C697" t="s">
        <v>786</v>
      </c>
      <c r="D697" t="s">
        <v>787</v>
      </c>
    </row>
    <row r="699" spans="1:4">
      <c r="A699" t="s">
        <v>788</v>
      </c>
    </row>
    <row r="701" spans="1:4">
      <c r="A701" t="s">
        <v>789</v>
      </c>
    </row>
    <row r="703" spans="1:4">
      <c r="A703" t="s">
        <v>790</v>
      </c>
    </row>
    <row r="705" spans="1:8">
      <c r="A705" t="s">
        <v>791</v>
      </c>
      <c r="B705" t="s">
        <v>792</v>
      </c>
      <c r="C705" t="s">
        <v>793</v>
      </c>
    </row>
    <row r="707" spans="1:8">
      <c r="A707" t="s">
        <v>794</v>
      </c>
      <c r="B707" t="s">
        <v>795</v>
      </c>
      <c r="C707" t="s">
        <v>796</v>
      </c>
      <c r="D707" t="s">
        <v>797</v>
      </c>
      <c r="E707" t="s">
        <v>798</v>
      </c>
      <c r="F707" t="s">
        <v>799</v>
      </c>
      <c r="G707" t="s">
        <v>800</v>
      </c>
    </row>
    <row r="709" spans="1:8">
      <c r="A709" t="s">
        <v>801</v>
      </c>
    </row>
    <row r="711" spans="1:8">
      <c r="A711" t="s">
        <v>802</v>
      </c>
      <c r="B711" t="s">
        <v>803</v>
      </c>
      <c r="C711" t="s">
        <v>804</v>
      </c>
      <c r="D711" t="s">
        <v>805</v>
      </c>
      <c r="E711" t="s">
        <v>806</v>
      </c>
      <c r="F711" t="s">
        <v>807</v>
      </c>
      <c r="G711" t="s">
        <v>808</v>
      </c>
      <c r="H711" t="s">
        <v>809</v>
      </c>
    </row>
    <row r="713" spans="1:8">
      <c r="A713" t="s">
        <v>810</v>
      </c>
    </row>
    <row r="715" spans="1:8">
      <c r="A715" t="s">
        <v>811</v>
      </c>
    </row>
    <row r="717" spans="1:8">
      <c r="A717" t="s">
        <v>812</v>
      </c>
      <c r="B717" t="s">
        <v>813</v>
      </c>
    </row>
    <row r="719" spans="1:8">
      <c r="A719" t="s">
        <v>814</v>
      </c>
    </row>
    <row r="720" spans="1:8">
      <c r="A720" t="s">
        <v>815</v>
      </c>
      <c r="B720" t="s">
        <v>816</v>
      </c>
      <c r="C720" t="s">
        <v>817</v>
      </c>
      <c r="D720" t="s">
        <v>818</v>
      </c>
      <c r="E720" t="s">
        <v>819</v>
      </c>
      <c r="F720" t="s">
        <v>820</v>
      </c>
      <c r="G720" t="s">
        <v>821</v>
      </c>
      <c r="H720" t="s">
        <v>822</v>
      </c>
    </row>
    <row r="721" spans="1:2">
      <c r="A721" t="s">
        <v>823</v>
      </c>
    </row>
    <row r="722" spans="1:2">
      <c r="A722" t="s">
        <v>824</v>
      </c>
    </row>
    <row r="724" spans="1:2">
      <c r="A724" t="s">
        <v>825</v>
      </c>
      <c r="B724" t="s">
        <v>826</v>
      </c>
    </row>
    <row r="726" spans="1:2">
      <c r="A726" t="s">
        <v>827</v>
      </c>
    </row>
    <row r="728" spans="1:2">
      <c r="A728" t="s">
        <v>828</v>
      </c>
    </row>
    <row r="729" spans="1:2">
      <c r="A729" t="s">
        <v>829</v>
      </c>
      <c r="B729" t="s">
        <v>830</v>
      </c>
    </row>
    <row r="730" spans="1:2">
      <c r="A730" t="s">
        <v>831</v>
      </c>
    </row>
    <row r="732" spans="1:2">
      <c r="A732" t="s">
        <v>832</v>
      </c>
    </row>
    <row r="734" spans="1:2">
      <c r="A734" t="s">
        <v>833</v>
      </c>
    </row>
    <row r="736" spans="1:2">
      <c r="A736" t="s">
        <v>834</v>
      </c>
    </row>
    <row r="737" spans="1:2">
      <c r="A737" t="s">
        <v>835</v>
      </c>
      <c r="B737" t="s">
        <v>836</v>
      </c>
    </row>
    <row r="738" spans="1:2">
      <c r="A738" t="s">
        <v>837</v>
      </c>
    </row>
    <row r="743" spans="1:2">
      <c r="A743" t="s">
        <v>838</v>
      </c>
    </row>
    <row r="745" spans="1:2">
      <c r="A745" t="s">
        <v>839</v>
      </c>
    </row>
    <row r="746" spans="1:2">
      <c r="A746" t="s">
        <v>840</v>
      </c>
    </row>
    <row r="747" spans="1:2">
      <c r="A747" t="s">
        <v>841</v>
      </c>
    </row>
    <row r="748" spans="1:2">
      <c r="A748" t="s">
        <v>842</v>
      </c>
    </row>
    <row r="749" spans="1:2">
      <c r="A749" t="s">
        <v>843</v>
      </c>
    </row>
    <row r="750" spans="1:2">
      <c r="A750" t="s">
        <v>844</v>
      </c>
    </row>
    <row r="751" spans="1:2">
      <c r="A751" t="s">
        <v>845</v>
      </c>
    </row>
    <row r="752" spans="1:2">
      <c r="A752" t="s">
        <v>846</v>
      </c>
    </row>
    <row r="753" spans="1:2">
      <c r="A753" t="s">
        <v>847</v>
      </c>
      <c r="B753" t="s">
        <v>848</v>
      </c>
    </row>
    <row r="754" spans="1:2">
      <c r="A754" t="s">
        <v>849</v>
      </c>
    </row>
    <row r="755" spans="1:2">
      <c r="A755" t="s">
        <v>850</v>
      </c>
    </row>
    <row r="757" spans="1:2">
      <c r="A757" t="s">
        <v>851</v>
      </c>
    </row>
    <row r="759" spans="1:2">
      <c r="A759" t="s">
        <v>852</v>
      </c>
    </row>
    <row r="760" spans="1:2">
      <c r="A760" t="s">
        <v>853</v>
      </c>
    </row>
    <row r="761" spans="1:2">
      <c r="A761" t="s">
        <v>854</v>
      </c>
    </row>
    <row r="763" spans="1:2">
      <c r="A763" t="s">
        <v>855</v>
      </c>
    </row>
    <row r="764" spans="1:2">
      <c r="A764" t="s">
        <v>856</v>
      </c>
    </row>
    <row r="765" spans="1:2">
      <c r="A765" t="s">
        <v>857</v>
      </c>
    </row>
    <row r="766" spans="1:2">
      <c r="A766" t="s">
        <v>858</v>
      </c>
    </row>
    <row r="767" spans="1:2">
      <c r="A767" t="s">
        <v>859</v>
      </c>
    </row>
    <row r="769" spans="1:2">
      <c r="A769" t="s">
        <v>860</v>
      </c>
    </row>
    <row r="771" spans="1:2">
      <c r="A771" t="s">
        <v>861</v>
      </c>
    </row>
    <row r="773" spans="1:2">
      <c r="A773" t="s">
        <v>862</v>
      </c>
      <c r="B773" t="s">
        <v>863</v>
      </c>
    </row>
    <row r="775" spans="1:2">
      <c r="A775" t="s">
        <v>864</v>
      </c>
    </row>
    <row r="777" spans="1:2">
      <c r="A777" t="e">
        <f>-Rick</f>
        <v>#NAME?</v>
      </c>
    </row>
    <row r="778" spans="1:2">
      <c r="A778" s="1" t="s">
        <v>865</v>
      </c>
    </row>
    <row r="785" spans="1:15">
      <c r="A785" t="s">
        <v>866</v>
      </c>
      <c r="B785" t="s">
        <v>867</v>
      </c>
    </row>
    <row r="789" spans="1:15">
      <c r="A789" t="s">
        <v>868</v>
      </c>
    </row>
    <row r="791" spans="1:15">
      <c r="A791" t="s">
        <v>869</v>
      </c>
    </row>
    <row r="792" spans="1:15">
      <c r="A792" t="s">
        <v>870</v>
      </c>
    </row>
    <row r="793" spans="1:15">
      <c r="A793" t="s">
        <v>871</v>
      </c>
    </row>
    <row r="796" spans="1:15">
      <c r="A796" t="s">
        <v>872</v>
      </c>
    </row>
    <row r="798" spans="1:15">
      <c r="A798" t="s">
        <v>873</v>
      </c>
      <c r="B798" t="s">
        <v>874</v>
      </c>
      <c r="C798" t="s">
        <v>875</v>
      </c>
      <c r="D798" t="s">
        <v>876</v>
      </c>
      <c r="E798" t="s">
        <v>877</v>
      </c>
      <c r="F798" t="s">
        <v>878</v>
      </c>
      <c r="G798" t="s">
        <v>879</v>
      </c>
      <c r="H798" t="s">
        <v>880</v>
      </c>
      <c r="I798" t="s">
        <v>881</v>
      </c>
      <c r="J798" t="s">
        <v>882</v>
      </c>
      <c r="K798" t="s">
        <v>883</v>
      </c>
      <c r="L798" t="s">
        <v>884</v>
      </c>
      <c r="M798" t="s">
        <v>885</v>
      </c>
      <c r="N798" t="s">
        <v>138</v>
      </c>
      <c r="O798" t="s">
        <v>886</v>
      </c>
    </row>
    <row r="800" spans="1:15">
      <c r="A800" t="s">
        <v>887</v>
      </c>
      <c r="B800" t="s">
        <v>888</v>
      </c>
      <c r="C800" t="s">
        <v>889</v>
      </c>
      <c r="D800" t="s">
        <v>890</v>
      </c>
      <c r="E800" t="s">
        <v>891</v>
      </c>
      <c r="F800" t="s">
        <v>892</v>
      </c>
      <c r="G800" t="s">
        <v>893</v>
      </c>
    </row>
    <row r="802" spans="1:10">
      <c r="A802" t="s">
        <v>894</v>
      </c>
      <c r="B802" t="s">
        <v>895</v>
      </c>
      <c r="C802" t="s">
        <v>380</v>
      </c>
      <c r="D802" t="s">
        <v>896</v>
      </c>
      <c r="E802" t="s">
        <v>378</v>
      </c>
      <c r="F802" t="s">
        <v>897</v>
      </c>
      <c r="G802" t="s">
        <v>898</v>
      </c>
      <c r="H802" t="s">
        <v>899</v>
      </c>
      <c r="I802" t="s">
        <v>900</v>
      </c>
      <c r="J802" t="s">
        <v>901</v>
      </c>
    </row>
    <row r="804" spans="1:10">
      <c r="A804" t="s">
        <v>902</v>
      </c>
      <c r="B804" t="s">
        <v>903</v>
      </c>
      <c r="C804" t="s">
        <v>904</v>
      </c>
      <c r="D804" t="s">
        <v>905</v>
      </c>
      <c r="E804" t="s">
        <v>906</v>
      </c>
      <c r="F804" t="s">
        <v>907</v>
      </c>
      <c r="G804" t="s">
        <v>908</v>
      </c>
      <c r="H804" t="s">
        <v>909</v>
      </c>
      <c r="I804" t="s">
        <v>910</v>
      </c>
      <c r="J804" t="s">
        <v>911</v>
      </c>
    </row>
    <row r="807" spans="1:10">
      <c r="A807" t="s">
        <v>912</v>
      </c>
      <c r="B807" t="s">
        <v>913</v>
      </c>
      <c r="C807" t="s">
        <v>914</v>
      </c>
      <c r="D807" t="s">
        <v>915</v>
      </c>
      <c r="E807" t="s">
        <v>916</v>
      </c>
      <c r="F807" t="s">
        <v>917</v>
      </c>
      <c r="G807" t="s">
        <v>918</v>
      </c>
      <c r="H807" t="s">
        <v>919</v>
      </c>
    </row>
    <row r="809" spans="1:10">
      <c r="A809" t="s">
        <v>920</v>
      </c>
      <c r="B809" t="s">
        <v>921</v>
      </c>
      <c r="C809" t="s">
        <v>922</v>
      </c>
      <c r="D809" t="s">
        <v>923</v>
      </c>
      <c r="E809" t="s">
        <v>924</v>
      </c>
      <c r="F809" t="s">
        <v>925</v>
      </c>
      <c r="G809" t="s">
        <v>926</v>
      </c>
    </row>
    <row r="811" spans="1:10">
      <c r="A811" t="s">
        <v>927</v>
      </c>
      <c r="B811">
        <v>2</v>
      </c>
      <c r="C811" t="s">
        <v>928</v>
      </c>
      <c r="D811" t="s">
        <v>929</v>
      </c>
      <c r="E811" t="s">
        <v>930</v>
      </c>
      <c r="F811" t="s">
        <v>931</v>
      </c>
    </row>
    <row r="813" spans="1:10">
      <c r="A813" t="s">
        <v>932</v>
      </c>
      <c r="B813" t="s">
        <v>933</v>
      </c>
      <c r="C813" t="s">
        <v>934</v>
      </c>
      <c r="D813" t="s">
        <v>935</v>
      </c>
      <c r="E813" t="s">
        <v>936</v>
      </c>
      <c r="F813" t="s">
        <v>937</v>
      </c>
      <c r="G813" t="s">
        <v>938</v>
      </c>
      <c r="H813" t="s">
        <v>939</v>
      </c>
    </row>
    <row r="815" spans="1:10">
      <c r="A815" t="s">
        <v>940</v>
      </c>
      <c r="B815" t="s">
        <v>941</v>
      </c>
      <c r="C815" t="s">
        <v>942</v>
      </c>
      <c r="D815" t="s">
        <v>943</v>
      </c>
      <c r="E815" t="s">
        <v>944</v>
      </c>
      <c r="F815" t="s">
        <v>945</v>
      </c>
      <c r="G815" t="s">
        <v>946</v>
      </c>
      <c r="H815" t="s">
        <v>947</v>
      </c>
    </row>
    <row r="817" spans="1:10">
      <c r="A817" t="s">
        <v>948</v>
      </c>
      <c r="B817" t="s">
        <v>949</v>
      </c>
      <c r="C817" t="s">
        <v>950</v>
      </c>
      <c r="D817" t="s">
        <v>951</v>
      </c>
      <c r="E817" t="s">
        <v>952</v>
      </c>
      <c r="F817" t="s">
        <v>953</v>
      </c>
      <c r="G817" t="s">
        <v>954</v>
      </c>
    </row>
    <row r="819" spans="1:10">
      <c r="A819" t="s">
        <v>955</v>
      </c>
    </row>
    <row r="821" spans="1:10">
      <c r="A821" t="s">
        <v>956</v>
      </c>
      <c r="B821" t="s">
        <v>322</v>
      </c>
      <c r="C821" t="s">
        <v>957</v>
      </c>
      <c r="D821" t="s">
        <v>958</v>
      </c>
      <c r="E821" t="s">
        <v>959</v>
      </c>
      <c r="F821" t="s">
        <v>960</v>
      </c>
    </row>
    <row r="823" spans="1:10">
      <c r="A823" t="s">
        <v>961</v>
      </c>
      <c r="B823" t="s">
        <v>962</v>
      </c>
      <c r="C823" t="s">
        <v>963</v>
      </c>
      <c r="D823" t="s">
        <v>964</v>
      </c>
      <c r="E823" t="s">
        <v>965</v>
      </c>
      <c r="F823" t="s">
        <v>966</v>
      </c>
    </row>
    <row r="825" spans="1:10">
      <c r="A825" t="s">
        <v>967</v>
      </c>
      <c r="B825" t="s">
        <v>968</v>
      </c>
      <c r="C825" t="s">
        <v>969</v>
      </c>
      <c r="D825" t="s">
        <v>970</v>
      </c>
      <c r="E825" t="s">
        <v>971</v>
      </c>
      <c r="F825" t="s">
        <v>972</v>
      </c>
      <c r="G825" t="s">
        <v>973</v>
      </c>
      <c r="H825" t="s">
        <v>974</v>
      </c>
      <c r="I825" t="s">
        <v>975</v>
      </c>
      <c r="J825" t="s">
        <v>976</v>
      </c>
    </row>
    <row r="827" spans="1:10">
      <c r="A827" t="s">
        <v>977</v>
      </c>
      <c r="B827" t="s">
        <v>978</v>
      </c>
      <c r="C827" t="s">
        <v>979</v>
      </c>
      <c r="D827" t="s">
        <v>980</v>
      </c>
      <c r="E827" t="s">
        <v>981</v>
      </c>
    </row>
    <row r="829" spans="1:10">
      <c r="A829" t="s">
        <v>982</v>
      </c>
    </row>
    <row r="831" spans="1:10">
      <c r="A831" t="s">
        <v>983</v>
      </c>
      <c r="B831" t="s">
        <v>984</v>
      </c>
      <c r="C831" t="s">
        <v>985</v>
      </c>
    </row>
    <row r="833" spans="1:5">
      <c r="A833" t="s">
        <v>986</v>
      </c>
      <c r="B833" t="s">
        <v>987</v>
      </c>
      <c r="C833" t="s">
        <v>988</v>
      </c>
      <c r="D833" t="s">
        <v>322</v>
      </c>
      <c r="E833" t="s">
        <v>989</v>
      </c>
    </row>
    <row r="836" spans="1:5">
      <c r="A836" t="s">
        <v>990</v>
      </c>
    </row>
    <row r="838" spans="1:5">
      <c r="A838" t="s">
        <v>869</v>
      </c>
    </row>
    <row r="839" spans="1:5">
      <c r="A839" t="s">
        <v>870</v>
      </c>
    </row>
    <row r="840" spans="1:5">
      <c r="A840" t="s">
        <v>871</v>
      </c>
    </row>
    <row r="843" spans="1:5">
      <c r="A843" s="1" t="s">
        <v>991</v>
      </c>
    </row>
    <row r="848" spans="1:5">
      <c r="A848" t="s">
        <v>656</v>
      </c>
    </row>
    <row r="850" spans="1:5">
      <c r="A850" t="s">
        <v>992</v>
      </c>
    </row>
    <row r="852" spans="1:5">
      <c r="A852" t="s">
        <v>993</v>
      </c>
    </row>
    <row r="854" spans="1:5">
      <c r="A854" t="s">
        <v>994</v>
      </c>
    </row>
    <row r="856" spans="1:5">
      <c r="A856" t="s">
        <v>658</v>
      </c>
    </row>
    <row r="858" spans="1:5">
      <c r="A858" t="s">
        <v>995</v>
      </c>
      <c r="B858" t="s">
        <v>996</v>
      </c>
    </row>
    <row r="859" spans="1:5">
      <c r="A859" t="s">
        <v>997</v>
      </c>
    </row>
    <row r="861" spans="1:5">
      <c r="A861" t="s">
        <v>998</v>
      </c>
    </row>
    <row r="863" spans="1:5">
      <c r="A863" t="s">
        <v>670</v>
      </c>
      <c r="B863" t="s">
        <v>373</v>
      </c>
      <c r="C863" t="s">
        <v>671</v>
      </c>
      <c r="D863" t="s">
        <v>301</v>
      </c>
      <c r="E863" t="s">
        <v>999</v>
      </c>
    </row>
    <row r="865" spans="1:5">
      <c r="A865" t="s">
        <v>1000</v>
      </c>
      <c r="B865" t="s">
        <v>380</v>
      </c>
      <c r="C865" t="s">
        <v>377</v>
      </c>
      <c r="D865" t="s">
        <v>378</v>
      </c>
      <c r="E865" t="s">
        <v>52</v>
      </c>
    </row>
    <row r="867" spans="1:5">
      <c r="A867" t="s">
        <v>1001</v>
      </c>
      <c r="B867" t="s">
        <v>1002</v>
      </c>
      <c r="C867" t="s">
        <v>1003</v>
      </c>
      <c r="D867" t="s">
        <v>1004</v>
      </c>
      <c r="E867" t="s">
        <v>1005</v>
      </c>
    </row>
    <row r="869" spans="1:5">
      <c r="A869" t="s">
        <v>1006</v>
      </c>
    </row>
    <row r="871" spans="1:5">
      <c r="A871" t="s">
        <v>1007</v>
      </c>
    </row>
    <row r="873" spans="1:5">
      <c r="A873" t="s">
        <v>697</v>
      </c>
    </row>
    <row r="874" spans="1:5">
      <c r="A874" t="s">
        <v>308</v>
      </c>
    </row>
    <row r="875" spans="1:5">
      <c r="A875" t="s">
        <v>1008</v>
      </c>
    </row>
    <row r="880" spans="1:5">
      <c r="A880" t="s">
        <v>1009</v>
      </c>
    </row>
    <row r="882" spans="1:7">
      <c r="A882" t="s">
        <v>8</v>
      </c>
      <c r="B882" t="s">
        <v>1010</v>
      </c>
      <c r="C882" t="s">
        <v>1011</v>
      </c>
      <c r="D882" t="s">
        <v>1012</v>
      </c>
      <c r="E882" t="s">
        <v>1013</v>
      </c>
      <c r="F882" t="s">
        <v>1014</v>
      </c>
      <c r="G882" t="s">
        <v>1015</v>
      </c>
    </row>
    <row r="884" spans="1:7">
      <c r="A884" t="s">
        <v>1016</v>
      </c>
    </row>
    <row r="885" spans="1:7">
      <c r="A885" t="s">
        <v>1017</v>
      </c>
    </row>
    <row r="886" spans="1:7">
      <c r="A886" t="s">
        <v>1018</v>
      </c>
    </row>
    <row r="887" spans="1:7">
      <c r="A887" t="s">
        <v>1019</v>
      </c>
    </row>
    <row r="889" spans="1:7">
      <c r="A889" t="s">
        <v>1020</v>
      </c>
    </row>
    <row r="890" spans="1:7">
      <c r="A890" s="1" t="s">
        <v>1021</v>
      </c>
    </row>
    <row r="895" spans="1:7">
      <c r="A895" t="s">
        <v>1022</v>
      </c>
      <c r="B895" t="s">
        <v>1023</v>
      </c>
      <c r="C895" t="s">
        <v>1024</v>
      </c>
    </row>
    <row r="897" spans="1:11">
      <c r="A897" t="s">
        <v>1025</v>
      </c>
      <c r="B897" t="s">
        <v>1026</v>
      </c>
      <c r="C897" t="s">
        <v>1027</v>
      </c>
      <c r="D897" t="s">
        <v>1028</v>
      </c>
      <c r="E897" t="s">
        <v>1029</v>
      </c>
      <c r="F897" t="s">
        <v>1030</v>
      </c>
      <c r="G897" t="s">
        <v>1031</v>
      </c>
      <c r="H897" t="s">
        <v>1032</v>
      </c>
      <c r="I897" t="s">
        <v>1033</v>
      </c>
      <c r="J897" t="s">
        <v>1034</v>
      </c>
      <c r="K897" t="s">
        <v>1035</v>
      </c>
    </row>
    <row r="899" spans="1:11">
      <c r="A899" t="s">
        <v>1036</v>
      </c>
    </row>
    <row r="900" spans="1:11">
      <c r="A900" t="s">
        <v>1037</v>
      </c>
      <c r="B900" t="s">
        <v>1038</v>
      </c>
    </row>
    <row r="902" spans="1:11">
      <c r="A902" t="s">
        <v>1039</v>
      </c>
      <c r="B902" t="s">
        <v>1040</v>
      </c>
      <c r="C902">
        <v>107</v>
      </c>
      <c r="D902">
        <v>113</v>
      </c>
      <c r="E902">
        <v>114</v>
      </c>
      <c r="F902">
        <v>116</v>
      </c>
      <c r="G902">
        <v>130</v>
      </c>
      <c r="H902">
        <v>138</v>
      </c>
      <c r="I902">
        <v>151</v>
      </c>
      <c r="J902">
        <v>152</v>
      </c>
    </row>
    <row r="904" spans="1:11">
      <c r="A904" t="s">
        <v>1041</v>
      </c>
      <c r="B904" t="s">
        <v>1042</v>
      </c>
      <c r="C904">
        <v>231</v>
      </c>
      <c r="D904">
        <v>233</v>
      </c>
      <c r="E904">
        <v>234</v>
      </c>
      <c r="F904">
        <v>235</v>
      </c>
      <c r="G904">
        <v>236</v>
      </c>
    </row>
    <row r="906" spans="1:11">
      <c r="A906" t="s">
        <v>1043</v>
      </c>
      <c r="B906">
        <v>101</v>
      </c>
      <c r="C906">
        <v>181</v>
      </c>
      <c r="D906">
        <v>241</v>
      </c>
      <c r="E906">
        <v>282</v>
      </c>
      <c r="F906" t="s">
        <v>1044</v>
      </c>
      <c r="G906" t="s">
        <v>1045</v>
      </c>
    </row>
    <row r="908" spans="1:11">
      <c r="A908" t="s">
        <v>1046</v>
      </c>
      <c r="B908">
        <v>111</v>
      </c>
      <c r="C908" t="s">
        <v>1047</v>
      </c>
    </row>
    <row r="910" spans="1:11">
      <c r="A910" t="s">
        <v>1048</v>
      </c>
      <c r="B910">
        <v>117</v>
      </c>
      <c r="C910">
        <v>121</v>
      </c>
      <c r="D910">
        <v>141</v>
      </c>
      <c r="E910">
        <v>142</v>
      </c>
      <c r="F910">
        <v>151</v>
      </c>
      <c r="G910">
        <v>170</v>
      </c>
      <c r="H910">
        <v>210</v>
      </c>
      <c r="I910" t="s">
        <v>1049</v>
      </c>
      <c r="J910" t="s">
        <v>1050</v>
      </c>
    </row>
    <row r="912" spans="1:11">
      <c r="A912" t="s">
        <v>1051</v>
      </c>
      <c r="B912" t="s">
        <v>137</v>
      </c>
      <c r="C912" t="s">
        <v>1052</v>
      </c>
      <c r="D912" t="s">
        <v>1053</v>
      </c>
    </row>
    <row r="914" spans="1:10">
      <c r="A914" t="s">
        <v>1054</v>
      </c>
    </row>
    <row r="915" spans="1:10">
      <c r="A915" s="1" t="s">
        <v>1055</v>
      </c>
    </row>
    <row r="920" spans="1:10">
      <c r="A920" t="s">
        <v>1056</v>
      </c>
    </row>
    <row r="922" spans="1:10">
      <c r="A922" t="s">
        <v>1057</v>
      </c>
      <c r="B922" t="s">
        <v>1058</v>
      </c>
      <c r="C922" t="s">
        <v>1059</v>
      </c>
      <c r="D922" t="s">
        <v>1052</v>
      </c>
      <c r="E922" t="s">
        <v>1060</v>
      </c>
      <c r="F922" t="s">
        <v>1061</v>
      </c>
      <c r="G922" t="s">
        <v>1062</v>
      </c>
      <c r="H922" t="s">
        <v>1063</v>
      </c>
      <c r="I922" t="s">
        <v>1064</v>
      </c>
      <c r="J922" t="s">
        <v>1065</v>
      </c>
    </row>
    <row r="924" spans="1:10">
      <c r="A924" t="s">
        <v>1066</v>
      </c>
      <c r="B924" t="s">
        <v>1067</v>
      </c>
      <c r="C924" t="s">
        <v>1068</v>
      </c>
      <c r="D924" t="s">
        <v>1069</v>
      </c>
    </row>
    <row r="926" spans="1:10">
      <c r="A926" t="s">
        <v>1070</v>
      </c>
    </row>
    <row r="927" spans="1:10">
      <c r="A927" t="s">
        <v>1071</v>
      </c>
    </row>
    <row r="928" spans="1:10">
      <c r="A928" t="s">
        <v>1072</v>
      </c>
    </row>
    <row r="929" spans="1:2">
      <c r="A929" t="s">
        <v>1073</v>
      </c>
    </row>
    <row r="931" spans="1:2">
      <c r="A931" t="s">
        <v>1074</v>
      </c>
    </row>
    <row r="932" spans="1:2">
      <c r="A932" t="s">
        <v>1075</v>
      </c>
    </row>
    <row r="933" spans="1:2">
      <c r="A933" t="s">
        <v>1076</v>
      </c>
    </row>
    <row r="934" spans="1:2">
      <c r="A934" t="s">
        <v>1077</v>
      </c>
    </row>
    <row r="935" spans="1:2">
      <c r="A935" t="s">
        <v>1078</v>
      </c>
      <c r="B935" t="s">
        <v>677</v>
      </c>
    </row>
    <row r="936" spans="1:2">
      <c r="A936" t="s">
        <v>527</v>
      </c>
    </row>
    <row r="937" spans="1:2">
      <c r="A937" t="s">
        <v>1079</v>
      </c>
    </row>
    <row r="938" spans="1:2">
      <c r="A938" t="s">
        <v>1080</v>
      </c>
    </row>
    <row r="939" spans="1:2">
      <c r="A939" t="s">
        <v>1081</v>
      </c>
    </row>
    <row r="940" spans="1:2">
      <c r="A940" t="s">
        <v>1082</v>
      </c>
    </row>
    <row r="941" spans="1:2">
      <c r="A941" t="s">
        <v>1083</v>
      </c>
    </row>
    <row r="942" spans="1:2">
      <c r="A942" t="s">
        <v>529</v>
      </c>
    </row>
    <row r="943" spans="1:2">
      <c r="A943" t="s">
        <v>1084</v>
      </c>
    </row>
    <row r="944" spans="1:2">
      <c r="A944" t="s">
        <v>1085</v>
      </c>
    </row>
    <row r="945" spans="1:1">
      <c r="A945" t="s">
        <v>1086</v>
      </c>
    </row>
    <row r="946" spans="1:1">
      <c r="A946" t="s">
        <v>1087</v>
      </c>
    </row>
    <row r="947" spans="1:1">
      <c r="A947" t="s">
        <v>1088</v>
      </c>
    </row>
    <row r="948" spans="1:1">
      <c r="A948" t="s">
        <v>1089</v>
      </c>
    </row>
    <row r="949" spans="1:1">
      <c r="A949" t="s">
        <v>1090</v>
      </c>
    </row>
    <row r="950" spans="1:1">
      <c r="A950" t="s">
        <v>1091</v>
      </c>
    </row>
    <row r="951" spans="1:1">
      <c r="A951" t="s">
        <v>1092</v>
      </c>
    </row>
    <row r="952" spans="1:1">
      <c r="A952" t="s">
        <v>1093</v>
      </c>
    </row>
    <row r="953" spans="1:1">
      <c r="A953" t="s">
        <v>1094</v>
      </c>
    </row>
    <row r="954" spans="1:1">
      <c r="A954" t="s">
        <v>1095</v>
      </c>
    </row>
    <row r="956" spans="1:1">
      <c r="A956" t="s">
        <v>1096</v>
      </c>
    </row>
    <row r="957" spans="1:1">
      <c r="A957" t="s">
        <v>1097</v>
      </c>
    </row>
    <row r="958" spans="1:1">
      <c r="A958" t="s">
        <v>1098</v>
      </c>
    </row>
    <row r="959" spans="1:1">
      <c r="A959" t="s">
        <v>1099</v>
      </c>
    </row>
    <row r="960" spans="1:1">
      <c r="A960" t="s">
        <v>1100</v>
      </c>
    </row>
    <row r="961" spans="1:1">
      <c r="A961" t="s">
        <v>1101</v>
      </c>
    </row>
    <row r="962" spans="1:1">
      <c r="A962" t="s">
        <v>1102</v>
      </c>
    </row>
    <row r="963" spans="1:1">
      <c r="A963" t="s">
        <v>1103</v>
      </c>
    </row>
    <row r="964" spans="1:1">
      <c r="A964" t="s">
        <v>1104</v>
      </c>
    </row>
    <row r="965" spans="1:1">
      <c r="A965" t="s">
        <v>1105</v>
      </c>
    </row>
    <row r="966" spans="1:1">
      <c r="A966" t="s">
        <v>1106</v>
      </c>
    </row>
    <row r="967" spans="1:1">
      <c r="A967" t="s">
        <v>1107</v>
      </c>
    </row>
    <row r="968" spans="1:1">
      <c r="A968" t="s">
        <v>1108</v>
      </c>
    </row>
    <row r="969" spans="1:1">
      <c r="A969" t="s">
        <v>1109</v>
      </c>
    </row>
    <row r="970" spans="1:1">
      <c r="A970" t="s">
        <v>1110</v>
      </c>
    </row>
    <row r="971" spans="1:1">
      <c r="A971" t="s">
        <v>1111</v>
      </c>
    </row>
    <row r="972" spans="1:1">
      <c r="A972" t="s">
        <v>1112</v>
      </c>
    </row>
    <row r="973" spans="1:1">
      <c r="A973" t="s">
        <v>1113</v>
      </c>
    </row>
    <row r="974" spans="1:1">
      <c r="A974" t="s">
        <v>1114</v>
      </c>
    </row>
    <row r="975" spans="1:1">
      <c r="A975" t="s">
        <v>1115</v>
      </c>
    </row>
    <row r="976" spans="1:1">
      <c r="A976" t="s">
        <v>1116</v>
      </c>
    </row>
    <row r="977" spans="1:24">
      <c r="A977" t="s">
        <v>1117</v>
      </c>
    </row>
    <row r="978" spans="1:24">
      <c r="A978" t="s">
        <v>1118</v>
      </c>
    </row>
    <row r="979" spans="1:24">
      <c r="A979" t="s">
        <v>308</v>
      </c>
    </row>
    <row r="980" spans="1:24">
      <c r="A980" t="s">
        <v>1119</v>
      </c>
    </row>
    <row r="985" spans="1:24">
      <c r="A985" t="s">
        <v>1120</v>
      </c>
      <c r="B985" t="s">
        <v>1121</v>
      </c>
      <c r="C985" t="s">
        <v>1122</v>
      </c>
      <c r="D985" t="s">
        <v>1123</v>
      </c>
      <c r="E985" t="s">
        <v>1124</v>
      </c>
      <c r="F985" t="s">
        <v>1125</v>
      </c>
      <c r="G985" t="s">
        <v>1126</v>
      </c>
      <c r="H985" t="s">
        <v>1127</v>
      </c>
      <c r="I985" t="s">
        <v>1128</v>
      </c>
      <c r="J985" t="s">
        <v>1129</v>
      </c>
      <c r="K985" t="s">
        <v>1130</v>
      </c>
      <c r="L985" t="s">
        <v>1131</v>
      </c>
      <c r="M985" t="s">
        <v>1132</v>
      </c>
      <c r="N985" t="s">
        <v>1011</v>
      </c>
      <c r="O985" t="s">
        <v>1052</v>
      </c>
      <c r="P985" t="s">
        <v>1133</v>
      </c>
      <c r="Q985" t="s">
        <v>1134</v>
      </c>
      <c r="R985" t="s">
        <v>1135</v>
      </c>
      <c r="S985" t="s">
        <v>1136</v>
      </c>
      <c r="T985" t="s">
        <v>1137</v>
      </c>
      <c r="U985" t="s">
        <v>1138</v>
      </c>
      <c r="V985" t="s">
        <v>1139</v>
      </c>
      <c r="W985" t="s">
        <v>1140</v>
      </c>
      <c r="X985" t="s">
        <v>1141</v>
      </c>
    </row>
    <row r="986" spans="1:24">
      <c r="A986" s="1" t="s">
        <v>1142</v>
      </c>
    </row>
    <row r="991" spans="1:24">
      <c r="A991" t="s">
        <v>1143</v>
      </c>
      <c r="B991" t="s">
        <v>138</v>
      </c>
      <c r="C991" t="s">
        <v>1144</v>
      </c>
      <c r="D991" t="s">
        <v>1145</v>
      </c>
    </row>
    <row r="993" spans="1:8">
      <c r="A993" t="s">
        <v>1146</v>
      </c>
    </row>
    <row r="994" spans="1:8">
      <c r="A994" t="s">
        <v>1147</v>
      </c>
      <c r="B994" t="s">
        <v>1148</v>
      </c>
      <c r="C994" t="s">
        <v>1149</v>
      </c>
      <c r="D994" t="s">
        <v>1150</v>
      </c>
      <c r="E994" t="s">
        <v>28</v>
      </c>
      <c r="F994" t="s">
        <v>302</v>
      </c>
      <c r="G994" t="s">
        <v>288</v>
      </c>
      <c r="H994" t="s">
        <v>1151</v>
      </c>
    </row>
    <row r="997" spans="1:8">
      <c r="A997" t="s">
        <v>1152</v>
      </c>
    </row>
    <row r="998" spans="1:8">
      <c r="A998" t="s">
        <v>1153</v>
      </c>
      <c r="B998" t="s">
        <v>1154</v>
      </c>
      <c r="C998" t="s">
        <v>1155</v>
      </c>
      <c r="D998" t="s">
        <v>1156</v>
      </c>
    </row>
    <row r="999" spans="1:8">
      <c r="A999" s="1" t="s">
        <v>1157</v>
      </c>
    </row>
    <row r="1004" spans="1:8">
      <c r="A1004" t="s">
        <v>1158</v>
      </c>
    </row>
    <row r="1005" spans="1:8">
      <c r="A1005" t="s">
        <v>1159</v>
      </c>
    </row>
    <row r="1007" spans="1:8">
      <c r="A1007" t="s">
        <v>1160</v>
      </c>
    </row>
    <row r="1008" spans="1:8">
      <c r="A1008" t="s">
        <v>1161</v>
      </c>
    </row>
    <row r="1009" spans="1:1">
      <c r="A1009" t="s">
        <v>1162</v>
      </c>
    </row>
    <row r="1011" spans="1:1">
      <c r="A1011" t="s">
        <v>1163</v>
      </c>
    </row>
    <row r="1012" spans="1:1">
      <c r="A1012" t="s">
        <v>1164</v>
      </c>
    </row>
    <row r="1013" spans="1:1">
      <c r="A1013" t="s">
        <v>1165</v>
      </c>
    </row>
    <row r="1014" spans="1:1">
      <c r="A1014" t="s">
        <v>1166</v>
      </c>
    </row>
    <row r="1015" spans="1:1">
      <c r="A1015" t="s">
        <v>1167</v>
      </c>
    </row>
    <row r="1016" spans="1:1">
      <c r="A1016" t="s">
        <v>1168</v>
      </c>
    </row>
    <row r="1018" spans="1:1">
      <c r="A1018" t="s">
        <v>1169</v>
      </c>
    </row>
    <row r="1019" spans="1:1">
      <c r="A1019" t="s">
        <v>1170</v>
      </c>
    </row>
    <row r="1021" spans="1:1">
      <c r="A1021" t="s">
        <v>1171</v>
      </c>
    </row>
    <row r="1022" spans="1:1">
      <c r="A1022" t="s">
        <v>1172</v>
      </c>
    </row>
    <row r="1023" spans="1:1">
      <c r="A1023" t="s">
        <v>1173</v>
      </c>
    </row>
    <row r="1024" spans="1:1">
      <c r="A1024" t="s">
        <v>1174</v>
      </c>
    </row>
    <row r="1025" spans="1:54">
      <c r="A1025" t="s">
        <v>1175</v>
      </c>
    </row>
    <row r="1027" spans="1:54">
      <c r="A1027" t="s">
        <v>1176</v>
      </c>
    </row>
    <row r="1028" spans="1:54">
      <c r="A1028" t="s">
        <v>1177</v>
      </c>
    </row>
    <row r="1029" spans="1:54">
      <c r="A1029" t="s">
        <v>1178</v>
      </c>
    </row>
    <row r="1030" spans="1:54">
      <c r="A1030" t="s">
        <v>1179</v>
      </c>
    </row>
    <row r="1032" spans="1:54">
      <c r="A1032" t="s">
        <v>1180</v>
      </c>
    </row>
    <row r="1033" spans="1:54">
      <c r="A1033" t="s">
        <v>1181</v>
      </c>
      <c r="B1033">
        <v>215</v>
      </c>
      <c r="C1033" t="s">
        <v>1182</v>
      </c>
      <c r="D1033" t="s">
        <v>1183</v>
      </c>
      <c r="E1033" t="s">
        <v>1184</v>
      </c>
      <c r="F1033" t="s">
        <v>1185</v>
      </c>
      <c r="G1033" t="s">
        <v>1186</v>
      </c>
      <c r="H1033" t="s">
        <v>1187</v>
      </c>
      <c r="I1033" t="s">
        <v>1188</v>
      </c>
      <c r="J1033" t="s">
        <v>1189</v>
      </c>
      <c r="K1033" t="s">
        <v>1190</v>
      </c>
      <c r="L1033" t="s">
        <v>1191</v>
      </c>
      <c r="M1033" t="s">
        <v>1192</v>
      </c>
      <c r="N1033" t="s">
        <v>1193</v>
      </c>
      <c r="O1033" t="s">
        <v>1194</v>
      </c>
      <c r="P1033" t="s">
        <v>1195</v>
      </c>
      <c r="Q1033" t="s">
        <v>1196</v>
      </c>
      <c r="R1033" t="s">
        <v>1197</v>
      </c>
      <c r="S1033" t="s">
        <v>1198</v>
      </c>
      <c r="T1033" t="s">
        <v>1199</v>
      </c>
      <c r="U1033" t="s">
        <v>1200</v>
      </c>
      <c r="V1033" t="s">
        <v>1201</v>
      </c>
      <c r="W1033" t="s">
        <v>1202</v>
      </c>
      <c r="X1033" t="s">
        <v>1203</v>
      </c>
      <c r="Y1033" t="s">
        <v>1204</v>
      </c>
      <c r="Z1033" t="s">
        <v>1205</v>
      </c>
      <c r="AA1033" t="s">
        <v>1206</v>
      </c>
      <c r="AB1033" t="s">
        <v>1207</v>
      </c>
      <c r="AC1033" t="s">
        <v>1208</v>
      </c>
      <c r="AD1033" t="s">
        <v>1209</v>
      </c>
      <c r="AE1033" t="s">
        <v>1210</v>
      </c>
      <c r="AG1033" t="s">
        <v>1211</v>
      </c>
      <c r="AH1033" t="s">
        <v>1212</v>
      </c>
      <c r="AI1033" t="s">
        <v>1213</v>
      </c>
      <c r="AJ1033" t="s">
        <v>1211</v>
      </c>
      <c r="AK1033" t="s">
        <v>1214</v>
      </c>
      <c r="AL1033" t="s">
        <v>1215</v>
      </c>
      <c r="AM1033" t="s">
        <v>1216</v>
      </c>
      <c r="AN1033" t="s">
        <v>1217</v>
      </c>
      <c r="AO1033" t="s">
        <v>1218</v>
      </c>
      <c r="AP1033" t="s">
        <v>1219</v>
      </c>
      <c r="AQ1033" t="s">
        <v>1220</v>
      </c>
      <c r="AR1033" t="s">
        <v>1221</v>
      </c>
      <c r="AS1033" t="s">
        <v>1219</v>
      </c>
      <c r="AT1033" t="s">
        <v>1222</v>
      </c>
      <c r="AU1033" t="s">
        <v>1223</v>
      </c>
      <c r="AV1033" t="s">
        <v>1224</v>
      </c>
      <c r="AW1033" t="s">
        <v>1225</v>
      </c>
      <c r="AX1033" t="s">
        <v>1226</v>
      </c>
      <c r="AY1033" t="s">
        <v>1227</v>
      </c>
      <c r="AZ1033" t="s">
        <v>1193</v>
      </c>
      <c r="BA1033" t="s">
        <v>1228</v>
      </c>
      <c r="BB1033" t="s">
        <v>1229</v>
      </c>
    </row>
    <row r="1035" spans="1:54">
      <c r="A1035" t="s">
        <v>1230</v>
      </c>
    </row>
    <row r="1036" spans="1:54">
      <c r="A1036" s="1" t="s">
        <v>1231</v>
      </c>
    </row>
    <row r="1041" spans="1:4">
      <c r="A1041" t="s">
        <v>1232</v>
      </c>
      <c r="B1041" t="s">
        <v>315</v>
      </c>
      <c r="C1041" t="s">
        <v>1233</v>
      </c>
      <c r="D1041" t="s">
        <v>1234</v>
      </c>
    </row>
    <row r="1043" spans="1:4">
      <c r="A1043" t="s">
        <v>1235</v>
      </c>
    </row>
    <row r="1045" spans="1:4">
      <c r="A1045" t="s">
        <v>1236</v>
      </c>
    </row>
    <row r="1047" spans="1:4">
      <c r="A1047" t="s">
        <v>1237</v>
      </c>
    </row>
    <row r="1048" spans="1:4">
      <c r="A1048" t="s">
        <v>1238</v>
      </c>
    </row>
    <row r="1049" spans="1:4">
      <c r="A1049" t="s">
        <v>1239</v>
      </c>
    </row>
    <row r="1050" spans="1:4">
      <c r="A1050" t="s">
        <v>1240</v>
      </c>
    </row>
    <row r="1051" spans="1:4">
      <c r="A1051" t="s">
        <v>1241</v>
      </c>
    </row>
    <row r="1052" spans="1:4">
      <c r="A1052" t="s">
        <v>1242</v>
      </c>
    </row>
    <row r="1053" spans="1:4">
      <c r="A1053" t="s">
        <v>1243</v>
      </c>
    </row>
    <row r="1054" spans="1:4">
      <c r="A1054" t="s">
        <v>1244</v>
      </c>
    </row>
    <row r="1057" spans="1:4">
      <c r="A1057" t="s">
        <v>1245</v>
      </c>
    </row>
    <row r="1058" spans="1:4">
      <c r="A1058" t="s">
        <v>1246</v>
      </c>
    </row>
    <row r="1059" spans="1:4">
      <c r="A1059" t="s">
        <v>1247</v>
      </c>
    </row>
    <row r="1060" spans="1:4">
      <c r="A1060" t="s">
        <v>1248</v>
      </c>
    </row>
    <row r="1062" spans="1:4">
      <c r="A1062" t="s">
        <v>1249</v>
      </c>
      <c r="B1062" t="s">
        <v>1250</v>
      </c>
    </row>
    <row r="1064" spans="1:4">
      <c r="A1064" t="s">
        <v>1251</v>
      </c>
    </row>
    <row r="1066" spans="1:4">
      <c r="A1066" t="s">
        <v>457</v>
      </c>
    </row>
    <row r="1067" spans="1:4">
      <c r="A1067" t="s">
        <v>1252</v>
      </c>
      <c r="B1067" t="s">
        <v>29</v>
      </c>
      <c r="C1067" t="s">
        <v>301</v>
      </c>
      <c r="D1067" t="s">
        <v>28</v>
      </c>
    </row>
    <row r="1068" spans="1:4">
      <c r="A1068" t="s">
        <v>1253</v>
      </c>
      <c r="B1068">
        <v>2</v>
      </c>
      <c r="C1068" t="s">
        <v>1254</v>
      </c>
    </row>
    <row r="1069" spans="1:4">
      <c r="A1069" t="s">
        <v>1255</v>
      </c>
    </row>
    <row r="1070" spans="1:4">
      <c r="A1070" t="s">
        <v>1256</v>
      </c>
    </row>
    <row r="1071" spans="1:4">
      <c r="A1071" t="s">
        <v>1257</v>
      </c>
    </row>
    <row r="1073" spans="1:3">
      <c r="A1073" t="s">
        <v>1258</v>
      </c>
    </row>
    <row r="1074" spans="1:3">
      <c r="A1074" t="s">
        <v>1259</v>
      </c>
      <c r="B1074" t="s">
        <v>1260</v>
      </c>
      <c r="C1074" t="s">
        <v>1261</v>
      </c>
    </row>
    <row r="1075" spans="1:3">
      <c r="A1075" t="s">
        <v>823</v>
      </c>
    </row>
    <row r="1076" spans="1:3">
      <c r="A1076" t="s">
        <v>1109</v>
      </c>
    </row>
    <row r="1077" spans="1:3">
      <c r="A1077" t="s">
        <v>1262</v>
      </c>
    </row>
    <row r="1079" spans="1:3">
      <c r="A1079" t="s">
        <v>1263</v>
      </c>
    </row>
    <row r="1080" spans="1:3">
      <c r="A1080" t="s">
        <v>1264</v>
      </c>
      <c r="B1080" t="s">
        <v>1265</v>
      </c>
    </row>
    <row r="1081" spans="1:3">
      <c r="A1081" t="s">
        <v>339</v>
      </c>
      <c r="B1081" t="s">
        <v>1266</v>
      </c>
    </row>
    <row r="1083" spans="1:3">
      <c r="A1083" t="s">
        <v>1267</v>
      </c>
    </row>
    <row r="1084" spans="1:3">
      <c r="A1084" t="s">
        <v>1268</v>
      </c>
    </row>
    <row r="1085" spans="1:3">
      <c r="A1085" t="s">
        <v>1269</v>
      </c>
    </row>
    <row r="1086" spans="1:3">
      <c r="A1086" t="s">
        <v>1270</v>
      </c>
    </row>
    <row r="1087" spans="1:3">
      <c r="A1087" t="s">
        <v>1271</v>
      </c>
    </row>
    <row r="1088" spans="1:3">
      <c r="A1088" t="s">
        <v>1272</v>
      </c>
    </row>
    <row r="1090" spans="1:2">
      <c r="A1090" t="s">
        <v>1273</v>
      </c>
    </row>
    <row r="1092" spans="1:2">
      <c r="A1092" t="s">
        <v>1274</v>
      </c>
      <c r="B1092" t="s">
        <v>1275</v>
      </c>
    </row>
    <row r="1093" spans="1:2">
      <c r="A1093" s="1" t="s">
        <v>1276</v>
      </c>
    </row>
    <row r="1098" spans="1:2">
      <c r="A1098" t="s">
        <v>1277</v>
      </c>
    </row>
    <row r="1099" spans="1:2">
      <c r="A1099" t="s">
        <v>1278</v>
      </c>
    </row>
    <row r="1101" spans="1:2">
      <c r="A1101" t="s">
        <v>1279</v>
      </c>
    </row>
    <row r="1103" spans="1:2">
      <c r="A1103" t="s">
        <v>1280</v>
      </c>
      <c r="B1103" t="s">
        <v>1281</v>
      </c>
    </row>
    <row r="1105" spans="1:3">
      <c r="A1105" t="s">
        <v>1282</v>
      </c>
    </row>
    <row r="1107" spans="1:3">
      <c r="A1107" t="s">
        <v>1283</v>
      </c>
      <c r="B1107" t="s">
        <v>1284</v>
      </c>
    </row>
    <row r="1109" spans="1:3">
      <c r="A1109" t="s">
        <v>1285</v>
      </c>
    </row>
    <row r="1111" spans="1:3">
      <c r="A1111" t="s">
        <v>1286</v>
      </c>
    </row>
    <row r="1113" spans="1:3">
      <c r="A1113" t="s">
        <v>1287</v>
      </c>
    </row>
    <row r="1115" spans="1:3">
      <c r="A1115" t="s">
        <v>1288</v>
      </c>
    </row>
    <row r="1116" spans="1:3">
      <c r="A1116" t="s">
        <v>1289</v>
      </c>
    </row>
    <row r="1117" spans="1:3">
      <c r="A1117" t="s">
        <v>1290</v>
      </c>
    </row>
    <row r="1118" spans="1:3">
      <c r="A1118" t="s">
        <v>1291</v>
      </c>
      <c r="B1118" t="s">
        <v>1292</v>
      </c>
      <c r="C1118" t="s">
        <v>1293</v>
      </c>
    </row>
    <row r="1120" spans="1:3">
      <c r="A1120" t="s">
        <v>1294</v>
      </c>
    </row>
    <row r="1122" spans="1:1">
      <c r="A1122" t="s">
        <v>1295</v>
      </c>
    </row>
    <row r="1124" spans="1:1">
      <c r="A1124" t="s">
        <v>1296</v>
      </c>
    </row>
    <row r="1127" spans="1:1">
      <c r="A1127" t="s">
        <v>1297</v>
      </c>
    </row>
    <row r="1129" spans="1:1">
      <c r="A1129" t="s">
        <v>1298</v>
      </c>
    </row>
    <row r="1130" spans="1:1">
      <c r="A1130" t="s">
        <v>1299</v>
      </c>
    </row>
    <row r="1131" spans="1:1">
      <c r="A1131" t="s">
        <v>1300</v>
      </c>
    </row>
    <row r="1132" spans="1:1">
      <c r="A1132" t="s">
        <v>1301</v>
      </c>
    </row>
    <row r="1133" spans="1:1">
      <c r="A1133" t="s">
        <v>1302</v>
      </c>
    </row>
    <row r="1134" spans="1:1">
      <c r="A1134" t="s">
        <v>1303</v>
      </c>
    </row>
    <row r="1136" spans="1:1">
      <c r="A1136" t="s">
        <v>1304</v>
      </c>
    </row>
    <row r="1138" spans="1:3">
      <c r="A1138" t="s">
        <v>1305</v>
      </c>
    </row>
    <row r="1139" spans="1:3">
      <c r="A1139" t="s">
        <v>1306</v>
      </c>
      <c r="B1139" t="s">
        <v>1307</v>
      </c>
    </row>
    <row r="1140" spans="1:3">
      <c r="A1140" t="s">
        <v>1308</v>
      </c>
    </row>
    <row r="1141" spans="1:3">
      <c r="A1141" t="s">
        <v>1309</v>
      </c>
    </row>
    <row r="1142" spans="1:3">
      <c r="A1142" t="s">
        <v>1310</v>
      </c>
    </row>
    <row r="1143" spans="1:3">
      <c r="A1143" t="s">
        <v>1311</v>
      </c>
    </row>
    <row r="1144" spans="1:3">
      <c r="A1144" t="s">
        <v>1312</v>
      </c>
    </row>
    <row r="1145" spans="1:3">
      <c r="A1145" t="s">
        <v>1313</v>
      </c>
    </row>
    <row r="1146" spans="1:3">
      <c r="A1146" t="s">
        <v>1314</v>
      </c>
    </row>
    <row r="1147" spans="1:3">
      <c r="A1147" t="s">
        <v>1315</v>
      </c>
      <c r="B1147" t="s">
        <v>1316</v>
      </c>
      <c r="C1147" t="s">
        <v>1317</v>
      </c>
    </row>
    <row r="1149" spans="1:3">
      <c r="A1149" t="s">
        <v>1318</v>
      </c>
    </row>
    <row r="1151" spans="1:3">
      <c r="A1151" t="s">
        <v>1319</v>
      </c>
    </row>
    <row r="1152" spans="1:3">
      <c r="A1152" t="s">
        <v>1320</v>
      </c>
    </row>
    <row r="1153" spans="1:1">
      <c r="A1153" t="s">
        <v>1321</v>
      </c>
    </row>
    <row r="1154" spans="1:1">
      <c r="A1154" t="s">
        <v>1322</v>
      </c>
    </row>
    <row r="1155" spans="1:1">
      <c r="A1155" t="s">
        <v>1323</v>
      </c>
    </row>
    <row r="1156" spans="1:1">
      <c r="A1156" t="s">
        <v>1324</v>
      </c>
    </row>
    <row r="1157" spans="1:1">
      <c r="A1157" t="s">
        <v>1325</v>
      </c>
    </row>
    <row r="1158" spans="1:1">
      <c r="A1158" t="s">
        <v>1326</v>
      </c>
    </row>
    <row r="1159" spans="1:1">
      <c r="A1159" t="s">
        <v>1327</v>
      </c>
    </row>
    <row r="1160" spans="1:1">
      <c r="A1160" t="s">
        <v>1328</v>
      </c>
    </row>
    <row r="1161" spans="1:1">
      <c r="A1161" t="s">
        <v>1329</v>
      </c>
    </row>
    <row r="1162" spans="1:1">
      <c r="A1162" t="s">
        <v>1330</v>
      </c>
    </row>
    <row r="1164" spans="1:1">
      <c r="A1164" t="s">
        <v>1331</v>
      </c>
    </row>
    <row r="1166" spans="1:1">
      <c r="A1166" t="s">
        <v>1332</v>
      </c>
    </row>
    <row r="1167" spans="1:1">
      <c r="A1167" t="s">
        <v>1333</v>
      </c>
    </row>
    <row r="1168" spans="1:1">
      <c r="A1168" t="s">
        <v>1334</v>
      </c>
    </row>
    <row r="1170" spans="1:8">
      <c r="A1170" t="s">
        <v>1335</v>
      </c>
      <c r="B1170" t="s">
        <v>1336</v>
      </c>
    </row>
    <row r="1171" spans="1:8">
      <c r="A1171" s="1" t="s">
        <v>1337</v>
      </c>
    </row>
    <row r="1176" spans="1:8">
      <c r="A1176" t="s">
        <v>1338</v>
      </c>
      <c r="B1176" t="s">
        <v>1339</v>
      </c>
      <c r="C1176" t="s">
        <v>1132</v>
      </c>
      <c r="D1176" t="s">
        <v>1052</v>
      </c>
      <c r="E1176" t="s">
        <v>1340</v>
      </c>
      <c r="F1176" t="s">
        <v>1341</v>
      </c>
      <c r="G1176" t="s">
        <v>1342</v>
      </c>
      <c r="H1176" t="s">
        <v>1343</v>
      </c>
    </row>
    <row r="1178" spans="1:8">
      <c r="A1178" t="s">
        <v>1344</v>
      </c>
      <c r="B1178" t="s">
        <v>1345</v>
      </c>
    </row>
    <row r="1181" spans="1:8">
      <c r="A1181" s="1" t="s">
        <v>1346</v>
      </c>
    </row>
    <row r="1186" spans="1:10">
      <c r="A1186" t="s">
        <v>1347</v>
      </c>
    </row>
    <row r="1188" spans="1:10">
      <c r="A1188" t="s">
        <v>1348</v>
      </c>
      <c r="B1188" t="s">
        <v>372</v>
      </c>
      <c r="C1188" t="s">
        <v>674</v>
      </c>
      <c r="D1188" t="s">
        <v>673</v>
      </c>
      <c r="E1188" t="s">
        <v>672</v>
      </c>
      <c r="F1188" t="s">
        <v>1349</v>
      </c>
      <c r="G1188" t="s">
        <v>1350</v>
      </c>
      <c r="H1188" t="s">
        <v>1351</v>
      </c>
      <c r="I1188" t="s">
        <v>1352</v>
      </c>
      <c r="J1188" t="s">
        <v>1353</v>
      </c>
    </row>
    <row r="1190" spans="1:10">
      <c r="A1190" t="s">
        <v>1354</v>
      </c>
    </row>
    <row r="1192" spans="1:10">
      <c r="A1192" t="s">
        <v>1355</v>
      </c>
      <c r="B1192" t="s">
        <v>1356</v>
      </c>
    </row>
    <row r="1194" spans="1:10">
      <c r="A1194" t="s">
        <v>1357</v>
      </c>
      <c r="B1194" t="s">
        <v>1358</v>
      </c>
      <c r="C1194" t="s">
        <v>1359</v>
      </c>
      <c r="D1194" t="s">
        <v>1360</v>
      </c>
      <c r="E1194" t="s">
        <v>1361</v>
      </c>
    </row>
    <row r="1196" spans="1:10">
      <c r="A1196" t="s">
        <v>1362</v>
      </c>
    </row>
    <row r="1198" spans="1:10">
      <c r="A1198" t="s">
        <v>1363</v>
      </c>
    </row>
    <row r="1200" spans="1:10">
      <c r="A1200" t="s">
        <v>1364</v>
      </c>
      <c r="B1200" t="s">
        <v>1365</v>
      </c>
    </row>
    <row r="1202" spans="1:4">
      <c r="A1202" t="s">
        <v>1366</v>
      </c>
      <c r="B1202" t="s">
        <v>1367</v>
      </c>
      <c r="C1202" t="s">
        <v>1368</v>
      </c>
    </row>
    <row r="1204" spans="1:4">
      <c r="A1204" t="s">
        <v>1369</v>
      </c>
    </row>
    <row r="1206" spans="1:4">
      <c r="A1206" t="s">
        <v>1370</v>
      </c>
      <c r="B1206" t="s">
        <v>1371</v>
      </c>
    </row>
    <row r="1207" spans="1:4">
      <c r="A1207" s="1" t="s">
        <v>1372</v>
      </c>
    </row>
    <row r="1212" spans="1:4">
      <c r="A1212" t="s">
        <v>1056</v>
      </c>
    </row>
    <row r="1214" spans="1:4">
      <c r="A1214" t="s">
        <v>1057</v>
      </c>
      <c r="B1214" t="s">
        <v>1058</v>
      </c>
      <c r="C1214" t="s">
        <v>1373</v>
      </c>
      <c r="D1214" t="s">
        <v>1374</v>
      </c>
    </row>
    <row r="1216" spans="1:4">
      <c r="A1216" t="s">
        <v>1375</v>
      </c>
      <c r="B1216" t="s">
        <v>1376</v>
      </c>
    </row>
    <row r="1218" spans="1:5">
      <c r="A1218" t="s">
        <v>1377</v>
      </c>
    </row>
    <row r="1219" spans="1:5">
      <c r="A1219" t="s">
        <v>1252</v>
      </c>
      <c r="B1219" t="s">
        <v>1378</v>
      </c>
      <c r="C1219" t="s">
        <v>301</v>
      </c>
      <c r="D1219" t="s">
        <v>1379</v>
      </c>
    </row>
    <row r="1220" spans="1:5">
      <c r="A1220" t="s">
        <v>1076</v>
      </c>
      <c r="B1220" t="s">
        <v>1380</v>
      </c>
      <c r="C1220" t="s">
        <v>1381</v>
      </c>
      <c r="D1220" t="s">
        <v>1382</v>
      </c>
    </row>
    <row r="1221" spans="1:5">
      <c r="A1221" t="s">
        <v>1383</v>
      </c>
      <c r="B1221" t="s">
        <v>1384</v>
      </c>
      <c r="C1221" t="s">
        <v>371</v>
      </c>
      <c r="D1221" t="s">
        <v>369</v>
      </c>
      <c r="E1221" t="s">
        <v>1385</v>
      </c>
    </row>
    <row r="1222" spans="1:5">
      <c r="A1222" t="s">
        <v>823</v>
      </c>
      <c r="B1222" t="s">
        <v>1386</v>
      </c>
      <c r="C1222" t="s">
        <v>1387</v>
      </c>
    </row>
    <row r="1223" spans="1:5">
      <c r="A1223" t="s">
        <v>1388</v>
      </c>
      <c r="B1223" t="s">
        <v>1389</v>
      </c>
      <c r="C1223" t="s">
        <v>1390</v>
      </c>
    </row>
    <row r="1224" spans="1:5">
      <c r="A1224" t="s">
        <v>1391</v>
      </c>
      <c r="B1224" t="s">
        <v>1392</v>
      </c>
    </row>
    <row r="1226" spans="1:5">
      <c r="A1226" t="s">
        <v>1393</v>
      </c>
      <c r="B1226" t="s">
        <v>1394</v>
      </c>
      <c r="C1226" t="s">
        <v>1395</v>
      </c>
    </row>
    <row r="1227" spans="1:5">
      <c r="A1227" t="s">
        <v>308</v>
      </c>
    </row>
    <row r="1228" spans="1:5">
      <c r="A1228" t="s">
        <v>1396</v>
      </c>
    </row>
    <row r="1234" spans="1:5">
      <c r="A1234" t="s">
        <v>1397</v>
      </c>
    </row>
    <row r="1235" spans="1:5">
      <c r="A1235" t="s">
        <v>1398</v>
      </c>
    </row>
    <row r="1237" spans="1:5">
      <c r="A1237" t="s">
        <v>1399</v>
      </c>
      <c r="B1237" t="s">
        <v>493</v>
      </c>
      <c r="C1237" t="s">
        <v>366</v>
      </c>
      <c r="D1237" t="s">
        <v>367</v>
      </c>
      <c r="E1237" t="s">
        <v>371</v>
      </c>
    </row>
    <row r="1238" spans="1:5">
      <c r="A1238" t="s">
        <v>1400</v>
      </c>
    </row>
    <row r="1239" spans="1:5">
      <c r="A1239" t="s">
        <v>1401</v>
      </c>
      <c r="B1239" t="s">
        <v>775</v>
      </c>
      <c r="C1239" t="s">
        <v>301</v>
      </c>
      <c r="D1239" t="s">
        <v>727</v>
      </c>
    </row>
    <row r="1240" spans="1:5">
      <c r="A1240" t="s">
        <v>1402</v>
      </c>
      <c r="B1240" t="s">
        <v>378</v>
      </c>
      <c r="C1240" t="s">
        <v>218</v>
      </c>
      <c r="D1240" t="s">
        <v>380</v>
      </c>
    </row>
    <row r="1241" spans="1:5">
      <c r="A1241" t="s">
        <v>1403</v>
      </c>
    </row>
    <row r="1243" spans="1:5">
      <c r="A1243" t="s">
        <v>754</v>
      </c>
      <c r="B1243" t="s">
        <v>1404</v>
      </c>
    </row>
    <row r="1244" spans="1:5">
      <c r="A1244" t="s">
        <v>1405</v>
      </c>
      <c r="B1244" t="s">
        <v>1406</v>
      </c>
    </row>
    <row r="1246" spans="1:5">
      <c r="A1246" t="s">
        <v>1407</v>
      </c>
      <c r="B1246" t="s">
        <v>1408</v>
      </c>
      <c r="C1246" t="s">
        <v>1409</v>
      </c>
      <c r="D1246" t="s">
        <v>1410</v>
      </c>
    </row>
    <row r="1248" spans="1:5">
      <c r="A1248" t="s">
        <v>1411</v>
      </c>
    </row>
    <row r="1249" spans="1:12">
      <c r="A1249" t="s">
        <v>1412</v>
      </c>
    </row>
    <row r="1251" spans="1:12">
      <c r="A1251" s="1" t="s">
        <v>1413</v>
      </c>
    </row>
    <row r="1256" spans="1:12">
      <c r="A1256" t="s">
        <v>1414</v>
      </c>
      <c r="B1256" t="s">
        <v>1415</v>
      </c>
    </row>
    <row r="1258" spans="1:12">
      <c r="A1258" t="s">
        <v>1416</v>
      </c>
      <c r="B1258" t="s">
        <v>366</v>
      </c>
      <c r="C1258" t="s">
        <v>1417</v>
      </c>
      <c r="D1258" t="s">
        <v>1418</v>
      </c>
      <c r="E1258" t="s">
        <v>371</v>
      </c>
      <c r="F1258" t="s">
        <v>1419</v>
      </c>
      <c r="G1258" t="s">
        <v>1420</v>
      </c>
      <c r="H1258" t="s">
        <v>1421</v>
      </c>
      <c r="I1258" t="s">
        <v>1422</v>
      </c>
      <c r="J1258" t="s">
        <v>1423</v>
      </c>
      <c r="K1258" t="s">
        <v>1424</v>
      </c>
      <c r="L1258" t="s">
        <v>1425</v>
      </c>
    </row>
    <row r="1260" spans="1:12">
      <c r="A1260" t="s">
        <v>1426</v>
      </c>
      <c r="B1260" t="s">
        <v>1427</v>
      </c>
      <c r="C1260" t="s">
        <v>1428</v>
      </c>
      <c r="D1260" t="s">
        <v>1429</v>
      </c>
    </row>
    <row r="1261" spans="1:12">
      <c r="A1261" s="1" t="s">
        <v>1430</v>
      </c>
    </row>
    <row r="1270" spans="1:6">
      <c r="A1270" t="s">
        <v>1431</v>
      </c>
      <c r="B1270" t="s">
        <v>1432</v>
      </c>
    </row>
    <row r="1272" spans="1:6">
      <c r="A1272" t="s">
        <v>1433</v>
      </c>
      <c r="B1272" t="s">
        <v>1434</v>
      </c>
      <c r="C1272" t="s">
        <v>1435</v>
      </c>
    </row>
    <row r="1275" spans="1:6">
      <c r="A1275" t="s">
        <v>1436</v>
      </c>
      <c r="B1275" t="s">
        <v>1437</v>
      </c>
      <c r="C1275" t="s">
        <v>1438</v>
      </c>
      <c r="D1275" t="s">
        <v>1439</v>
      </c>
      <c r="E1275" t="s">
        <v>1440</v>
      </c>
      <c r="F1275" t="s">
        <v>1441</v>
      </c>
    </row>
    <row r="1278" spans="1:6">
      <c r="A1278" t="s">
        <v>1251</v>
      </c>
    </row>
    <row r="1280" spans="1:6">
      <c r="A1280" t="s">
        <v>457</v>
      </c>
    </row>
    <row r="1281" spans="1:4">
      <c r="A1281" t="s">
        <v>1442</v>
      </c>
    </row>
    <row r="1282" spans="1:4">
      <c r="A1282" t="s">
        <v>1252</v>
      </c>
      <c r="B1282" t="s">
        <v>29</v>
      </c>
      <c r="C1282" t="s">
        <v>301</v>
      </c>
      <c r="D1282" t="s">
        <v>28</v>
      </c>
    </row>
    <row r="1283" spans="1:4">
      <c r="A1283" t="s">
        <v>1253</v>
      </c>
      <c r="B1283">
        <v>2</v>
      </c>
      <c r="C1283" t="s">
        <v>1443</v>
      </c>
    </row>
    <row r="1284" spans="1:4">
      <c r="A1284" t="s">
        <v>1444</v>
      </c>
    </row>
    <row r="1285" spans="1:4">
      <c r="A1285" t="s">
        <v>1093</v>
      </c>
    </row>
    <row r="1286" spans="1:4">
      <c r="A1286" t="s">
        <v>350</v>
      </c>
    </row>
    <row r="1288" spans="1:4">
      <c r="A1288" t="s">
        <v>1258</v>
      </c>
    </row>
    <row r="1289" spans="1:4">
      <c r="A1289" t="s">
        <v>1442</v>
      </c>
    </row>
    <row r="1290" spans="1:4">
      <c r="A1290" t="s">
        <v>1259</v>
      </c>
      <c r="B1290" t="s">
        <v>1260</v>
      </c>
      <c r="C1290" t="s">
        <v>675</v>
      </c>
    </row>
    <row r="1291" spans="1:4">
      <c r="A1291" t="s">
        <v>823</v>
      </c>
    </row>
    <row r="1292" spans="1:4">
      <c r="A1292" t="s">
        <v>1109</v>
      </c>
    </row>
    <row r="1295" spans="1:4">
      <c r="A1295" t="s">
        <v>1263</v>
      </c>
    </row>
    <row r="1296" spans="1:4">
      <c r="A1296" t="s">
        <v>1442</v>
      </c>
    </row>
    <row r="1297" spans="1:5">
      <c r="A1297" t="s">
        <v>198</v>
      </c>
    </row>
    <row r="1298" spans="1:5">
      <c r="A1298" t="s">
        <v>1445</v>
      </c>
    </row>
    <row r="1300" spans="1:5">
      <c r="A1300" t="s">
        <v>1446</v>
      </c>
    </row>
    <row r="1302" spans="1:5">
      <c r="A1302" t="s">
        <v>1447</v>
      </c>
      <c r="B1302" t="s">
        <v>1448</v>
      </c>
      <c r="C1302" t="s">
        <v>1449</v>
      </c>
      <c r="D1302" t="s">
        <v>1450</v>
      </c>
      <c r="E1302" t="s">
        <v>1451</v>
      </c>
    </row>
    <row r="1304" spans="1:5">
      <c r="A1304" t="s">
        <v>1452</v>
      </c>
      <c r="B1304" t="s">
        <v>1453</v>
      </c>
      <c r="C1304" t="s">
        <v>1454</v>
      </c>
    </row>
    <row r="1307" spans="1:5">
      <c r="A1307" t="s">
        <v>751</v>
      </c>
    </row>
    <row r="1308" spans="1:5">
      <c r="A1308" s="1" t="s">
        <v>1455</v>
      </c>
    </row>
    <row r="1313" spans="1:6">
      <c r="A1313" t="s">
        <v>1456</v>
      </c>
    </row>
    <row r="1315" spans="1:6">
      <c r="A1315" t="s">
        <v>1457</v>
      </c>
    </row>
    <row r="1316" spans="1:6">
      <c r="A1316" t="s">
        <v>1458</v>
      </c>
    </row>
    <row r="1317" spans="1:6">
      <c r="A1317" t="s">
        <v>1459</v>
      </c>
    </row>
    <row r="1318" spans="1:6">
      <c r="A1318" t="s">
        <v>1460</v>
      </c>
    </row>
    <row r="1319" spans="1:6">
      <c r="A1319" t="s">
        <v>1461</v>
      </c>
    </row>
    <row r="1320" spans="1:6">
      <c r="A1320" t="s">
        <v>1462</v>
      </c>
    </row>
    <row r="1321" spans="1:6">
      <c r="A1321" t="s">
        <v>1463</v>
      </c>
    </row>
    <row r="1322" spans="1:6">
      <c r="A1322" t="s">
        <v>1464</v>
      </c>
    </row>
    <row r="1324" spans="1:6">
      <c r="A1324" t="s">
        <v>1465</v>
      </c>
      <c r="B1324" t="s">
        <v>1466</v>
      </c>
      <c r="C1324" t="s">
        <v>1467</v>
      </c>
      <c r="D1324" t="s">
        <v>1468</v>
      </c>
      <c r="E1324" t="s">
        <v>1469</v>
      </c>
      <c r="F1324" t="s">
        <v>1470</v>
      </c>
    </row>
    <row r="1325" spans="1:6">
      <c r="A1325" s="1" t="s">
        <v>1471</v>
      </c>
    </row>
    <row r="1330" spans="1:4">
      <c r="A1330" t="s">
        <v>1472</v>
      </c>
      <c r="B1330" t="s">
        <v>1473</v>
      </c>
      <c r="C1330" t="s">
        <v>1474</v>
      </c>
      <c r="D1330" t="s">
        <v>1475</v>
      </c>
    </row>
    <row r="1331" spans="1:4">
      <c r="A1331" t="s">
        <v>1476</v>
      </c>
    </row>
    <row r="1332" spans="1:4">
      <c r="A1332" t="e">
        <f>-Calculus</f>
        <v>#NAME?</v>
      </c>
    </row>
    <row r="1333" spans="1:4">
      <c r="A1333" t="e">
        <f>-Multivariable Calc</f>
        <v>#NAME?</v>
      </c>
    </row>
    <row r="1334" spans="1:4">
      <c r="A1334" t="e">
        <f>-Precalc</f>
        <v>#NAME?</v>
      </c>
    </row>
    <row r="1335" spans="1:4">
      <c r="A1335" t="e">
        <f>-Discrete Math</f>
        <v>#NAME?</v>
      </c>
    </row>
    <row r="1336" spans="1:4">
      <c r="A1336" t="e">
        <f>-Linear Algebra</f>
        <v>#NAME?</v>
      </c>
    </row>
    <row r="1337" spans="1:4">
      <c r="A1337" t="e">
        <f>-Algebra</f>
        <v>#NAME?</v>
      </c>
    </row>
    <row r="1338" spans="1:4">
      <c r="A1338" t="e">
        <f>-Probability</f>
        <v>#NAME?</v>
      </c>
    </row>
    <row r="1339" spans="1:4">
      <c r="A1339" t="s">
        <v>1477</v>
      </c>
    </row>
    <row r="1340" spans="1:4">
      <c r="A1340" t="e">
        <f>-Finite Math</f>
        <v>#NAME?</v>
      </c>
    </row>
    <row r="1341" spans="1:4">
      <c r="A1341" t="e">
        <f>-Microecon</f>
        <v>#NAME?</v>
      </c>
    </row>
    <row r="1342" spans="1:4">
      <c r="A1342" t="e">
        <f>-Econometrics</f>
        <v>#NAME?</v>
      </c>
    </row>
    <row r="1343" spans="1:4">
      <c r="A1343" t="s">
        <v>1478</v>
      </c>
    </row>
    <row r="1344" spans="1:4">
      <c r="A1344" s="1" t="s">
        <v>1479</v>
      </c>
    </row>
    <row r="1349" spans="1:5">
      <c r="A1349" t="s">
        <v>1480</v>
      </c>
      <c r="B1349" t="s">
        <v>1481</v>
      </c>
      <c r="C1349" t="s">
        <v>1482</v>
      </c>
      <c r="D1349" t="s">
        <v>1483</v>
      </c>
      <c r="E1349" t="s">
        <v>1484</v>
      </c>
    </row>
    <row r="1351" spans="1:5">
      <c r="A1351" t="e">
        <f>- Algebra / College Algebra</f>
        <v>#NAME?</v>
      </c>
    </row>
    <row r="1352" spans="1:5">
      <c r="A1352" t="e">
        <f>- Geometry</f>
        <v>#NAME?</v>
      </c>
    </row>
    <row r="1353" spans="1:5">
      <c r="A1353" t="e">
        <f>- PreCalculus / Trigonometry</f>
        <v>#NAME?</v>
      </c>
    </row>
    <row r="1354" spans="1:5">
      <c r="A1354" t="e">
        <f>- Calculus / Business Calculus</f>
        <v>#NAME?</v>
      </c>
    </row>
    <row r="1355" spans="1:5">
      <c r="A1355" t="e">
        <f>- Statistics / Business Statistics</f>
        <v>#NAME?</v>
      </c>
    </row>
    <row r="1356" spans="1:5">
      <c r="A1356" t="e">
        <f>- Math for Liberal Studies / Discrete Math</f>
        <v>#NAME?</v>
      </c>
    </row>
    <row r="1358" spans="1:5">
      <c r="A1358" t="s">
        <v>1485</v>
      </c>
      <c r="B1358" t="s">
        <v>1486</v>
      </c>
      <c r="C1358" t="s">
        <v>1487</v>
      </c>
    </row>
    <row r="1360" spans="1:5">
      <c r="A1360" t="s">
        <v>1488</v>
      </c>
    </row>
    <row r="1362" spans="1:44">
      <c r="A1362" t="s">
        <v>1489</v>
      </c>
    </row>
    <row r="1364" spans="1:44">
      <c r="A1364" t="s">
        <v>1490</v>
      </c>
      <c r="B1364" t="s">
        <v>1491</v>
      </c>
      <c r="C1364" t="s">
        <v>1492</v>
      </c>
      <c r="D1364" t="s">
        <v>1493</v>
      </c>
      <c r="E1364" t="s">
        <v>1494</v>
      </c>
      <c r="F1364" t="s">
        <v>1495</v>
      </c>
      <c r="G1364" t="s">
        <v>1496</v>
      </c>
      <c r="H1364" t="s">
        <v>1497</v>
      </c>
      <c r="I1364" t="s">
        <v>1498</v>
      </c>
      <c r="J1364" t="s">
        <v>1499</v>
      </c>
      <c r="K1364" t="s">
        <v>1500</v>
      </c>
      <c r="L1364" t="s">
        <v>1501</v>
      </c>
      <c r="M1364" t="s">
        <v>1502</v>
      </c>
      <c r="N1364" t="s">
        <v>1503</v>
      </c>
      <c r="O1364" t="s">
        <v>1504</v>
      </c>
      <c r="P1364" t="s">
        <v>1505</v>
      </c>
      <c r="Q1364" t="s">
        <v>1023</v>
      </c>
      <c r="R1364" t="s">
        <v>373</v>
      </c>
      <c r="S1364" t="s">
        <v>1506</v>
      </c>
      <c r="T1364" t="s">
        <v>1507</v>
      </c>
      <c r="U1364" t="s">
        <v>1508</v>
      </c>
      <c r="V1364" t="s">
        <v>1509</v>
      </c>
      <c r="W1364" t="s">
        <v>1510</v>
      </c>
      <c r="X1364" t="s">
        <v>1511</v>
      </c>
      <c r="Y1364" t="s">
        <v>1512</v>
      </c>
      <c r="Z1364" t="s">
        <v>1513</v>
      </c>
      <c r="AA1364" t="s">
        <v>1514</v>
      </c>
      <c r="AB1364" t="s">
        <v>1515</v>
      </c>
      <c r="AC1364" t="s">
        <v>1516</v>
      </c>
      <c r="AD1364" t="s">
        <v>1517</v>
      </c>
      <c r="AE1364" t="s">
        <v>1518</v>
      </c>
      <c r="AF1364" t="s">
        <v>1519</v>
      </c>
      <c r="AG1364" t="s">
        <v>1520</v>
      </c>
      <c r="AH1364" t="s">
        <v>1521</v>
      </c>
      <c r="AI1364" t="s">
        <v>1522</v>
      </c>
      <c r="AJ1364" t="s">
        <v>1523</v>
      </c>
      <c r="AK1364" t="s">
        <v>1524</v>
      </c>
      <c r="AL1364" t="s">
        <v>1525</v>
      </c>
      <c r="AM1364" t="s">
        <v>1526</v>
      </c>
      <c r="AN1364" t="s">
        <v>1527</v>
      </c>
      <c r="AO1364" t="s">
        <v>1528</v>
      </c>
      <c r="AP1364" t="s">
        <v>1529</v>
      </c>
      <c r="AQ1364" t="s">
        <v>1530</v>
      </c>
      <c r="AR1364" t="s">
        <v>1531</v>
      </c>
    </row>
    <row r="1365" spans="1:44">
      <c r="A1365" t="s">
        <v>1532</v>
      </c>
    </row>
    <row r="1366" spans="1:44">
      <c r="A1366" t="s">
        <v>1533</v>
      </c>
    </row>
    <row r="1371" spans="1:44">
      <c r="A1371" t="s">
        <v>1534</v>
      </c>
      <c r="B1371" t="s">
        <v>1535</v>
      </c>
      <c r="C1371" t="s">
        <v>1536</v>
      </c>
      <c r="D1371" t="s">
        <v>1537</v>
      </c>
      <c r="E1371" t="s">
        <v>1538</v>
      </c>
      <c r="F1371" t="s">
        <v>1539</v>
      </c>
      <c r="G1371" t="s">
        <v>1540</v>
      </c>
      <c r="H1371" t="s">
        <v>1541</v>
      </c>
      <c r="I1371" t="s">
        <v>1542</v>
      </c>
      <c r="J1371" t="s">
        <v>1543</v>
      </c>
      <c r="K1371" t="s">
        <v>1544</v>
      </c>
      <c r="L1371" t="s">
        <v>1545</v>
      </c>
      <c r="M1371" t="s">
        <v>1546</v>
      </c>
      <c r="N1371" t="s">
        <v>1547</v>
      </c>
    </row>
    <row r="1373" spans="1:44">
      <c r="A1373" t="s">
        <v>1548</v>
      </c>
      <c r="B1373" t="s">
        <v>1549</v>
      </c>
      <c r="C1373" t="s">
        <v>1550</v>
      </c>
    </row>
    <row r="1374" spans="1:44">
      <c r="A1374" t="s">
        <v>1551</v>
      </c>
      <c r="B1374" t="s">
        <v>1552</v>
      </c>
      <c r="C1374" t="s">
        <v>1553</v>
      </c>
      <c r="D1374" t="s">
        <v>1351</v>
      </c>
      <c r="E1374" t="s">
        <v>1554</v>
      </c>
      <c r="F1374" t="s">
        <v>1555</v>
      </c>
      <c r="G1374" t="s">
        <v>1556</v>
      </c>
      <c r="H1374" t="s">
        <v>1557</v>
      </c>
      <c r="I1374" t="s">
        <v>1558</v>
      </c>
      <c r="J1374" t="s">
        <v>1559</v>
      </c>
      <c r="K1374" t="s">
        <v>1560</v>
      </c>
      <c r="L1374" t="s">
        <v>1553</v>
      </c>
      <c r="M1374" t="s">
        <v>1561</v>
      </c>
      <c r="N1374" t="s">
        <v>1562</v>
      </c>
      <c r="O1374" t="s">
        <v>1563</v>
      </c>
    </row>
    <row r="1376" spans="1:44">
      <c r="A1376" t="s">
        <v>1564</v>
      </c>
      <c r="B1376" t="s">
        <v>1565</v>
      </c>
      <c r="C1376" t="s">
        <v>1566</v>
      </c>
      <c r="D1376" t="s">
        <v>1567</v>
      </c>
      <c r="E1376" t="s">
        <v>378</v>
      </c>
      <c r="F1376" t="s">
        <v>1292</v>
      </c>
      <c r="G1376" t="s">
        <v>1568</v>
      </c>
      <c r="H1376" t="s">
        <v>372</v>
      </c>
      <c r="I1376" t="s">
        <v>1569</v>
      </c>
      <c r="J1376" t="s">
        <v>1570</v>
      </c>
      <c r="K1376" t="s">
        <v>1571</v>
      </c>
      <c r="L1376" t="s">
        <v>1572</v>
      </c>
      <c r="M1376" t="s">
        <v>1573</v>
      </c>
    </row>
    <row r="1377" spans="1:8">
      <c r="A1377" t="s">
        <v>1574</v>
      </c>
      <c r="B1377" t="s">
        <v>1575</v>
      </c>
      <c r="C1377" t="s">
        <v>1506</v>
      </c>
      <c r="D1377" t="s">
        <v>1576</v>
      </c>
      <c r="E1377" t="s">
        <v>1577</v>
      </c>
      <c r="F1377" t="s">
        <v>1578</v>
      </c>
      <c r="G1377" t="s">
        <v>1123</v>
      </c>
      <c r="H1377" t="s">
        <v>1579</v>
      </c>
    </row>
    <row r="1379" spans="1:8">
      <c r="A1379" t="s">
        <v>1580</v>
      </c>
    </row>
    <row r="1382" spans="1:8">
      <c r="A1382" t="s">
        <v>1581</v>
      </c>
    </row>
    <row r="1386" spans="1:8">
      <c r="A1386" t="s">
        <v>1582</v>
      </c>
    </row>
    <row r="1388" spans="1:8">
      <c r="A1388" t="s">
        <v>1583</v>
      </c>
      <c r="B1388" t="s">
        <v>1584</v>
      </c>
    </row>
    <row r="1389" spans="1:8">
      <c r="A1389" t="e">
        <f>- Elena</f>
        <v>#NAME?</v>
      </c>
    </row>
    <row r="1390" spans="1:8">
      <c r="A1390" t="s">
        <v>1585</v>
      </c>
      <c r="B1390" t="s">
        <v>1586</v>
      </c>
    </row>
    <row r="1391" spans="1:8">
      <c r="A1391" t="e">
        <f>- Yazeed</f>
        <v>#NAME?</v>
      </c>
    </row>
    <row r="1392" spans="1:8">
      <c r="A1392" t="s">
        <v>1587</v>
      </c>
      <c r="B1392" t="s">
        <v>1588</v>
      </c>
      <c r="C1392" t="s">
        <v>1589</v>
      </c>
      <c r="D1392" t="s">
        <v>1590</v>
      </c>
    </row>
    <row r="1393" spans="1:7">
      <c r="A1393" t="e">
        <f>-Reva</f>
        <v>#NAME?</v>
      </c>
    </row>
    <row r="1394" spans="1:7">
      <c r="A1394" t="s">
        <v>1591</v>
      </c>
    </row>
    <row r="1395" spans="1:7">
      <c r="A1395" t="e">
        <f>-Emily</f>
        <v>#NAME?</v>
      </c>
    </row>
    <row r="1397" spans="1:7">
      <c r="A1397" t="s">
        <v>1592</v>
      </c>
    </row>
    <row r="1398" spans="1:7">
      <c r="A1398" t="e">
        <f>-Brandon</f>
        <v>#NAME?</v>
      </c>
    </row>
    <row r="1400" spans="1:7">
      <c r="A1400" t="s">
        <v>1593</v>
      </c>
      <c r="B1400" t="s">
        <v>1594</v>
      </c>
      <c r="C1400" t="s">
        <v>1595</v>
      </c>
      <c r="D1400" t="s">
        <v>1596</v>
      </c>
      <c r="E1400" t="s">
        <v>1597</v>
      </c>
      <c r="F1400" t="s">
        <v>1598</v>
      </c>
      <c r="G1400" t="s">
        <v>1599</v>
      </c>
    </row>
    <row r="1401" spans="1:7">
      <c r="A1401" t="e">
        <f>-R. B.</f>
        <v>#NAME?</v>
      </c>
    </row>
    <row r="1403" spans="1:7">
      <c r="A1403" t="s">
        <v>1600</v>
      </c>
    </row>
    <row r="1404" spans="1:7">
      <c r="A1404" t="e">
        <f>-Lee</f>
        <v>#NAME?</v>
      </c>
    </row>
    <row r="1406" spans="1:7">
      <c r="A1406" t="s">
        <v>1601</v>
      </c>
    </row>
    <row r="1407" spans="1:7">
      <c r="A1407" t="e">
        <f>-Kate</f>
        <v>#NAME?</v>
      </c>
    </row>
    <row r="1408" spans="1:7">
      <c r="A1408" t="s">
        <v>1602</v>
      </c>
      <c r="B1408" t="s">
        <v>1603</v>
      </c>
    </row>
    <row r="1409" spans="1:26">
      <c r="A1409" t="e">
        <f>-James</f>
        <v>#NAME?</v>
      </c>
    </row>
    <row r="1410" spans="1:26">
      <c r="A1410" t="s">
        <v>1604</v>
      </c>
      <c r="B1410" t="s">
        <v>1605</v>
      </c>
    </row>
    <row r="1411" spans="1:26">
      <c r="A1411" t="e">
        <f>-Kaylee</f>
        <v>#NAME?</v>
      </c>
    </row>
    <row r="1412" spans="1:26">
      <c r="A1412" t="s">
        <v>1606</v>
      </c>
    </row>
    <row r="1413" spans="1:26">
      <c r="A1413" t="e">
        <f>-Stephanie</f>
        <v>#NAME?</v>
      </c>
    </row>
    <row r="1415" spans="1:26">
      <c r="A1415" t="s">
        <v>1607</v>
      </c>
      <c r="B1415" t="s">
        <v>1608</v>
      </c>
      <c r="C1415" t="s">
        <v>1609</v>
      </c>
      <c r="D1415" t="s">
        <v>1610</v>
      </c>
      <c r="E1415" t="s">
        <v>1611</v>
      </c>
      <c r="F1415" t="s">
        <v>1612</v>
      </c>
      <c r="G1415" t="s">
        <v>1613</v>
      </c>
      <c r="H1415" t="s">
        <v>1614</v>
      </c>
      <c r="I1415" t="s">
        <v>1615</v>
      </c>
      <c r="J1415" t="s">
        <v>1616</v>
      </c>
      <c r="K1415" t="s">
        <v>1617</v>
      </c>
      <c r="L1415" t="s">
        <v>1618</v>
      </c>
      <c r="M1415" t="s">
        <v>1619</v>
      </c>
      <c r="N1415" t="s">
        <v>1620</v>
      </c>
      <c r="O1415" t="s">
        <v>1621</v>
      </c>
      <c r="P1415" t="s">
        <v>1622</v>
      </c>
      <c r="Q1415" t="s">
        <v>1623</v>
      </c>
      <c r="R1415" t="s">
        <v>1624</v>
      </c>
      <c r="S1415" t="s">
        <v>1625</v>
      </c>
      <c r="T1415" t="s">
        <v>1626</v>
      </c>
      <c r="U1415" t="s">
        <v>1627</v>
      </c>
      <c r="V1415" t="s">
        <v>1628</v>
      </c>
      <c r="W1415" t="s">
        <v>1629</v>
      </c>
      <c r="X1415" t="s">
        <v>1630</v>
      </c>
      <c r="Y1415" t="s">
        <v>1631</v>
      </c>
      <c r="Z1415" t="s">
        <v>1632</v>
      </c>
    </row>
    <row r="1416" spans="1:26">
      <c r="A1416" s="1" t="s">
        <v>1633</v>
      </c>
    </row>
    <row r="1421" spans="1:26">
      <c r="A1421" t="s">
        <v>8</v>
      </c>
      <c r="B1421" t="s">
        <v>757</v>
      </c>
    </row>
    <row r="1422" spans="1:26">
      <c r="A1422" t="s">
        <v>1634</v>
      </c>
      <c r="B1422" t="s">
        <v>880</v>
      </c>
      <c r="C1422" t="s">
        <v>1635</v>
      </c>
      <c r="D1422" t="s">
        <v>1636</v>
      </c>
      <c r="E1422" t="s">
        <v>1637</v>
      </c>
      <c r="F1422" t="s">
        <v>380</v>
      </c>
      <c r="G1422" t="s">
        <v>1638</v>
      </c>
      <c r="H1422" t="s">
        <v>1639</v>
      </c>
      <c r="I1422" t="s">
        <v>1154</v>
      </c>
      <c r="J1422" t="s">
        <v>1640</v>
      </c>
      <c r="K1422" t="s">
        <v>1641</v>
      </c>
      <c r="L1422" t="s">
        <v>1642</v>
      </c>
    </row>
    <row r="1423" spans="1:26">
      <c r="A1423" s="1" t="s">
        <v>1643</v>
      </c>
    </row>
    <row r="1428" spans="1:9">
      <c r="A1428" t="s">
        <v>1644</v>
      </c>
      <c r="B1428" t="s">
        <v>1645</v>
      </c>
      <c r="C1428" t="s">
        <v>1646</v>
      </c>
      <c r="D1428" t="s">
        <v>672</v>
      </c>
      <c r="E1428" t="s">
        <v>673</v>
      </c>
      <c r="F1428" t="s">
        <v>138</v>
      </c>
      <c r="G1428" t="s">
        <v>1647</v>
      </c>
      <c r="H1428" t="s">
        <v>674</v>
      </c>
      <c r="I1428" t="s">
        <v>1648</v>
      </c>
    </row>
    <row r="1429" spans="1:9">
      <c r="A1429" t="s">
        <v>1649</v>
      </c>
    </row>
    <row r="1430" spans="1:9">
      <c r="A1430" t="s">
        <v>1650</v>
      </c>
    </row>
    <row r="1431" spans="1:9">
      <c r="A1431" t="s">
        <v>1651</v>
      </c>
      <c r="B1431" t="s">
        <v>1652</v>
      </c>
    </row>
    <row r="1432" spans="1:9">
      <c r="A1432" t="s">
        <v>1653</v>
      </c>
      <c r="B1432" t="s">
        <v>1654</v>
      </c>
      <c r="C1432" t="s">
        <v>1655</v>
      </c>
      <c r="D1432" t="s">
        <v>818</v>
      </c>
      <c r="E1432" t="s">
        <v>1645</v>
      </c>
      <c r="F1432" t="s">
        <v>1656</v>
      </c>
    </row>
    <row r="1433" spans="1:9">
      <c r="A1433" t="s">
        <v>1657</v>
      </c>
    </row>
    <row r="1435" spans="1:9">
      <c r="A1435" t="s">
        <v>1658</v>
      </c>
    </row>
    <row r="1437" spans="1:9">
      <c r="A1437" t="s">
        <v>1659</v>
      </c>
    </row>
    <row r="1438" spans="1:9">
      <c r="A1438" t="s">
        <v>1660</v>
      </c>
      <c r="B1438" t="s">
        <v>672</v>
      </c>
      <c r="C1438" t="s">
        <v>673</v>
      </c>
      <c r="D1438" t="s">
        <v>1661</v>
      </c>
      <c r="E1438" t="s">
        <v>1662</v>
      </c>
      <c r="F1438" t="s">
        <v>1663</v>
      </c>
    </row>
    <row r="1439" spans="1:9">
      <c r="A1439" t="s">
        <v>1664</v>
      </c>
    </row>
    <row r="1440" spans="1:9">
      <c r="A1440" t="s">
        <v>1665</v>
      </c>
    </row>
    <row r="1441" spans="1:2">
      <c r="A1441" t="s">
        <v>1666</v>
      </c>
    </row>
    <row r="1442" spans="1:2">
      <c r="A1442" t="s">
        <v>1667</v>
      </c>
    </row>
    <row r="1444" spans="1:2">
      <c r="A1444" t="s">
        <v>1668</v>
      </c>
      <c r="B1444" t="s">
        <v>1669</v>
      </c>
    </row>
    <row r="1445" spans="1:2">
      <c r="A1445" t="s">
        <v>1670</v>
      </c>
    </row>
    <row r="1446" spans="1:2">
      <c r="A1446" t="s">
        <v>1671</v>
      </c>
      <c r="B1446" t="s">
        <v>59</v>
      </c>
    </row>
    <row r="1447" spans="1:2">
      <c r="A1447" t="s">
        <v>1672</v>
      </c>
    </row>
    <row r="1453" spans="1:2">
      <c r="A1453" t="s">
        <v>1673</v>
      </c>
    </row>
    <row r="1455" spans="1:2">
      <c r="A1455" t="s">
        <v>1674</v>
      </c>
    </row>
    <row r="1457" spans="1:5">
      <c r="A1457" t="s">
        <v>1675</v>
      </c>
      <c r="B1457" t="s">
        <v>1676</v>
      </c>
    </row>
    <row r="1459" spans="1:5">
      <c r="A1459" t="s">
        <v>1677</v>
      </c>
    </row>
    <row r="1461" spans="1:5">
      <c r="A1461" t="s">
        <v>1678</v>
      </c>
      <c r="B1461" t="s">
        <v>1679</v>
      </c>
      <c r="C1461" t="s">
        <v>1680</v>
      </c>
    </row>
    <row r="1463" spans="1:5">
      <c r="A1463" t="s">
        <v>1681</v>
      </c>
      <c r="B1463" t="s">
        <v>1682</v>
      </c>
      <c r="C1463" t="s">
        <v>1683</v>
      </c>
      <c r="D1463" t="s">
        <v>38</v>
      </c>
      <c r="E1463" t="s">
        <v>1684</v>
      </c>
    </row>
    <row r="1466" spans="1:5">
      <c r="A1466" t="s">
        <v>1685</v>
      </c>
    </row>
    <row r="1467" spans="1:5">
      <c r="A1467" t="s">
        <v>1686</v>
      </c>
    </row>
    <row r="1469" spans="1:5">
      <c r="A1469" t="s">
        <v>1687</v>
      </c>
    </row>
    <row r="1471" spans="1:5">
      <c r="A1471" t="s">
        <v>1688</v>
      </c>
    </row>
    <row r="1472" spans="1:5">
      <c r="A1472" t="s">
        <v>1689</v>
      </c>
    </row>
    <row r="1473" spans="1:12">
      <c r="A1473" t="s">
        <v>1690</v>
      </c>
      <c r="B1473" t="s">
        <v>1691</v>
      </c>
    </row>
    <row r="1474" spans="1:12">
      <c r="A1474" t="s">
        <v>1692</v>
      </c>
      <c r="B1474" t="s">
        <v>1693</v>
      </c>
    </row>
    <row r="1476" spans="1:12">
      <c r="A1476" t="s">
        <v>1694</v>
      </c>
      <c r="B1476" t="s">
        <v>42</v>
      </c>
      <c r="C1476" t="s">
        <v>1695</v>
      </c>
      <c r="D1476" t="s">
        <v>1696</v>
      </c>
    </row>
    <row r="1479" spans="1:12">
      <c r="A1479" t="s">
        <v>1697</v>
      </c>
      <c r="B1479" t="s">
        <v>1698</v>
      </c>
      <c r="C1479" t="s">
        <v>48</v>
      </c>
      <c r="D1479" t="s">
        <v>1699</v>
      </c>
      <c r="E1479" t="s">
        <v>1700</v>
      </c>
      <c r="F1479" t="s">
        <v>44</v>
      </c>
      <c r="G1479" t="s">
        <v>1701</v>
      </c>
      <c r="H1479" t="s">
        <v>45</v>
      </c>
      <c r="I1479" t="s">
        <v>1702</v>
      </c>
      <c r="J1479" t="s">
        <v>1703</v>
      </c>
      <c r="K1479" t="s">
        <v>38</v>
      </c>
      <c r="L1479" t="s">
        <v>1704</v>
      </c>
    </row>
    <row r="1482" spans="1:12">
      <c r="A1482" t="s">
        <v>1705</v>
      </c>
    </row>
    <row r="1485" spans="1:12">
      <c r="A1485" t="s">
        <v>1706</v>
      </c>
    </row>
    <row r="1487" spans="1:12">
      <c r="A1487" t="s">
        <v>1707</v>
      </c>
    </row>
    <row r="1488" spans="1:12">
      <c r="A1488" t="s">
        <v>1708</v>
      </c>
    </row>
    <row r="1489" spans="1:5">
      <c r="A1489" t="s">
        <v>1709</v>
      </c>
    </row>
    <row r="1494" spans="1:5">
      <c r="A1494" t="s">
        <v>1710</v>
      </c>
      <c r="B1494" t="s">
        <v>1711</v>
      </c>
      <c r="C1494" t="s">
        <v>1712</v>
      </c>
      <c r="D1494" t="s">
        <v>1713</v>
      </c>
      <c r="E1494" t="s">
        <v>1714</v>
      </c>
    </row>
    <row r="1495" spans="1:5">
      <c r="A1495" t="s">
        <v>1715</v>
      </c>
    </row>
    <row r="1496" spans="1:5">
      <c r="A1496" t="s">
        <v>1716</v>
      </c>
    </row>
    <row r="1497" spans="1:5">
      <c r="A1497" t="s">
        <v>1717</v>
      </c>
    </row>
    <row r="1498" spans="1:5">
      <c r="A1498" t="s">
        <v>1718</v>
      </c>
    </row>
    <row r="1499" spans="1:5">
      <c r="A1499" t="s">
        <v>1719</v>
      </c>
    </row>
    <row r="1500" spans="1:5">
      <c r="A1500" t="s">
        <v>1720</v>
      </c>
    </row>
    <row r="1501" spans="1:5">
      <c r="A1501" t="s">
        <v>1721</v>
      </c>
    </row>
    <row r="1502" spans="1:5">
      <c r="A1502" t="s">
        <v>1722</v>
      </c>
    </row>
    <row r="1503" spans="1:5">
      <c r="A1503" t="s">
        <v>1723</v>
      </c>
    </row>
    <row r="1504" spans="1:5">
      <c r="A1504" t="s">
        <v>1724</v>
      </c>
    </row>
    <row r="1505" spans="1:1">
      <c r="A1505" t="s">
        <v>1725</v>
      </c>
    </row>
    <row r="1506" spans="1:1">
      <c r="A1506" t="s">
        <v>1726</v>
      </c>
    </row>
    <row r="1507" spans="1:1">
      <c r="A1507" t="e">
        <f>-Prolog-PRIMAL-Promela-PROSE modeling language-PROTEL-ProvideX</f>
        <v>#NAME?</v>
      </c>
    </row>
    <row r="1508" spans="1:1">
      <c r="A1508" t="s">
        <v>1727</v>
      </c>
    </row>
    <row r="1509" spans="1:1">
      <c r="A1509" t="s">
        <v>1728</v>
      </c>
    </row>
    <row r="1510" spans="1:1">
      <c r="A1510" t="s">
        <v>1729</v>
      </c>
    </row>
    <row r="1511" spans="1:1">
      <c r="A1511" t="s">
        <v>1730</v>
      </c>
    </row>
    <row r="1512" spans="1:1">
      <c r="A1512" t="s">
        <v>1731</v>
      </c>
    </row>
    <row r="1513" spans="1:1">
      <c r="A1513" t="s">
        <v>1732</v>
      </c>
    </row>
    <row r="1514" spans="1:1">
      <c r="A1514" t="s">
        <v>1733</v>
      </c>
    </row>
    <row r="1515" spans="1:1">
      <c r="A1515" t="s">
        <v>1734</v>
      </c>
    </row>
    <row r="1516" spans="1:1">
      <c r="A1516" t="s">
        <v>1735</v>
      </c>
    </row>
    <row r="1517" spans="1:1">
      <c r="A1517" t="s">
        <v>1736</v>
      </c>
    </row>
    <row r="1518" spans="1:1">
      <c r="A1518" t="s">
        <v>1737</v>
      </c>
    </row>
    <row r="1519" spans="1:1">
      <c r="A1519" t="s">
        <v>1738</v>
      </c>
    </row>
    <row r="1520" spans="1:1">
      <c r="A1520" t="s">
        <v>1739</v>
      </c>
    </row>
    <row r="1521" spans="1:3">
      <c r="A1521" t="s">
        <v>1740</v>
      </c>
      <c r="B1521" t="s">
        <v>1741</v>
      </c>
    </row>
    <row r="1522" spans="1:3">
      <c r="A1522" t="s">
        <v>1742</v>
      </c>
    </row>
    <row r="1523" spans="1:3">
      <c r="A1523" t="s">
        <v>1743</v>
      </c>
      <c r="B1523" t="s">
        <v>1744</v>
      </c>
      <c r="C1523" t="s">
        <v>1745</v>
      </c>
    </row>
    <row r="1524" spans="1:3">
      <c r="A1524" t="s">
        <v>1746</v>
      </c>
    </row>
    <row r="1525" spans="1:3">
      <c r="A1525" s="1" t="s">
        <v>1747</v>
      </c>
    </row>
    <row r="1530" spans="1:3">
      <c r="A1530" t="s">
        <v>1748</v>
      </c>
    </row>
    <row r="1532" spans="1:3">
      <c r="A1532" t="s">
        <v>1749</v>
      </c>
    </row>
    <row r="1533" spans="1:3">
      <c r="A1533" t="s">
        <v>308</v>
      </c>
    </row>
    <row r="1534" spans="1:3">
      <c r="A1534" t="s">
        <v>1750</v>
      </c>
    </row>
    <row r="1539" spans="1:3">
      <c r="A1539" t="s">
        <v>1751</v>
      </c>
    </row>
    <row r="1540" spans="1:3">
      <c r="A1540" t="s">
        <v>1752</v>
      </c>
      <c r="B1540" t="s">
        <v>1753</v>
      </c>
      <c r="C1540" t="s">
        <v>1754</v>
      </c>
    </row>
    <row r="1542" spans="1:3">
      <c r="A1542" t="s">
        <v>1755</v>
      </c>
    </row>
    <row r="1543" spans="1:3">
      <c r="A1543" t="s">
        <v>1279</v>
      </c>
    </row>
    <row r="1545" spans="1:3">
      <c r="A1545" t="s">
        <v>1756</v>
      </c>
      <c r="B1545" t="s">
        <v>1757</v>
      </c>
    </row>
    <row r="1548" spans="1:3">
      <c r="A1548" t="s">
        <v>1285</v>
      </c>
    </row>
    <row r="1550" spans="1:3">
      <c r="A1550" t="s">
        <v>1286</v>
      </c>
    </row>
    <row r="1552" spans="1:3">
      <c r="A1552" t="s">
        <v>1758</v>
      </c>
    </row>
    <row r="1554" spans="1:1">
      <c r="A1554" t="s">
        <v>1759</v>
      </c>
    </row>
    <row r="1556" spans="1:1">
      <c r="A1556" t="s">
        <v>1760</v>
      </c>
    </row>
    <row r="1558" spans="1:1">
      <c r="A1558" t="s">
        <v>1761</v>
      </c>
    </row>
    <row r="1560" spans="1:1">
      <c r="A1560" t="s">
        <v>1762</v>
      </c>
    </row>
    <row r="1562" spans="1:1">
      <c r="A1562" t="s">
        <v>1763</v>
      </c>
    </row>
    <row r="1563" spans="1:1">
      <c r="A1563" t="s">
        <v>1764</v>
      </c>
    </row>
    <row r="1564" spans="1:1">
      <c r="A1564" t="s">
        <v>1296</v>
      </c>
    </row>
    <row r="1566" spans="1:1">
      <c r="A1566" t="s">
        <v>1297</v>
      </c>
    </row>
    <row r="1568" spans="1:1">
      <c r="A1568" t="s">
        <v>1765</v>
      </c>
    </row>
    <row r="1569" spans="1:2">
      <c r="A1569" t="s">
        <v>1766</v>
      </c>
    </row>
    <row r="1570" spans="1:2">
      <c r="A1570" t="s">
        <v>1767</v>
      </c>
    </row>
    <row r="1571" spans="1:2">
      <c r="A1571" t="s">
        <v>1768</v>
      </c>
    </row>
    <row r="1572" spans="1:2">
      <c r="A1572" t="s">
        <v>1769</v>
      </c>
    </row>
    <row r="1573" spans="1:2">
      <c r="A1573" t="s">
        <v>1770</v>
      </c>
    </row>
    <row r="1575" spans="1:2">
      <c r="A1575" t="s">
        <v>1304</v>
      </c>
    </row>
    <row r="1577" spans="1:2">
      <c r="A1577" t="s">
        <v>1771</v>
      </c>
    </row>
    <row r="1578" spans="1:2">
      <c r="A1578" t="s">
        <v>1772</v>
      </c>
      <c r="B1578" t="s">
        <v>1307</v>
      </c>
    </row>
    <row r="1579" spans="1:2">
      <c r="A1579" t="s">
        <v>1773</v>
      </c>
    </row>
    <row r="1580" spans="1:2">
      <c r="A1580" t="s">
        <v>1774</v>
      </c>
    </row>
    <row r="1581" spans="1:2">
      <c r="A1581" t="s">
        <v>1775</v>
      </c>
    </row>
    <row r="1582" spans="1:2">
      <c r="A1582" t="s">
        <v>1776</v>
      </c>
    </row>
    <row r="1583" spans="1:2">
      <c r="A1583" t="s">
        <v>1777</v>
      </c>
    </row>
    <row r="1584" spans="1:2">
      <c r="A1584" t="s">
        <v>1778</v>
      </c>
    </row>
    <row r="1585" spans="1:3">
      <c r="A1585" t="s">
        <v>1779</v>
      </c>
    </row>
    <row r="1586" spans="1:3">
      <c r="A1586" t="s">
        <v>1780</v>
      </c>
      <c r="B1586" t="s">
        <v>1316</v>
      </c>
      <c r="C1586" t="s">
        <v>1317</v>
      </c>
    </row>
    <row r="1588" spans="1:3">
      <c r="A1588" t="s">
        <v>1318</v>
      </c>
    </row>
    <row r="1590" spans="1:3">
      <c r="A1590" t="s">
        <v>1781</v>
      </c>
    </row>
    <row r="1591" spans="1:3">
      <c r="A1591" t="s">
        <v>1782</v>
      </c>
    </row>
    <row r="1592" spans="1:3">
      <c r="A1592" t="s">
        <v>1783</v>
      </c>
    </row>
    <row r="1593" spans="1:3">
      <c r="A1593" t="s">
        <v>1784</v>
      </c>
    </row>
    <row r="1594" spans="1:3">
      <c r="A1594" t="s">
        <v>1785</v>
      </c>
    </row>
    <row r="1595" spans="1:3">
      <c r="A1595" t="s">
        <v>1786</v>
      </c>
    </row>
    <row r="1596" spans="1:3">
      <c r="A1596" t="s">
        <v>1787</v>
      </c>
    </row>
    <row r="1597" spans="1:3">
      <c r="A1597" t="s">
        <v>1788</v>
      </c>
    </row>
    <row r="1598" spans="1:3">
      <c r="A1598" t="s">
        <v>1789</v>
      </c>
    </row>
    <row r="1599" spans="1:3">
      <c r="A1599" t="s">
        <v>1790</v>
      </c>
    </row>
    <row r="1600" spans="1:3">
      <c r="A1600" t="s">
        <v>1791</v>
      </c>
    </row>
    <row r="1601" spans="1:5">
      <c r="A1601" t="s">
        <v>1792</v>
      </c>
    </row>
    <row r="1602" spans="1:5">
      <c r="A1602" t="s">
        <v>1793</v>
      </c>
      <c r="B1602" t="s">
        <v>1794</v>
      </c>
    </row>
    <row r="1604" spans="1:5">
      <c r="A1604" s="1" t="s">
        <v>1795</v>
      </c>
    </row>
    <row r="1609" spans="1:5">
      <c r="A1609" t="s">
        <v>1796</v>
      </c>
      <c r="B1609" t="s">
        <v>1635</v>
      </c>
      <c r="C1609" t="s">
        <v>1797</v>
      </c>
      <c r="D1609" t="s">
        <v>1798</v>
      </c>
      <c r="E1609" t="s">
        <v>1799</v>
      </c>
    </row>
    <row r="1610" spans="1:5">
      <c r="A1610" s="1" t="s">
        <v>1800</v>
      </c>
    </row>
    <row r="1615" spans="1:5">
      <c r="A1615" t="s">
        <v>1801</v>
      </c>
    </row>
    <row r="1617" spans="1:8">
      <c r="A1617" t="s">
        <v>1802</v>
      </c>
    </row>
    <row r="1619" spans="1:8">
      <c r="A1619" t="s">
        <v>1803</v>
      </c>
    </row>
    <row r="1621" spans="1:8">
      <c r="A1621" t="s">
        <v>1804</v>
      </c>
    </row>
    <row r="1623" spans="1:8">
      <c r="A1623" t="s">
        <v>1805</v>
      </c>
      <c r="B1623" t="s">
        <v>218</v>
      </c>
      <c r="C1623" t="s">
        <v>380</v>
      </c>
      <c r="D1623" t="s">
        <v>378</v>
      </c>
      <c r="E1623" t="s">
        <v>377</v>
      </c>
      <c r="F1623" t="s">
        <v>379</v>
      </c>
      <c r="G1623" t="s">
        <v>1806</v>
      </c>
      <c r="H1623" t="s">
        <v>1807</v>
      </c>
    </row>
    <row r="1625" spans="1:8">
      <c r="A1625" t="s">
        <v>1808</v>
      </c>
    </row>
    <row r="1627" spans="1:8">
      <c r="A1627" t="s">
        <v>1809</v>
      </c>
    </row>
    <row r="1628" spans="1:8">
      <c r="A1628" t="s">
        <v>1810</v>
      </c>
    </row>
    <row r="1629" spans="1:8">
      <c r="A1629" t="s">
        <v>1811</v>
      </c>
    </row>
    <row r="1630" spans="1:8">
      <c r="A1630" t="s">
        <v>1812</v>
      </c>
    </row>
    <row r="1631" spans="1:8">
      <c r="A1631" t="s">
        <v>1813</v>
      </c>
    </row>
    <row r="1632" spans="1:8">
      <c r="A1632" t="s">
        <v>1814</v>
      </c>
    </row>
    <row r="1634" spans="1:39">
      <c r="A1634" t="s">
        <v>1815</v>
      </c>
    </row>
    <row r="1636" spans="1:39">
      <c r="A1636" t="s">
        <v>1816</v>
      </c>
      <c r="B1636" t="s">
        <v>1817</v>
      </c>
      <c r="C1636" t="s">
        <v>28</v>
      </c>
      <c r="D1636" t="s">
        <v>301</v>
      </c>
      <c r="E1636" t="s">
        <v>302</v>
      </c>
      <c r="F1636" t="s">
        <v>288</v>
      </c>
      <c r="G1636" t="s">
        <v>1818</v>
      </c>
      <c r="H1636" t="s">
        <v>1819</v>
      </c>
      <c r="I1636" t="s">
        <v>674</v>
      </c>
      <c r="J1636" t="s">
        <v>1820</v>
      </c>
      <c r="K1636" t="s">
        <v>1821</v>
      </c>
    </row>
    <row r="1638" spans="1:39">
      <c r="A1638" t="s">
        <v>1822</v>
      </c>
    </row>
    <row r="1639" spans="1:39">
      <c r="A1639" t="s">
        <v>1823</v>
      </c>
    </row>
    <row r="1644" spans="1:39">
      <c r="A1644" t="s">
        <v>1824</v>
      </c>
      <c r="B1644" t="s">
        <v>1825</v>
      </c>
      <c r="C1644" t="s">
        <v>1826</v>
      </c>
      <c r="D1644" t="s">
        <v>1827</v>
      </c>
      <c r="E1644" t="s">
        <v>1828</v>
      </c>
      <c r="F1644" t="s">
        <v>1829</v>
      </c>
      <c r="G1644" t="s">
        <v>1830</v>
      </c>
      <c r="H1644" t="s">
        <v>1831</v>
      </c>
      <c r="I1644" t="s">
        <v>1832</v>
      </c>
      <c r="J1644" t="s">
        <v>1833</v>
      </c>
      <c r="K1644" t="s">
        <v>1834</v>
      </c>
      <c r="L1644" t="s">
        <v>1835</v>
      </c>
      <c r="M1644" t="s">
        <v>1836</v>
      </c>
      <c r="N1644" t="s">
        <v>1837</v>
      </c>
      <c r="O1644" t="s">
        <v>1838</v>
      </c>
      <c r="P1644" t="s">
        <v>1839</v>
      </c>
      <c r="Q1644" t="s">
        <v>1840</v>
      </c>
      <c r="R1644" t="s">
        <v>1841</v>
      </c>
      <c r="S1644" t="s">
        <v>1842</v>
      </c>
      <c r="T1644" t="s">
        <v>1825</v>
      </c>
      <c r="U1644" t="s">
        <v>1826</v>
      </c>
      <c r="V1644" t="s">
        <v>1827</v>
      </c>
      <c r="W1644" t="s">
        <v>1828</v>
      </c>
      <c r="X1644" t="s">
        <v>1829</v>
      </c>
      <c r="Y1644" t="s">
        <v>1830</v>
      </c>
      <c r="Z1644" t="s">
        <v>1831</v>
      </c>
      <c r="AA1644" t="s">
        <v>1832</v>
      </c>
      <c r="AB1644" t="s">
        <v>1833</v>
      </c>
      <c r="AC1644" t="s">
        <v>1834</v>
      </c>
      <c r="AD1644" t="s">
        <v>1835</v>
      </c>
      <c r="AE1644" t="s">
        <v>1836</v>
      </c>
      <c r="AF1644" t="s">
        <v>1837</v>
      </c>
      <c r="AG1644" t="s">
        <v>1838</v>
      </c>
      <c r="AH1644" t="s">
        <v>1843</v>
      </c>
      <c r="AI1644" t="s">
        <v>1844</v>
      </c>
      <c r="AJ1644" t="s">
        <v>1845</v>
      </c>
      <c r="AK1644" t="s">
        <v>1840</v>
      </c>
      <c r="AL1644" t="s">
        <v>1841</v>
      </c>
      <c r="AM1644" t="s">
        <v>1844</v>
      </c>
    </row>
    <row r="1645" spans="1:39">
      <c r="A1645" s="1" t="s">
        <v>1846</v>
      </c>
    </row>
    <row r="1650" spans="1:6">
      <c r="A1650" t="s">
        <v>1847</v>
      </c>
      <c r="B1650" t="s">
        <v>1848</v>
      </c>
      <c r="C1650" t="s">
        <v>1849</v>
      </c>
      <c r="D1650" t="s">
        <v>1850</v>
      </c>
    </row>
    <row r="1652" spans="1:6">
      <c r="A1652" t="s">
        <v>1851</v>
      </c>
    </row>
    <row r="1654" spans="1:6">
      <c r="A1654" t="s">
        <v>1852</v>
      </c>
      <c r="B1654" t="s">
        <v>1853</v>
      </c>
      <c r="C1654" t="s">
        <v>1854</v>
      </c>
      <c r="D1654" t="s">
        <v>1855</v>
      </c>
      <c r="E1654" t="s">
        <v>1856</v>
      </c>
      <c r="F1654" t="s">
        <v>206</v>
      </c>
    </row>
    <row r="1656" spans="1:6">
      <c r="A1656" t="s">
        <v>1857</v>
      </c>
    </row>
    <row r="1658" spans="1:6">
      <c r="A1658" t="s">
        <v>1858</v>
      </c>
      <c r="B1658" t="s">
        <v>1859</v>
      </c>
    </row>
    <row r="1660" spans="1:6">
      <c r="A1660" t="s">
        <v>1860</v>
      </c>
    </row>
    <row r="1661" spans="1:6">
      <c r="A1661" t="s">
        <v>1861</v>
      </c>
    </row>
    <row r="1662" spans="1:6">
      <c r="A1662" t="s">
        <v>1862</v>
      </c>
    </row>
    <row r="1663" spans="1:6">
      <c r="A1663" t="s">
        <v>1863</v>
      </c>
    </row>
    <row r="1664" spans="1:6">
      <c r="A1664" t="s">
        <v>1864</v>
      </c>
    </row>
    <row r="1665" spans="1:4">
      <c r="A1665" t="s">
        <v>1865</v>
      </c>
    </row>
    <row r="1666" spans="1:4">
      <c r="A1666" t="s">
        <v>1866</v>
      </c>
    </row>
    <row r="1667" spans="1:4">
      <c r="A1667" t="s">
        <v>1867</v>
      </c>
    </row>
    <row r="1668" spans="1:4">
      <c r="A1668" t="s">
        <v>1868</v>
      </c>
    </row>
    <row r="1669" spans="1:4">
      <c r="A1669" t="s">
        <v>1869</v>
      </c>
    </row>
    <row r="1670" spans="1:4">
      <c r="A1670" t="s">
        <v>1870</v>
      </c>
    </row>
    <row r="1671" spans="1:4">
      <c r="A1671" t="s">
        <v>1871</v>
      </c>
    </row>
    <row r="1672" spans="1:4">
      <c r="A1672" t="s">
        <v>1872</v>
      </c>
    </row>
    <row r="1673" spans="1:4">
      <c r="A1673" t="s">
        <v>1873</v>
      </c>
    </row>
    <row r="1674" spans="1:4">
      <c r="A1674" t="s">
        <v>1874</v>
      </c>
    </row>
    <row r="1675" spans="1:4">
      <c r="A1675" t="s">
        <v>1875</v>
      </c>
    </row>
    <row r="1676" spans="1:4">
      <c r="A1676" t="s">
        <v>1876</v>
      </c>
      <c r="B1676" t="s">
        <v>1877</v>
      </c>
      <c r="C1676" t="s">
        <v>1878</v>
      </c>
      <c r="D1676" t="s">
        <v>1879</v>
      </c>
    </row>
    <row r="1677" spans="1:4">
      <c r="A1677" t="s">
        <v>1880</v>
      </c>
      <c r="B1677" t="s">
        <v>1881</v>
      </c>
    </row>
    <row r="1678" spans="1:4">
      <c r="A1678" t="s">
        <v>308</v>
      </c>
    </row>
    <row r="1679" spans="1:4">
      <c r="A1679" t="s">
        <v>1882</v>
      </c>
    </row>
    <row r="1684" spans="1:7">
      <c r="A1684" t="s">
        <v>1883</v>
      </c>
      <c r="B1684" t="s">
        <v>1884</v>
      </c>
      <c r="C1684" t="s">
        <v>1885</v>
      </c>
      <c r="D1684" t="s">
        <v>1886</v>
      </c>
      <c r="E1684" t="s">
        <v>1887</v>
      </c>
      <c r="F1684" t="s">
        <v>1888</v>
      </c>
      <c r="G1684" t="s">
        <v>1889</v>
      </c>
    </row>
    <row r="1686" spans="1:7">
      <c r="A1686" t="s">
        <v>1890</v>
      </c>
      <c r="B1686" t="s">
        <v>1891</v>
      </c>
    </row>
    <row r="1688" spans="1:7">
      <c r="A1688" t="s">
        <v>1892</v>
      </c>
    </row>
    <row r="1689" spans="1:7">
      <c r="A1689" s="1" t="s">
        <v>1893</v>
      </c>
    </row>
    <row r="1694" spans="1:7">
      <c r="A1694" t="s">
        <v>1894</v>
      </c>
      <c r="B1694" t="s">
        <v>1895</v>
      </c>
      <c r="C1694" t="s">
        <v>1896</v>
      </c>
      <c r="D1694" t="s">
        <v>1897</v>
      </c>
      <c r="E1694" t="s">
        <v>1898</v>
      </c>
      <c r="F1694" t="s">
        <v>1899</v>
      </c>
      <c r="G1694" t="s">
        <v>1900</v>
      </c>
    </row>
    <row r="1696" spans="1:7">
      <c r="A1696" t="s">
        <v>1901</v>
      </c>
    </row>
    <row r="1697" spans="1:7">
      <c r="A1697" s="1" t="s">
        <v>1902</v>
      </c>
    </row>
    <row r="1702" spans="1:7">
      <c r="A1702" t="s">
        <v>1903</v>
      </c>
      <c r="B1702" t="s">
        <v>1904</v>
      </c>
      <c r="C1702" t="s">
        <v>1905</v>
      </c>
    </row>
    <row r="1703" spans="1:7">
      <c r="A1703" t="s">
        <v>1906</v>
      </c>
    </row>
    <row r="1704" spans="1:7">
      <c r="A1704" t="s">
        <v>1907</v>
      </c>
    </row>
    <row r="1705" spans="1:7">
      <c r="A1705" t="s">
        <v>1908</v>
      </c>
    </row>
    <row r="1706" spans="1:7">
      <c r="A1706" t="s">
        <v>1909</v>
      </c>
    </row>
    <row r="1707" spans="1:7">
      <c r="A1707" t="s">
        <v>1910</v>
      </c>
    </row>
    <row r="1708" spans="1:7">
      <c r="A1708" t="s">
        <v>1911</v>
      </c>
    </row>
    <row r="1709" spans="1:7">
      <c r="A1709" t="s">
        <v>1912</v>
      </c>
    </row>
    <row r="1710" spans="1:7">
      <c r="A1710" t="s">
        <v>1913</v>
      </c>
      <c r="B1710" t="s">
        <v>1914</v>
      </c>
      <c r="C1710" t="s">
        <v>1915</v>
      </c>
      <c r="D1710" t="s">
        <v>373</v>
      </c>
      <c r="E1710" t="s">
        <v>1916</v>
      </c>
      <c r="F1710" t="s">
        <v>372</v>
      </c>
      <c r="G1710" t="s">
        <v>1917</v>
      </c>
    </row>
    <row r="1711" spans="1:7">
      <c r="A1711" t="s">
        <v>1918</v>
      </c>
      <c r="B1711" t="s">
        <v>1919</v>
      </c>
    </row>
    <row r="1712" spans="1:7">
      <c r="A1712" s="1" t="s">
        <v>1920</v>
      </c>
    </row>
    <row r="1718" spans="1:4">
      <c r="A1718" t="s">
        <v>1921</v>
      </c>
      <c r="B1718" t="s">
        <v>1922</v>
      </c>
      <c r="C1718" t="s">
        <v>1923</v>
      </c>
      <c r="D1718" t="s">
        <v>1924</v>
      </c>
    </row>
    <row r="1721" spans="1:4">
      <c r="A1721" t="s">
        <v>1925</v>
      </c>
      <c r="B1721" t="s">
        <v>1926</v>
      </c>
      <c r="C1721" t="s">
        <v>1927</v>
      </c>
    </row>
    <row r="1723" spans="1:4">
      <c r="A1723" t="s">
        <v>757</v>
      </c>
    </row>
    <row r="1724" spans="1:4">
      <c r="A1724" t="s">
        <v>1928</v>
      </c>
    </row>
    <row r="1727" spans="1:4">
      <c r="A1727" t="s">
        <v>1929</v>
      </c>
    </row>
    <row r="1729" spans="1:8">
      <c r="A1729" t="s">
        <v>1930</v>
      </c>
      <c r="B1729" t="s">
        <v>1931</v>
      </c>
      <c r="C1729" t="s">
        <v>1932</v>
      </c>
      <c r="D1729" t="s">
        <v>1933</v>
      </c>
    </row>
    <row r="1731" spans="1:8">
      <c r="A1731" t="s">
        <v>1934</v>
      </c>
    </row>
    <row r="1732" spans="1:8">
      <c r="A1732" t="s">
        <v>1935</v>
      </c>
    </row>
    <row r="1733" spans="1:8">
      <c r="A1733" t="s">
        <v>1936</v>
      </c>
      <c r="B1733" t="s">
        <v>1937</v>
      </c>
      <c r="C1733" t="s">
        <v>1938</v>
      </c>
    </row>
    <row r="1734" spans="1:8">
      <c r="A1734" t="s">
        <v>1939</v>
      </c>
      <c r="B1734" t="s">
        <v>1940</v>
      </c>
    </row>
    <row r="1735" spans="1:8">
      <c r="A1735" t="s">
        <v>1941</v>
      </c>
    </row>
    <row r="1736" spans="1:8">
      <c r="A1736" t="s">
        <v>1942</v>
      </c>
    </row>
    <row r="1737" spans="1:8">
      <c r="A1737" t="s">
        <v>1943</v>
      </c>
    </row>
    <row r="1738" spans="1:8">
      <c r="A1738" t="s">
        <v>1944</v>
      </c>
      <c r="B1738" t="s">
        <v>1945</v>
      </c>
      <c r="C1738" t="s">
        <v>1946</v>
      </c>
      <c r="D1738" t="s">
        <v>380</v>
      </c>
      <c r="E1738" t="s">
        <v>1947</v>
      </c>
      <c r="F1738" t="s">
        <v>1948</v>
      </c>
      <c r="G1738" t="s">
        <v>1949</v>
      </c>
      <c r="H1738" t="s">
        <v>1950</v>
      </c>
    </row>
    <row r="1740" spans="1:8">
      <c r="A1740" t="s">
        <v>1951</v>
      </c>
    </row>
    <row r="1744" spans="1:8">
      <c r="A1744" t="s">
        <v>1952</v>
      </c>
      <c r="B1744" t="s">
        <v>1953</v>
      </c>
      <c r="C1744" t="s">
        <v>1954</v>
      </c>
      <c r="D1744" t="s">
        <v>1955</v>
      </c>
    </row>
    <row r="1745" spans="1:4">
      <c r="A1745" t="s">
        <v>1956</v>
      </c>
      <c r="B1745" t="s">
        <v>1957</v>
      </c>
    </row>
    <row r="1746" spans="1:4">
      <c r="A1746" t="s">
        <v>1958</v>
      </c>
    </row>
    <row r="1747" spans="1:4">
      <c r="A1747" t="s">
        <v>1959</v>
      </c>
      <c r="B1747" t="s">
        <v>1960</v>
      </c>
    </row>
    <row r="1750" spans="1:4">
      <c r="A1750" t="s">
        <v>1961</v>
      </c>
    </row>
    <row r="1753" spans="1:4">
      <c r="A1753" t="s">
        <v>1962</v>
      </c>
      <c r="B1753" t="s">
        <v>1963</v>
      </c>
      <c r="C1753" t="s">
        <v>1964</v>
      </c>
      <c r="D1753" t="s">
        <v>1965</v>
      </c>
    </row>
    <row r="1756" spans="1:4">
      <c r="A1756" t="s">
        <v>1966</v>
      </c>
      <c r="B1756" t="s">
        <v>1967</v>
      </c>
      <c r="C1756" t="s">
        <v>1968</v>
      </c>
      <c r="D1756" t="s">
        <v>1969</v>
      </c>
    </row>
    <row r="1759" spans="1:4">
      <c r="A1759" t="s">
        <v>1970</v>
      </c>
      <c r="B1759" t="s">
        <v>1971</v>
      </c>
    </row>
    <row r="1762" spans="1:4">
      <c r="A1762" t="s">
        <v>1972</v>
      </c>
    </row>
    <row r="1764" spans="1:4">
      <c r="A1764" t="s">
        <v>1973</v>
      </c>
    </row>
    <row r="1765" spans="1:4">
      <c r="A1765" t="s">
        <v>1974</v>
      </c>
    </row>
    <row r="1766" spans="1:4">
      <c r="A1766" t="s">
        <v>1975</v>
      </c>
    </row>
    <row r="1767" spans="1:4">
      <c r="A1767" t="s">
        <v>527</v>
      </c>
    </row>
    <row r="1768" spans="1:4">
      <c r="A1768" t="s">
        <v>1976</v>
      </c>
    </row>
    <row r="1769" spans="1:4">
      <c r="A1769" t="s">
        <v>1977</v>
      </c>
    </row>
    <row r="1770" spans="1:4">
      <c r="A1770" t="s">
        <v>1978</v>
      </c>
    </row>
    <row r="1771" spans="1:4">
      <c r="A1771" t="s">
        <v>1979</v>
      </c>
      <c r="B1771" t="s">
        <v>1980</v>
      </c>
      <c r="C1771" t="s">
        <v>366</v>
      </c>
      <c r="D1771" t="s">
        <v>494</v>
      </c>
    </row>
    <row r="1773" spans="1:4">
      <c r="A1773" t="s">
        <v>1981</v>
      </c>
    </row>
    <row r="1774" spans="1:4">
      <c r="A1774" t="s">
        <v>1982</v>
      </c>
      <c r="B1774" t="s">
        <v>1983</v>
      </c>
      <c r="C1774" t="s">
        <v>1984</v>
      </c>
    </row>
    <row r="1775" spans="1:4">
      <c r="A1775" t="s">
        <v>1985</v>
      </c>
    </row>
    <row r="1777" spans="1:6">
      <c r="A1777" t="s">
        <v>1986</v>
      </c>
      <c r="B1777" t="s">
        <v>1987</v>
      </c>
      <c r="C1777" t="s">
        <v>1988</v>
      </c>
      <c r="D1777" t="s">
        <v>1989</v>
      </c>
      <c r="E1777" t="s">
        <v>1990</v>
      </c>
      <c r="F1777" t="s">
        <v>1991</v>
      </c>
    </row>
    <row r="1778" spans="1:6">
      <c r="A1778" t="e">
        <f>- Patty</f>
        <v>#NAME?</v>
      </c>
    </row>
    <row r="1780" spans="1:6">
      <c r="A1780" t="s">
        <v>1992</v>
      </c>
      <c r="B1780" t="s">
        <v>1993</v>
      </c>
      <c r="C1780" t="s">
        <v>1994</v>
      </c>
      <c r="D1780" t="s">
        <v>1995</v>
      </c>
    </row>
    <row r="1781" spans="1:6">
      <c r="A1781" t="e">
        <f>- Pam M.</f>
        <v>#NAME?</v>
      </c>
    </row>
    <row r="1783" spans="1:6">
      <c r="A1783" t="s">
        <v>1996</v>
      </c>
      <c r="B1783" t="s">
        <v>1997</v>
      </c>
      <c r="C1783" t="s">
        <v>1998</v>
      </c>
      <c r="D1783" t="s">
        <v>1999</v>
      </c>
    </row>
    <row r="1784" spans="1:6">
      <c r="A1784" t="e">
        <f>- Caroline</f>
        <v>#NAME?</v>
      </c>
    </row>
    <row r="1786" spans="1:6">
      <c r="A1786" t="s">
        <v>2000</v>
      </c>
      <c r="B1786" t="s">
        <v>2001</v>
      </c>
    </row>
    <row r="1787" spans="1:6">
      <c r="A1787" t="e">
        <f>- Randy</f>
        <v>#NAME?</v>
      </c>
    </row>
    <row r="1790" spans="1:6">
      <c r="A1790" t="s">
        <v>2002</v>
      </c>
    </row>
    <row r="1793" spans="1:6">
      <c r="A1793" t="s">
        <v>2003</v>
      </c>
      <c r="B1793" t="s">
        <v>1052</v>
      </c>
      <c r="C1793" t="s">
        <v>2004</v>
      </c>
      <c r="D1793" t="s">
        <v>2005</v>
      </c>
      <c r="E1793" t="s">
        <v>2006</v>
      </c>
      <c r="F1793" t="s">
        <v>2007</v>
      </c>
    </row>
    <row r="1795" spans="1:6">
      <c r="A1795" t="s">
        <v>2008</v>
      </c>
      <c r="B1795" t="s">
        <v>2009</v>
      </c>
      <c r="C1795" t="s">
        <v>2010</v>
      </c>
      <c r="D1795" t="s">
        <v>2011</v>
      </c>
      <c r="E1795" t="s">
        <v>2012</v>
      </c>
    </row>
    <row r="1798" spans="1:6">
      <c r="A1798" t="s">
        <v>1981</v>
      </c>
    </row>
    <row r="1799" spans="1:6">
      <c r="A1799" t="s">
        <v>1982</v>
      </c>
      <c r="B1799" t="s">
        <v>1983</v>
      </c>
      <c r="C1799" t="s">
        <v>1984</v>
      </c>
    </row>
    <row r="1801" spans="1:6">
      <c r="A1801" s="1" t="s">
        <v>2013</v>
      </c>
    </row>
    <row r="1806" spans="1:6">
      <c r="A1806" t="s">
        <v>2014</v>
      </c>
    </row>
    <row r="1808" spans="1:6">
      <c r="A1808" t="s">
        <v>2015</v>
      </c>
      <c r="B1808" t="s">
        <v>2016</v>
      </c>
      <c r="C1808" t="s">
        <v>2017</v>
      </c>
      <c r="D1808" t="s">
        <v>2018</v>
      </c>
      <c r="E1808" t="s">
        <v>2019</v>
      </c>
    </row>
    <row r="1810" spans="1:4">
      <c r="A1810" t="s">
        <v>2020</v>
      </c>
      <c r="B1810" t="s">
        <v>2021</v>
      </c>
    </row>
    <row r="1811" spans="1:4">
      <c r="A1811" t="s">
        <v>308</v>
      </c>
    </row>
    <row r="1812" spans="1:4">
      <c r="A1812" t="s">
        <v>2022</v>
      </c>
    </row>
    <row r="1817" spans="1:4">
      <c r="A1817" t="s">
        <v>2023</v>
      </c>
      <c r="B1817" t="s">
        <v>2024</v>
      </c>
      <c r="C1817" t="s">
        <v>2025</v>
      </c>
    </row>
    <row r="1819" spans="1:4">
      <c r="A1819" t="s">
        <v>2026</v>
      </c>
      <c r="B1819" t="s">
        <v>2027</v>
      </c>
      <c r="C1819" t="s">
        <v>2028</v>
      </c>
      <c r="D1819" t="s">
        <v>2029</v>
      </c>
    </row>
    <row r="1821" spans="1:4">
      <c r="A1821" t="s">
        <v>2030</v>
      </c>
      <c r="B1821" t="s">
        <v>2031</v>
      </c>
    </row>
    <row r="1823" spans="1:4">
      <c r="A1823" t="s">
        <v>2032</v>
      </c>
    </row>
    <row r="1824" spans="1:4">
      <c r="A1824" t="s">
        <v>1532</v>
      </c>
    </row>
    <row r="1825" spans="1:6">
      <c r="A1825" t="s">
        <v>2033</v>
      </c>
    </row>
    <row r="1830" spans="1:6">
      <c r="A1830" t="s">
        <v>8</v>
      </c>
      <c r="B1830" t="s">
        <v>2034</v>
      </c>
      <c r="C1830" t="s">
        <v>2035</v>
      </c>
      <c r="D1830" t="s">
        <v>138</v>
      </c>
      <c r="E1830" t="s">
        <v>2036</v>
      </c>
      <c r="F1830" t="s">
        <v>2037</v>
      </c>
    </row>
    <row r="1832" spans="1:6">
      <c r="A1832" t="s">
        <v>2038</v>
      </c>
      <c r="B1832" t="s">
        <v>2039</v>
      </c>
      <c r="C1832" t="s">
        <v>2040</v>
      </c>
    </row>
    <row r="1834" spans="1:6">
      <c r="A1834" t="s">
        <v>2041</v>
      </c>
      <c r="B1834" t="s">
        <v>2042</v>
      </c>
    </row>
    <row r="1835" spans="1:6">
      <c r="A1835" s="1" t="s">
        <v>2043</v>
      </c>
    </row>
    <row r="1840" spans="1:6">
      <c r="A1840" t="s">
        <v>2044</v>
      </c>
      <c r="B1840" t="s">
        <v>2045</v>
      </c>
    </row>
    <row r="1841" spans="1:3">
      <c r="A1841" t="s">
        <v>2046</v>
      </c>
      <c r="B1841" t="s">
        <v>2047</v>
      </c>
    </row>
    <row r="1843" spans="1:3">
      <c r="A1843" t="s">
        <v>2048</v>
      </c>
    </row>
    <row r="1844" spans="1:3">
      <c r="A1844" t="s">
        <v>2049</v>
      </c>
    </row>
    <row r="1845" spans="1:3">
      <c r="A1845" t="s">
        <v>2050</v>
      </c>
    </row>
    <row r="1847" spans="1:3">
      <c r="A1847" t="s">
        <v>2051</v>
      </c>
      <c r="B1847" t="s">
        <v>2052</v>
      </c>
      <c r="C1847" t="s">
        <v>2053</v>
      </c>
    </row>
    <row r="1849" spans="1:3">
      <c r="A1849" t="s">
        <v>2054</v>
      </c>
      <c r="B1849" t="s">
        <v>2055</v>
      </c>
      <c r="C1849" t="s">
        <v>2056</v>
      </c>
    </row>
    <row r="1851" spans="1:3">
      <c r="A1851" t="s">
        <v>2057</v>
      </c>
      <c r="B1851" t="s">
        <v>2058</v>
      </c>
    </row>
    <row r="1853" spans="1:3">
      <c r="A1853" t="s">
        <v>2059</v>
      </c>
      <c r="B1853" t="s">
        <v>2060</v>
      </c>
      <c r="C1853" t="s">
        <v>2061</v>
      </c>
    </row>
    <row r="1855" spans="1:3">
      <c r="A1855" t="s">
        <v>2062</v>
      </c>
      <c r="B1855" t="s">
        <v>2063</v>
      </c>
      <c r="C1855" t="s">
        <v>2064</v>
      </c>
    </row>
    <row r="1857" spans="1:5">
      <c r="A1857" t="s">
        <v>2065</v>
      </c>
      <c r="B1857" t="s">
        <v>2066</v>
      </c>
      <c r="C1857" t="s">
        <v>2067</v>
      </c>
      <c r="D1857" t="s">
        <v>2068</v>
      </c>
      <c r="E1857" t="s">
        <v>2069</v>
      </c>
    </row>
    <row r="1859" spans="1:5">
      <c r="A1859" t="s">
        <v>2070</v>
      </c>
    </row>
    <row r="1861" spans="1:5">
      <c r="A1861" t="s">
        <v>2071</v>
      </c>
      <c r="B1861" t="s">
        <v>2072</v>
      </c>
    </row>
    <row r="1862" spans="1:5">
      <c r="A1862" t="s">
        <v>2073</v>
      </c>
      <c r="B1862" t="s">
        <v>2074</v>
      </c>
    </row>
    <row r="1864" spans="1:5">
      <c r="A1864" t="s">
        <v>2075</v>
      </c>
    </row>
    <row r="1865" spans="1:5">
      <c r="A1865" t="s">
        <v>2076</v>
      </c>
      <c r="B1865" t="s">
        <v>2077</v>
      </c>
    </row>
    <row r="1866" spans="1:5">
      <c r="A1866" t="s">
        <v>2078</v>
      </c>
      <c r="B1866" t="s">
        <v>2079</v>
      </c>
      <c r="C1866" t="s">
        <v>2080</v>
      </c>
    </row>
    <row r="1867" spans="1:5">
      <c r="A1867" t="s">
        <v>2081</v>
      </c>
    </row>
    <row r="1868" spans="1:5">
      <c r="A1868" t="s">
        <v>2082</v>
      </c>
    </row>
    <row r="1870" spans="1:5">
      <c r="A1870" t="s">
        <v>2083</v>
      </c>
    </row>
    <row r="1871" spans="1:5">
      <c r="A1871" t="s">
        <v>2084</v>
      </c>
    </row>
    <row r="1872" spans="1:5">
      <c r="A1872" t="s">
        <v>2085</v>
      </c>
    </row>
    <row r="1874" spans="1:3">
      <c r="A1874" t="s">
        <v>2086</v>
      </c>
    </row>
    <row r="1875" spans="1:3">
      <c r="A1875" t="s">
        <v>2087</v>
      </c>
    </row>
    <row r="1876" spans="1:3">
      <c r="A1876" t="s">
        <v>2088</v>
      </c>
    </row>
    <row r="1877" spans="1:3">
      <c r="A1877" t="s">
        <v>2089</v>
      </c>
    </row>
    <row r="1880" spans="1:3">
      <c r="A1880" t="s">
        <v>2090</v>
      </c>
      <c r="B1880" t="s">
        <v>2091</v>
      </c>
      <c r="C1880" t="s">
        <v>2092</v>
      </c>
    </row>
    <row r="1882" spans="1:3">
      <c r="A1882" t="s">
        <v>2093</v>
      </c>
      <c r="B1882" t="s">
        <v>2094</v>
      </c>
    </row>
    <row r="1883" spans="1:3">
      <c r="A1883" t="s">
        <v>2095</v>
      </c>
    </row>
    <row r="1885" spans="1:3">
      <c r="A1885" t="s">
        <v>2096</v>
      </c>
    </row>
    <row r="1886" spans="1:3">
      <c r="A1886" t="s">
        <v>2097</v>
      </c>
      <c r="B1886" t="s">
        <v>2098</v>
      </c>
    </row>
    <row r="1887" spans="1:3">
      <c r="A1887" s="1" t="s">
        <v>2099</v>
      </c>
    </row>
    <row r="1892" spans="1:8">
      <c r="A1892" t="s">
        <v>2100</v>
      </c>
      <c r="B1892" t="s">
        <v>2101</v>
      </c>
      <c r="C1892" t="s">
        <v>2102</v>
      </c>
      <c r="D1892" t="s">
        <v>2103</v>
      </c>
      <c r="E1892" t="s">
        <v>1378</v>
      </c>
      <c r="F1892" t="s">
        <v>1381</v>
      </c>
      <c r="G1892" t="s">
        <v>369</v>
      </c>
      <c r="H1892" t="s">
        <v>2104</v>
      </c>
    </row>
    <row r="1895" spans="1:8">
      <c r="A1895" t="s">
        <v>2105</v>
      </c>
    </row>
    <row r="1897" spans="1:8">
      <c r="A1897" t="s">
        <v>2106</v>
      </c>
    </row>
    <row r="1899" spans="1:8">
      <c r="A1899" t="s">
        <v>2107</v>
      </c>
    </row>
    <row r="1901" spans="1:8">
      <c r="A1901" t="s">
        <v>2108</v>
      </c>
    </row>
    <row r="1903" spans="1:8">
      <c r="A1903" t="s">
        <v>2109</v>
      </c>
    </row>
    <row r="1905" spans="1:2">
      <c r="A1905" t="s">
        <v>2110</v>
      </c>
    </row>
    <row r="1906" spans="1:2">
      <c r="A1906" t="s">
        <v>2111</v>
      </c>
    </row>
    <row r="1907" spans="1:2">
      <c r="A1907" t="s">
        <v>1075</v>
      </c>
    </row>
    <row r="1908" spans="1:2">
      <c r="A1908" t="s">
        <v>2112</v>
      </c>
    </row>
    <row r="1910" spans="1:2">
      <c r="A1910" t="s">
        <v>1974</v>
      </c>
    </row>
    <row r="1911" spans="1:2">
      <c r="A1911" t="s">
        <v>2113</v>
      </c>
    </row>
    <row r="1912" spans="1:2">
      <c r="A1912" t="s">
        <v>2114</v>
      </c>
    </row>
    <row r="1914" spans="1:2">
      <c r="A1914" t="s">
        <v>527</v>
      </c>
    </row>
    <row r="1915" spans="1:2">
      <c r="A1915" t="s">
        <v>2115</v>
      </c>
    </row>
    <row r="1916" spans="1:2">
      <c r="A1916" t="s">
        <v>2116</v>
      </c>
    </row>
    <row r="1917" spans="1:2">
      <c r="A1917" t="s">
        <v>2117</v>
      </c>
    </row>
    <row r="1918" spans="1:2">
      <c r="A1918" t="s">
        <v>2118</v>
      </c>
      <c r="B1918" t="s">
        <v>2119</v>
      </c>
    </row>
    <row r="1919" spans="1:2">
      <c r="A1919" t="s">
        <v>1092</v>
      </c>
    </row>
    <row r="1920" spans="1:2">
      <c r="A1920" t="s">
        <v>2120</v>
      </c>
    </row>
    <row r="1921" spans="1:1">
      <c r="A1921" t="s">
        <v>2116</v>
      </c>
    </row>
    <row r="1923" spans="1:1">
      <c r="A1923" t="s">
        <v>2121</v>
      </c>
    </row>
    <row r="1925" spans="1:1">
      <c r="A1925" t="s">
        <v>2122</v>
      </c>
    </row>
    <row r="1926" spans="1:1">
      <c r="A1926" t="s">
        <v>2123</v>
      </c>
    </row>
    <row r="1927" spans="1:1">
      <c r="A1927" t="s">
        <v>2124</v>
      </c>
    </row>
    <row r="1928" spans="1:1">
      <c r="A1928" t="s">
        <v>2125</v>
      </c>
    </row>
    <row r="1929" spans="1:1">
      <c r="A1929" t="s">
        <v>2126</v>
      </c>
    </row>
    <row r="1930" spans="1:1">
      <c r="A1930" t="s">
        <v>2127</v>
      </c>
    </row>
    <row r="1931" spans="1:1">
      <c r="A1931" t="s">
        <v>2128</v>
      </c>
    </row>
    <row r="1933" spans="1:1">
      <c r="A1933" t="s">
        <v>2129</v>
      </c>
    </row>
    <row r="1935" spans="1:1">
      <c r="A1935" t="s">
        <v>1077</v>
      </c>
    </row>
    <row r="1936" spans="1:1">
      <c r="A1936" t="s">
        <v>1085</v>
      </c>
    </row>
    <row r="1938" spans="1:1">
      <c r="A1938" t="s">
        <v>2111</v>
      </c>
    </row>
    <row r="1939" spans="1:1">
      <c r="A1939" t="s">
        <v>2130</v>
      </c>
    </row>
    <row r="1940" spans="1:1">
      <c r="A1940" t="s">
        <v>2131</v>
      </c>
    </row>
    <row r="1941" spans="1:1">
      <c r="A1941" t="s">
        <v>2132</v>
      </c>
    </row>
    <row r="1942" spans="1:1">
      <c r="A1942" t="s">
        <v>2133</v>
      </c>
    </row>
    <row r="1943" spans="1:1">
      <c r="A1943" t="s">
        <v>2134</v>
      </c>
    </row>
    <row r="1944" spans="1:1">
      <c r="A1944" t="s">
        <v>2135</v>
      </c>
    </row>
    <row r="1945" spans="1:1">
      <c r="A1945" t="s">
        <v>2136</v>
      </c>
    </row>
    <row r="1947" spans="1:1">
      <c r="A1947" t="s">
        <v>2137</v>
      </c>
    </row>
    <row r="1948" spans="1:1">
      <c r="A1948" t="s">
        <v>2138</v>
      </c>
    </row>
    <row r="1949" spans="1:1">
      <c r="A1949" t="s">
        <v>2139</v>
      </c>
    </row>
    <row r="1951" spans="1:1">
      <c r="A1951" t="s">
        <v>2140</v>
      </c>
    </row>
    <row r="1953" spans="1:3">
      <c r="A1953" t="s">
        <v>2141</v>
      </c>
    </row>
    <row r="1955" spans="1:3">
      <c r="A1955" t="s">
        <v>2142</v>
      </c>
      <c r="B1955" t="s">
        <v>2143</v>
      </c>
      <c r="C1955" t="s">
        <v>2144</v>
      </c>
    </row>
    <row r="1957" spans="1:3">
      <c r="A1957" t="s">
        <v>2145</v>
      </c>
    </row>
    <row r="1959" spans="1:3">
      <c r="A1959" t="s">
        <v>2146</v>
      </c>
    </row>
    <row r="1961" spans="1:3">
      <c r="A1961" t="s">
        <v>2147</v>
      </c>
    </row>
    <row r="1962" spans="1:3">
      <c r="A1962" t="s">
        <v>2148</v>
      </c>
    </row>
    <row r="1964" spans="1:3">
      <c r="A1964" t="s">
        <v>2149</v>
      </c>
    </row>
    <row r="1967" spans="1:3">
      <c r="A1967" t="s">
        <v>2150</v>
      </c>
    </row>
    <row r="1970" spans="1:3">
      <c r="A1970" t="s">
        <v>2151</v>
      </c>
    </row>
    <row r="1971" spans="1:3">
      <c r="A1971" t="s">
        <v>2152</v>
      </c>
      <c r="B1971" t="s">
        <v>2153</v>
      </c>
    </row>
    <row r="1972" spans="1:3">
      <c r="A1972" t="s">
        <v>2154</v>
      </c>
    </row>
    <row r="1974" spans="1:3">
      <c r="A1974" t="s">
        <v>2155</v>
      </c>
    </row>
    <row r="1976" spans="1:3">
      <c r="A1976" t="s">
        <v>2156</v>
      </c>
    </row>
    <row r="1978" spans="1:3">
      <c r="A1978" t="s">
        <v>2154</v>
      </c>
    </row>
    <row r="1981" spans="1:3">
      <c r="A1981" t="s">
        <v>2157</v>
      </c>
      <c r="B1981" t="s">
        <v>2158</v>
      </c>
      <c r="C1981" t="s">
        <v>2159</v>
      </c>
    </row>
    <row r="1983" spans="1:3">
      <c r="A1983" t="s">
        <v>2160</v>
      </c>
    </row>
    <row r="1986" spans="1:3">
      <c r="A1986" t="s">
        <v>2161</v>
      </c>
      <c r="B1986" t="s">
        <v>2162</v>
      </c>
      <c r="C1986" t="s">
        <v>2163</v>
      </c>
    </row>
    <row r="1988" spans="1:3">
      <c r="A1988" t="s">
        <v>2164</v>
      </c>
    </row>
    <row r="1989" spans="1:3">
      <c r="A1989" t="s">
        <v>2165</v>
      </c>
    </row>
    <row r="1990" spans="1:3">
      <c r="A1990" t="s">
        <v>2166</v>
      </c>
    </row>
    <row r="1992" spans="1:3">
      <c r="A1992" t="s">
        <v>2167</v>
      </c>
      <c r="B1992" t="s">
        <v>2168</v>
      </c>
    </row>
    <row r="1994" spans="1:3">
      <c r="A1994" t="s">
        <v>2169</v>
      </c>
    </row>
    <row r="1995" spans="1:3">
      <c r="A1995" t="s">
        <v>2170</v>
      </c>
    </row>
    <row r="1997" spans="1:3">
      <c r="A1997" t="s">
        <v>2171</v>
      </c>
    </row>
    <row r="1998" spans="1:3">
      <c r="A1998" t="s">
        <v>2172</v>
      </c>
    </row>
    <row r="1999" spans="1:3">
      <c r="A1999" t="s">
        <v>2173</v>
      </c>
    </row>
    <row r="2000" spans="1:3">
      <c r="A2000" t="s">
        <v>2174</v>
      </c>
    </row>
    <row r="2001" spans="1:1">
      <c r="A2001" t="s">
        <v>2175</v>
      </c>
    </row>
    <row r="2002" spans="1:1">
      <c r="A2002" t="s">
        <v>2176</v>
      </c>
    </row>
    <row r="2003" spans="1:1">
      <c r="A2003" t="s">
        <v>2177</v>
      </c>
    </row>
    <row r="2004" spans="1:1">
      <c r="A2004" t="s">
        <v>2178</v>
      </c>
    </row>
    <row r="2005" spans="1:1">
      <c r="A2005" t="s">
        <v>2179</v>
      </c>
    </row>
    <row r="2006" spans="1:1">
      <c r="A2006" t="s">
        <v>2180</v>
      </c>
    </row>
    <row r="2007" spans="1:1">
      <c r="A2007" t="s">
        <v>2181</v>
      </c>
    </row>
    <row r="2008" spans="1:1">
      <c r="A2008" t="s">
        <v>2182</v>
      </c>
    </row>
    <row r="2011" spans="1:1">
      <c r="A2011" t="s">
        <v>2183</v>
      </c>
    </row>
    <row r="2013" spans="1:1">
      <c r="A2013" t="s">
        <v>2184</v>
      </c>
    </row>
    <row r="2014" spans="1:1">
      <c r="A2014" t="s">
        <v>2185</v>
      </c>
    </row>
    <row r="2015" spans="1:1">
      <c r="A2015" t="s">
        <v>2186</v>
      </c>
    </row>
    <row r="2016" spans="1:1">
      <c r="A2016" t="s">
        <v>2187</v>
      </c>
    </row>
    <row r="2017" spans="1:74">
      <c r="A2017" t="s">
        <v>2188</v>
      </c>
    </row>
    <row r="2018" spans="1:74">
      <c r="A2018" t="s">
        <v>1092</v>
      </c>
    </row>
    <row r="2019" spans="1:74">
      <c r="A2019" t="s">
        <v>2189</v>
      </c>
    </row>
    <row r="2020" spans="1:74">
      <c r="A2020" t="s">
        <v>2190</v>
      </c>
    </row>
    <row r="2021" spans="1:74">
      <c r="A2021" t="s">
        <v>2191</v>
      </c>
    </row>
    <row r="2022" spans="1:74">
      <c r="A2022" t="s">
        <v>2192</v>
      </c>
      <c r="B2022">
        <v>2</v>
      </c>
      <c r="C2022" t="s">
        <v>2193</v>
      </c>
    </row>
    <row r="2023" spans="1:74">
      <c r="A2023" t="s">
        <v>2194</v>
      </c>
    </row>
    <row r="2024" spans="1:74">
      <c r="A2024" t="s">
        <v>2195</v>
      </c>
    </row>
    <row r="2025" spans="1:74">
      <c r="A2025" t="s">
        <v>2196</v>
      </c>
    </row>
    <row r="2026" spans="1:74">
      <c r="A2026" t="s">
        <v>2197</v>
      </c>
    </row>
    <row r="2029" spans="1:74">
      <c r="A2029" t="s">
        <v>2198</v>
      </c>
    </row>
    <row r="2030" spans="1:74">
      <c r="A2030" t="s">
        <v>2199</v>
      </c>
      <c r="B2030" t="s">
        <v>2200</v>
      </c>
      <c r="C2030" t="s">
        <v>2201</v>
      </c>
      <c r="D2030" t="s">
        <v>2202</v>
      </c>
      <c r="E2030" t="s">
        <v>2203</v>
      </c>
      <c r="F2030" t="s">
        <v>2204</v>
      </c>
      <c r="G2030" t="s">
        <v>2205</v>
      </c>
      <c r="H2030" t="s">
        <v>2206</v>
      </c>
      <c r="I2030" t="s">
        <v>2207</v>
      </c>
      <c r="J2030" t="s">
        <v>2208</v>
      </c>
      <c r="K2030" t="s">
        <v>2209</v>
      </c>
      <c r="L2030" t="s">
        <v>301</v>
      </c>
      <c r="M2030" t="s">
        <v>2210</v>
      </c>
      <c r="N2030" t="s">
        <v>2211</v>
      </c>
      <c r="O2030" t="s">
        <v>2212</v>
      </c>
      <c r="P2030" t="s">
        <v>2213</v>
      </c>
      <c r="Q2030" t="s">
        <v>2214</v>
      </c>
      <c r="R2030" t="s">
        <v>2215</v>
      </c>
      <c r="S2030" t="s">
        <v>2216</v>
      </c>
      <c r="T2030" t="s">
        <v>2217</v>
      </c>
      <c r="U2030" t="s">
        <v>2218</v>
      </c>
      <c r="V2030" t="s">
        <v>2219</v>
      </c>
      <c r="W2030" t="s">
        <v>2220</v>
      </c>
      <c r="X2030" t="s">
        <v>2221</v>
      </c>
      <c r="Y2030" t="s">
        <v>2222</v>
      </c>
      <c r="Z2030" t="s">
        <v>2223</v>
      </c>
      <c r="AA2030" t="s">
        <v>2224</v>
      </c>
      <c r="AB2030" t="s">
        <v>2225</v>
      </c>
      <c r="AC2030" t="s">
        <v>2226</v>
      </c>
      <c r="AD2030" t="s">
        <v>2227</v>
      </c>
      <c r="AE2030" t="s">
        <v>2228</v>
      </c>
      <c r="AF2030" t="s">
        <v>2229</v>
      </c>
      <c r="AG2030" t="s">
        <v>2230</v>
      </c>
      <c r="AH2030" t="s">
        <v>2231</v>
      </c>
      <c r="AI2030" t="s">
        <v>2232</v>
      </c>
      <c r="AJ2030" t="s">
        <v>2233</v>
      </c>
      <c r="AK2030" t="s">
        <v>2234</v>
      </c>
      <c r="AL2030" t="s">
        <v>2235</v>
      </c>
      <c r="AM2030" t="s">
        <v>2236</v>
      </c>
      <c r="AN2030" t="s">
        <v>2237</v>
      </c>
    </row>
    <row r="2032" spans="1:74">
      <c r="A2032" t="s">
        <v>2238</v>
      </c>
      <c r="B2032" t="s">
        <v>2239</v>
      </c>
      <c r="C2032" t="s">
        <v>1023</v>
      </c>
      <c r="D2032" t="s">
        <v>2240</v>
      </c>
      <c r="E2032" t="s">
        <v>2241</v>
      </c>
      <c r="F2032" t="s">
        <v>2242</v>
      </c>
      <c r="G2032" t="s">
        <v>2243</v>
      </c>
      <c r="H2032" t="s">
        <v>2244</v>
      </c>
      <c r="I2032" t="s">
        <v>2245</v>
      </c>
      <c r="J2032" t="s">
        <v>2246</v>
      </c>
      <c r="K2032" t="s">
        <v>757</v>
      </c>
      <c r="L2032" t="s">
        <v>2247</v>
      </c>
      <c r="M2032" t="s">
        <v>2248</v>
      </c>
      <c r="N2032" t="s">
        <v>2249</v>
      </c>
      <c r="O2032" t="s">
        <v>2250</v>
      </c>
      <c r="P2032" t="s">
        <v>2251</v>
      </c>
      <c r="Q2032" t="s">
        <v>2252</v>
      </c>
      <c r="R2032" t="s">
        <v>2253</v>
      </c>
      <c r="S2032" t="s">
        <v>2254</v>
      </c>
      <c r="T2032" t="s">
        <v>2255</v>
      </c>
      <c r="U2032" t="s">
        <v>2256</v>
      </c>
      <c r="V2032" t="s">
        <v>1222</v>
      </c>
      <c r="W2032" t="s">
        <v>1223</v>
      </c>
      <c r="X2032" t="s">
        <v>2257</v>
      </c>
      <c r="Y2032" t="s">
        <v>1182</v>
      </c>
      <c r="Z2032" t="s">
        <v>1183</v>
      </c>
      <c r="AA2032" t="s">
        <v>1184</v>
      </c>
      <c r="AB2032" t="s">
        <v>2258</v>
      </c>
      <c r="AC2032" t="s">
        <v>2259</v>
      </c>
      <c r="AD2032" t="s">
        <v>2260</v>
      </c>
      <c r="AE2032" t="s">
        <v>1195</v>
      </c>
      <c r="AF2032" t="s">
        <v>1196</v>
      </c>
      <c r="AG2032" t="s">
        <v>1197</v>
      </c>
      <c r="AH2032" t="s">
        <v>1198</v>
      </c>
      <c r="AI2032" t="s">
        <v>1199</v>
      </c>
      <c r="AJ2032" t="s">
        <v>1200</v>
      </c>
      <c r="AK2032" t="s">
        <v>1201</v>
      </c>
      <c r="AL2032" t="s">
        <v>1202</v>
      </c>
      <c r="AM2032" t="s">
        <v>1203</v>
      </c>
      <c r="AN2032" t="s">
        <v>1204</v>
      </c>
      <c r="AO2032" t="s">
        <v>2261</v>
      </c>
      <c r="AP2032" t="s">
        <v>1219</v>
      </c>
      <c r="AQ2032" t="s">
        <v>1220</v>
      </c>
      <c r="AR2032" t="s">
        <v>1221</v>
      </c>
      <c r="AS2032" t="s">
        <v>1219</v>
      </c>
      <c r="AT2032" t="s">
        <v>2262</v>
      </c>
      <c r="AU2032" t="s">
        <v>1227</v>
      </c>
      <c r="AV2032" t="s">
        <v>2263</v>
      </c>
      <c r="AW2032" t="s">
        <v>2264</v>
      </c>
      <c r="AX2032" t="s">
        <v>2265</v>
      </c>
      <c r="AY2032" t="s">
        <v>2266</v>
      </c>
      <c r="AZ2032" t="s">
        <v>2267</v>
      </c>
      <c r="BA2032" t="s">
        <v>2268</v>
      </c>
      <c r="BB2032" t="s">
        <v>2269</v>
      </c>
      <c r="BC2032" t="s">
        <v>2270</v>
      </c>
      <c r="BD2032" t="s">
        <v>2271</v>
      </c>
      <c r="BE2032" t="s">
        <v>2272</v>
      </c>
      <c r="BF2032" t="s">
        <v>2273</v>
      </c>
      <c r="BG2032" t="s">
        <v>2274</v>
      </c>
      <c r="BH2032" t="s">
        <v>2275</v>
      </c>
      <c r="BI2032" t="s">
        <v>1193</v>
      </c>
      <c r="BJ2032" t="s">
        <v>1228</v>
      </c>
      <c r="BK2032" t="s">
        <v>1229</v>
      </c>
      <c r="BL2032" t="s">
        <v>1186</v>
      </c>
      <c r="BM2032" t="s">
        <v>1187</v>
      </c>
      <c r="BN2032" t="s">
        <v>1188</v>
      </c>
      <c r="BO2032" t="s">
        <v>1189</v>
      </c>
      <c r="BP2032" t="s">
        <v>1190</v>
      </c>
      <c r="BQ2032" t="s">
        <v>1191</v>
      </c>
      <c r="BR2032" t="s">
        <v>1192</v>
      </c>
      <c r="BS2032" t="s">
        <v>1193</v>
      </c>
      <c r="BT2032" t="s">
        <v>2276</v>
      </c>
      <c r="BU2032" t="s">
        <v>2277</v>
      </c>
      <c r="BV2032" t="s">
        <v>2278</v>
      </c>
    </row>
    <row r="2033" spans="1:26">
      <c r="A2033" t="s">
        <v>2279</v>
      </c>
      <c r="B2033" t="s">
        <v>1316</v>
      </c>
      <c r="C2033" t="s">
        <v>2280</v>
      </c>
      <c r="D2033" t="s">
        <v>1317</v>
      </c>
      <c r="E2033" t="s">
        <v>2281</v>
      </c>
      <c r="F2033" t="s">
        <v>2282</v>
      </c>
      <c r="G2033" t="s">
        <v>2283</v>
      </c>
      <c r="H2033" t="s">
        <v>2284</v>
      </c>
      <c r="I2033" t="s">
        <v>2285</v>
      </c>
      <c r="J2033" t="s">
        <v>2286</v>
      </c>
      <c r="K2033" t="s">
        <v>2287</v>
      </c>
      <c r="L2033" t="s">
        <v>2288</v>
      </c>
      <c r="M2033" t="s">
        <v>2289</v>
      </c>
      <c r="N2033" t="s">
        <v>2290</v>
      </c>
      <c r="O2033" t="s">
        <v>2291</v>
      </c>
      <c r="P2033" t="s">
        <v>2292</v>
      </c>
      <c r="Q2033" t="s">
        <v>2293</v>
      </c>
      <c r="R2033" t="s">
        <v>2294</v>
      </c>
      <c r="S2033" t="s">
        <v>2295</v>
      </c>
      <c r="T2033" t="s">
        <v>2296</v>
      </c>
      <c r="U2033" t="s">
        <v>2297</v>
      </c>
      <c r="V2033" t="s">
        <v>2298</v>
      </c>
      <c r="W2033" t="s">
        <v>2299</v>
      </c>
      <c r="X2033" t="s">
        <v>2300</v>
      </c>
      <c r="Y2033" t="s">
        <v>2301</v>
      </c>
      <c r="Z2033" t="s">
        <v>2302</v>
      </c>
    </row>
    <row r="2034" spans="1:26">
      <c r="A2034" t="s">
        <v>2303</v>
      </c>
      <c r="B2034" t="s">
        <v>1206</v>
      </c>
      <c r="C2034" t="s">
        <v>1207</v>
      </c>
      <c r="D2034" t="s">
        <v>1208</v>
      </c>
      <c r="E2034" t="s">
        <v>1209</v>
      </c>
      <c r="F2034" t="s">
        <v>1210</v>
      </c>
      <c r="H2034" t="s">
        <v>1211</v>
      </c>
      <c r="I2034" t="s">
        <v>1212</v>
      </c>
      <c r="J2034" t="s">
        <v>1213</v>
      </c>
      <c r="K2034" t="s">
        <v>1211</v>
      </c>
      <c r="L2034" t="s">
        <v>1214</v>
      </c>
      <c r="M2034" t="s">
        <v>1215</v>
      </c>
      <c r="N2034" t="s">
        <v>1216</v>
      </c>
      <c r="O2034" t="s">
        <v>1217</v>
      </c>
      <c r="P2034" t="s">
        <v>2304</v>
      </c>
      <c r="Q2034" t="s">
        <v>2305</v>
      </c>
      <c r="R2034" t="s">
        <v>2306</v>
      </c>
      <c r="S2034" t="s">
        <v>2307</v>
      </c>
    </row>
    <row r="2036" spans="1:26">
      <c r="A2036" t="s">
        <v>2308</v>
      </c>
    </row>
    <row r="2037" spans="1:26">
      <c r="A2037" t="s">
        <v>2309</v>
      </c>
      <c r="B2037" t="s">
        <v>2310</v>
      </c>
      <c r="C2037" t="s">
        <v>2311</v>
      </c>
      <c r="D2037" t="s">
        <v>2312</v>
      </c>
      <c r="E2037" t="s">
        <v>2313</v>
      </c>
      <c r="F2037" t="s">
        <v>2314</v>
      </c>
      <c r="G2037" t="s">
        <v>2315</v>
      </c>
      <c r="H2037" t="s">
        <v>2316</v>
      </c>
      <c r="I2037" t="s">
        <v>2317</v>
      </c>
      <c r="J2037" t="s">
        <v>2318</v>
      </c>
      <c r="K2037" t="s">
        <v>2319</v>
      </c>
      <c r="L2037" t="s">
        <v>2320</v>
      </c>
      <c r="M2037" t="s">
        <v>2321</v>
      </c>
      <c r="N2037" t="s">
        <v>2322</v>
      </c>
      <c r="O2037" t="s">
        <v>2321</v>
      </c>
      <c r="P2037" t="s">
        <v>2323</v>
      </c>
    </row>
    <row r="2038" spans="1:26">
      <c r="A2038" t="s">
        <v>2324</v>
      </c>
      <c r="B2038">
        <v>40</v>
      </c>
      <c r="C2038" t="s">
        <v>2325</v>
      </c>
    </row>
    <row r="2039" spans="1:26">
      <c r="A2039" t="s">
        <v>2326</v>
      </c>
      <c r="B2039" t="s">
        <v>2327</v>
      </c>
    </row>
    <row r="2044" spans="1:26">
      <c r="A2044" t="s">
        <v>489</v>
      </c>
      <c r="B2044" t="s">
        <v>2328</v>
      </c>
      <c r="C2044" t="s">
        <v>2329</v>
      </c>
      <c r="D2044" t="s">
        <v>2330</v>
      </c>
      <c r="E2044" t="s">
        <v>2331</v>
      </c>
      <c r="F2044" t="s">
        <v>2332</v>
      </c>
      <c r="G2044" t="s">
        <v>2333</v>
      </c>
      <c r="H2044" t="s">
        <v>818</v>
      </c>
      <c r="I2044" t="s">
        <v>2334</v>
      </c>
      <c r="J2044">
        <v>2</v>
      </c>
      <c r="K2044" t="s">
        <v>2335</v>
      </c>
      <c r="L2044" t="s">
        <v>1645</v>
      </c>
      <c r="M2044" t="s">
        <v>2336</v>
      </c>
    </row>
    <row r="2046" spans="1:26">
      <c r="A2046" t="s">
        <v>2337</v>
      </c>
    </row>
    <row r="2048" spans="1:26">
      <c r="A2048" t="s">
        <v>2338</v>
      </c>
      <c r="B2048" t="s">
        <v>1527</v>
      </c>
      <c r="C2048" t="s">
        <v>2339</v>
      </c>
      <c r="D2048" t="s">
        <v>2340</v>
      </c>
      <c r="E2048" t="s">
        <v>2341</v>
      </c>
      <c r="F2048" t="s">
        <v>2342</v>
      </c>
    </row>
    <row r="2050" spans="1:6">
      <c r="A2050" t="s">
        <v>2343</v>
      </c>
    </row>
    <row r="2051" spans="1:6">
      <c r="A2051" s="1" t="s">
        <v>2344</v>
      </c>
    </row>
    <row r="2056" spans="1:6">
      <c r="A2056" t="s">
        <v>2345</v>
      </c>
    </row>
    <row r="2057" spans="1:6">
      <c r="A2057" t="s">
        <v>489</v>
      </c>
      <c r="B2057" t="s">
        <v>2346</v>
      </c>
    </row>
    <row r="2059" spans="1:6">
      <c r="A2059" t="s">
        <v>1171</v>
      </c>
    </row>
    <row r="2060" spans="1:6">
      <c r="A2060" t="s">
        <v>2347</v>
      </c>
    </row>
    <row r="2062" spans="1:6">
      <c r="A2062" t="s">
        <v>2348</v>
      </c>
    </row>
    <row r="2063" spans="1:6">
      <c r="A2063" t="s">
        <v>2349</v>
      </c>
      <c r="B2063" t="s">
        <v>2350</v>
      </c>
      <c r="C2063" t="s">
        <v>2351</v>
      </c>
      <c r="D2063" t="s">
        <v>2352</v>
      </c>
      <c r="E2063" t="s">
        <v>2353</v>
      </c>
      <c r="F2063" t="s">
        <v>2354</v>
      </c>
    </row>
    <row r="2065" spans="1:4">
      <c r="A2065" t="s">
        <v>2355</v>
      </c>
    </row>
    <row r="2066" spans="1:4">
      <c r="A2066" t="s">
        <v>2356</v>
      </c>
    </row>
    <row r="2067" spans="1:4">
      <c r="A2067" t="e">
        <f>- Anaconda</f>
        <v>#NAME?</v>
      </c>
    </row>
    <row r="2068" spans="1:4">
      <c r="A2068" t="s">
        <v>2357</v>
      </c>
      <c r="B2068" t="s">
        <v>2358</v>
      </c>
      <c r="C2068" t="s">
        <v>2359</v>
      </c>
      <c r="D2068" t="s">
        <v>2360</v>
      </c>
    </row>
    <row r="2069" spans="1:4">
      <c r="A2069" t="s">
        <v>2361</v>
      </c>
    </row>
    <row r="2070" spans="1:4">
      <c r="A2070" t="s">
        <v>2362</v>
      </c>
    </row>
    <row r="2071" spans="1:4">
      <c r="A2071" t="s">
        <v>2363</v>
      </c>
    </row>
    <row r="2072" spans="1:4">
      <c r="A2072" t="e">
        <f>- CSS</f>
        <v>#NAME?</v>
      </c>
    </row>
    <row r="2073" spans="1:4">
      <c r="A2073" t="e">
        <f>- Haskell</f>
        <v>#NAME?</v>
      </c>
    </row>
    <row r="2074" spans="1:4">
      <c r="A2074" t="e">
        <f>- HTML</f>
        <v>#NAME?</v>
      </c>
    </row>
    <row r="2075" spans="1:4">
      <c r="A2075" t="e">
        <f>- Java</f>
        <v>#NAME?</v>
      </c>
    </row>
    <row r="2076" spans="1:4">
      <c r="A2076" t="e">
        <f>- Javascript</f>
        <v>#NAME?</v>
      </c>
    </row>
    <row r="2077" spans="1:4">
      <c r="A2077" t="e">
        <f>- JSP</f>
        <v>#NAME?</v>
      </c>
    </row>
    <row r="2078" spans="1:4">
      <c r="A2078" t="e">
        <f>- Kotlin</f>
        <v>#NAME?</v>
      </c>
    </row>
    <row r="2079" spans="1:4">
      <c r="A2079" t="e">
        <f>- LISP</f>
        <v>#NAME?</v>
      </c>
    </row>
    <row r="2080" spans="1:4">
      <c r="A2080" t="e">
        <f>- Linux/Unix</f>
        <v>#NAME?</v>
      </c>
    </row>
    <row r="2081" spans="1:5">
      <c r="A2081" t="e">
        <f>- Matlab</f>
        <v>#NAME?</v>
      </c>
    </row>
    <row r="2082" spans="1:5">
      <c r="A2082" t="e">
        <f>- MS Office: Excel</f>
        <v>#NAME?</v>
      </c>
      <c r="B2082" t="s">
        <v>2364</v>
      </c>
      <c r="C2082" t="s">
        <v>2365</v>
      </c>
      <c r="D2082" t="s">
        <v>2366</v>
      </c>
      <c r="E2082" t="s">
        <v>2367</v>
      </c>
    </row>
    <row r="2083" spans="1:5">
      <c r="A2083" t="e">
        <f>- MySQL</f>
        <v>#NAME?</v>
      </c>
    </row>
    <row r="2084" spans="1:5">
      <c r="A2084" t="s">
        <v>2368</v>
      </c>
    </row>
    <row r="2085" spans="1:5">
      <c r="A2085" t="e">
        <f>- OCaml</f>
        <v>#NAME?</v>
      </c>
    </row>
    <row r="2086" spans="1:5">
      <c r="A2086" t="e">
        <f>- Octave</f>
        <v>#NAME?</v>
      </c>
    </row>
    <row r="2087" spans="1:5">
      <c r="A2087" t="e">
        <f>- Oracle SQL And DB</f>
        <v>#NAME?</v>
      </c>
    </row>
    <row r="2088" spans="1:5">
      <c r="A2088" t="e">
        <f>- Pascal</f>
        <v>#NAME?</v>
      </c>
    </row>
    <row r="2089" spans="1:5">
      <c r="A2089" t="e">
        <f>- Perl</f>
        <v>#NAME?</v>
      </c>
    </row>
    <row r="2090" spans="1:5">
      <c r="A2090" t="e">
        <f>- PHP</f>
        <v>#NAME?</v>
      </c>
    </row>
    <row r="2091" spans="1:5">
      <c r="A2091" t="e">
        <f>- Prolog</f>
        <v>#NAME?</v>
      </c>
    </row>
    <row r="2092" spans="1:5">
      <c r="A2092" t="e">
        <f>- Python</f>
        <v>#NAME?</v>
      </c>
    </row>
    <row r="2093" spans="1:5">
      <c r="A2093" t="s">
        <v>2369</v>
      </c>
    </row>
    <row r="2094" spans="1:5">
      <c r="A2094" t="e">
        <f>- Racket</f>
        <v>#NAME?</v>
      </c>
    </row>
    <row r="2095" spans="1:5">
      <c r="A2095" t="e">
        <f>- SQL</f>
        <v>#NAME?</v>
      </c>
    </row>
    <row r="2096" spans="1:5">
      <c r="A2096" t="e">
        <f>- SQL Server</f>
        <v>#NAME?</v>
      </c>
    </row>
    <row r="2097" spans="1:1">
      <c r="A2097" t="e">
        <f>- Unity</f>
        <v>#NAME?</v>
      </c>
    </row>
    <row r="2098" spans="1:1">
      <c r="A2098" t="e">
        <f>- Visual Basic</f>
        <v>#NAME?</v>
      </c>
    </row>
    <row r="2100" spans="1:1">
      <c r="A2100" t="s">
        <v>2370</v>
      </c>
    </row>
    <row r="2101" spans="1:1">
      <c r="A2101" t="e">
        <f>- Algorithm Analysis</f>
        <v>#NAME?</v>
      </c>
    </row>
    <row r="2102" spans="1:1">
      <c r="A2102" t="e">
        <f>- Artificial Intelligence (AI)</f>
        <v>#NAME?</v>
      </c>
    </row>
    <row r="2103" spans="1:1">
      <c r="A2103" t="e">
        <f>- Client-Server Systems</f>
        <v>#NAME?</v>
      </c>
    </row>
    <row r="2104" spans="1:1">
      <c r="A2104" t="e">
        <f>- Compilers</f>
        <v>#NAME?</v>
      </c>
    </row>
    <row r="2105" spans="1:1">
      <c r="A2105" t="e">
        <f>- Computer Architecture</f>
        <v>#NAME?</v>
      </c>
    </row>
    <row r="2106" spans="1:1">
      <c r="A2106" t="e">
        <f>- Computer Networking</f>
        <v>#NAME?</v>
      </c>
    </row>
    <row r="2107" spans="1:1">
      <c r="A2107" t="e">
        <f>- Computer Organization</f>
        <v>#NAME?</v>
      </c>
    </row>
    <row r="2108" spans="1:1">
      <c r="A2108" t="e">
        <f>- Data And File Structures</f>
        <v>#NAME?</v>
      </c>
    </row>
    <row r="2109" spans="1:1">
      <c r="A2109" t="e">
        <f>- Database Design</f>
        <v>#NAME?</v>
      </c>
    </row>
    <row r="2110" spans="1:1">
      <c r="A2110" t="e">
        <f>- Graphics</f>
        <v>#NAME?</v>
      </c>
    </row>
    <row r="2111" spans="1:1">
      <c r="A2111" t="e">
        <f>- Operating Systems</f>
        <v>#NAME?</v>
      </c>
    </row>
    <row r="2112" spans="1:1">
      <c r="A2112" t="e">
        <f>- Software Engineering</f>
        <v>#NAME?</v>
      </c>
    </row>
    <row r="2114" spans="1:3">
      <c r="A2114" t="s">
        <v>2371</v>
      </c>
    </row>
    <row r="2115" spans="1:3">
      <c r="A2115" t="e">
        <f>- Calculus I And II</f>
        <v>#NAME?</v>
      </c>
    </row>
    <row r="2116" spans="1:3">
      <c r="A2116" t="e">
        <f>- Discrete Math/Proofs</f>
        <v>#NAME?</v>
      </c>
    </row>
    <row r="2117" spans="1:3">
      <c r="A2117" t="e">
        <f>- Intro. to Linear Algebra/Differential Equations</f>
        <v>#NAME?</v>
      </c>
    </row>
    <row r="2118" spans="1:3">
      <c r="A2118" t="e">
        <f>- Multivariable Calculus</f>
        <v>#NAME?</v>
      </c>
    </row>
    <row r="2119" spans="1:3">
      <c r="A2119" t="e">
        <f>- Numerical Analysis</f>
        <v>#NAME?</v>
      </c>
    </row>
    <row r="2120" spans="1:3">
      <c r="A2120" t="e">
        <f>- Statistics</f>
        <v>#NAME?</v>
      </c>
    </row>
    <row r="2121" spans="1:3">
      <c r="A2121" t="s">
        <v>2372</v>
      </c>
    </row>
    <row r="2122" spans="1:3">
      <c r="A2122" t="s">
        <v>2373</v>
      </c>
    </row>
    <row r="2127" spans="1:3">
      <c r="A2127" t="s">
        <v>489</v>
      </c>
      <c r="B2127" t="s">
        <v>2374</v>
      </c>
      <c r="C2127" t="s">
        <v>2375</v>
      </c>
    </row>
    <row r="2129" spans="1:10">
      <c r="A2129" t="s">
        <v>2376</v>
      </c>
      <c r="B2129" t="s">
        <v>2377</v>
      </c>
      <c r="C2129" t="s">
        <v>2378</v>
      </c>
      <c r="D2129" t="s">
        <v>2379</v>
      </c>
      <c r="E2129" t="s">
        <v>2380</v>
      </c>
      <c r="F2129" t="s">
        <v>2381</v>
      </c>
    </row>
    <row r="2131" spans="1:10">
      <c r="A2131" t="s">
        <v>2382</v>
      </c>
      <c r="B2131" t="s">
        <v>2383</v>
      </c>
      <c r="C2131" t="s">
        <v>2384</v>
      </c>
      <c r="D2131" t="s">
        <v>2385</v>
      </c>
      <c r="E2131" t="s">
        <v>2386</v>
      </c>
      <c r="F2131" t="s">
        <v>2387</v>
      </c>
      <c r="G2131" t="s">
        <v>2388</v>
      </c>
      <c r="H2131" t="s">
        <v>2389</v>
      </c>
      <c r="I2131" t="s">
        <v>2390</v>
      </c>
      <c r="J2131" t="s">
        <v>2391</v>
      </c>
    </row>
    <row r="2133" spans="1:10">
      <c r="A2133" t="s">
        <v>2392</v>
      </c>
      <c r="B2133" t="s">
        <v>2393</v>
      </c>
      <c r="C2133" t="s">
        <v>2394</v>
      </c>
    </row>
    <row r="2135" spans="1:10">
      <c r="A2135" t="s">
        <v>2395</v>
      </c>
    </row>
    <row r="2136" spans="1:10">
      <c r="A2136" t="s">
        <v>2396</v>
      </c>
    </row>
    <row r="2137" spans="1:10">
      <c r="A2137" t="s">
        <v>2397</v>
      </c>
    </row>
    <row r="2138" spans="1:10">
      <c r="A2138" t="s">
        <v>527</v>
      </c>
    </row>
    <row r="2139" spans="1:10">
      <c r="A2139" t="s">
        <v>529</v>
      </c>
    </row>
    <row r="2140" spans="1:10">
      <c r="A2140" t="s">
        <v>1084</v>
      </c>
      <c r="B2140" t="s">
        <v>774</v>
      </c>
    </row>
    <row r="2141" spans="1:10">
      <c r="A2141" t="s">
        <v>1093</v>
      </c>
    </row>
    <row r="2143" spans="1:10">
      <c r="A2143" t="s">
        <v>2398</v>
      </c>
      <c r="B2143" t="s">
        <v>2399</v>
      </c>
      <c r="C2143" t="s">
        <v>2400</v>
      </c>
      <c r="D2143" t="s">
        <v>2401</v>
      </c>
    </row>
    <row r="2144" spans="1:10">
      <c r="A2144" s="1" t="s">
        <v>2402</v>
      </c>
    </row>
    <row r="2149" spans="1:7">
      <c r="A2149" t="s">
        <v>2403</v>
      </c>
      <c r="B2149" t="s">
        <v>2404</v>
      </c>
      <c r="C2149" t="s">
        <v>137</v>
      </c>
      <c r="D2149" t="s">
        <v>880</v>
      </c>
      <c r="E2149" t="s">
        <v>1896</v>
      </c>
      <c r="F2149" t="s">
        <v>2405</v>
      </c>
      <c r="G2149" t="s">
        <v>2406</v>
      </c>
    </row>
    <row r="2150" spans="1:7">
      <c r="A2150" s="1" t="s">
        <v>2407</v>
      </c>
    </row>
    <row r="2155" spans="1:7">
      <c r="A2155" t="s">
        <v>2408</v>
      </c>
    </row>
    <row r="2157" spans="1:7">
      <c r="A2157" t="s">
        <v>2409</v>
      </c>
      <c r="B2157" t="s">
        <v>138</v>
      </c>
      <c r="C2157" t="s">
        <v>2410</v>
      </c>
    </row>
    <row r="2159" spans="1:7">
      <c r="A2159" t="s">
        <v>2411</v>
      </c>
    </row>
    <row r="2161" spans="1:7">
      <c r="A2161" t="s">
        <v>2412</v>
      </c>
      <c r="B2161" t="s">
        <v>313</v>
      </c>
      <c r="C2161" t="s">
        <v>2413</v>
      </c>
      <c r="D2161" t="s">
        <v>673</v>
      </c>
      <c r="E2161" t="s">
        <v>672</v>
      </c>
      <c r="F2161" t="s">
        <v>674</v>
      </c>
      <c r="G2161" t="s">
        <v>2414</v>
      </c>
    </row>
    <row r="2162" spans="1:7">
      <c r="A2162" s="1" t="s">
        <v>2415</v>
      </c>
    </row>
    <row r="2167" spans="1:7">
      <c r="A2167" t="s">
        <v>2416</v>
      </c>
      <c r="B2167" t="s">
        <v>2417</v>
      </c>
      <c r="C2167" t="s">
        <v>2418</v>
      </c>
      <c r="D2167" t="s">
        <v>2419</v>
      </c>
      <c r="E2167" t="s">
        <v>2420</v>
      </c>
      <c r="F2167" t="s">
        <v>2421</v>
      </c>
    </row>
    <row r="2169" spans="1:7">
      <c r="A2169" t="s">
        <v>2422</v>
      </c>
      <c r="B2169" t="s">
        <v>2423</v>
      </c>
    </row>
    <row r="2170" spans="1:7">
      <c r="A2170" t="s">
        <v>2424</v>
      </c>
    </row>
    <row r="2172" spans="1:7">
      <c r="A2172" t="s">
        <v>2425</v>
      </c>
      <c r="B2172" t="s">
        <v>2426</v>
      </c>
      <c r="C2172" t="s">
        <v>2427</v>
      </c>
      <c r="D2172" t="s">
        <v>2428</v>
      </c>
    </row>
    <row r="2174" spans="1:7">
      <c r="A2174" t="s">
        <v>2429</v>
      </c>
      <c r="B2174" t="s">
        <v>2430</v>
      </c>
      <c r="C2174" t="s">
        <v>2431</v>
      </c>
      <c r="D2174" t="s">
        <v>2432</v>
      </c>
    </row>
    <row r="2176" spans="1:7">
      <c r="A2176" t="s">
        <v>2433</v>
      </c>
      <c r="B2176" t="s">
        <v>2434</v>
      </c>
      <c r="C2176" t="s">
        <v>2435</v>
      </c>
    </row>
    <row r="2178" spans="1:20">
      <c r="A2178" t="s">
        <v>2436</v>
      </c>
      <c r="B2178" t="s">
        <v>2437</v>
      </c>
      <c r="C2178" t="s">
        <v>2438</v>
      </c>
      <c r="D2178" t="s">
        <v>2439</v>
      </c>
      <c r="E2178" t="s">
        <v>28</v>
      </c>
      <c r="F2178" t="s">
        <v>2440</v>
      </c>
      <c r="G2178" t="s">
        <v>1378</v>
      </c>
      <c r="H2178" t="s">
        <v>2441</v>
      </c>
      <c r="I2178" t="s">
        <v>757</v>
      </c>
      <c r="J2178" t="s">
        <v>2442</v>
      </c>
      <c r="K2178" t="s">
        <v>2443</v>
      </c>
      <c r="L2178" t="s">
        <v>2444</v>
      </c>
      <c r="M2178" t="s">
        <v>2440</v>
      </c>
      <c r="N2178" t="s">
        <v>2445</v>
      </c>
      <c r="O2178" t="s">
        <v>493</v>
      </c>
      <c r="P2178" t="s">
        <v>366</v>
      </c>
      <c r="Q2178" t="s">
        <v>367</v>
      </c>
      <c r="R2178" t="s">
        <v>371</v>
      </c>
      <c r="S2178" t="s">
        <v>2446</v>
      </c>
      <c r="T2178" t="s">
        <v>2447</v>
      </c>
    </row>
    <row r="2179" spans="1:20">
      <c r="A2179" s="1" t="s">
        <v>2448</v>
      </c>
    </row>
    <row r="2184" spans="1:20">
      <c r="A2184" t="s">
        <v>489</v>
      </c>
      <c r="B2184" t="s">
        <v>2449</v>
      </c>
      <c r="C2184" t="s">
        <v>2450</v>
      </c>
      <c r="D2184" t="s">
        <v>2451</v>
      </c>
      <c r="E2184" t="s">
        <v>1645</v>
      </c>
      <c r="F2184" t="s">
        <v>2452</v>
      </c>
      <c r="G2184" t="s">
        <v>2453</v>
      </c>
      <c r="H2184" t="s">
        <v>2437</v>
      </c>
      <c r="I2184" t="s">
        <v>2454</v>
      </c>
      <c r="J2184" t="s">
        <v>2455</v>
      </c>
      <c r="K2184" t="s">
        <v>2456</v>
      </c>
    </row>
    <row r="2186" spans="1:20">
      <c r="A2186" t="s">
        <v>2457</v>
      </c>
      <c r="B2186" t="s">
        <v>2458</v>
      </c>
      <c r="C2186" t="s">
        <v>2459</v>
      </c>
      <c r="D2186" t="s">
        <v>2460</v>
      </c>
      <c r="E2186" t="s">
        <v>2461</v>
      </c>
      <c r="F2186" t="s">
        <v>2462</v>
      </c>
      <c r="G2186" t="s">
        <v>2463</v>
      </c>
    </row>
    <row r="2188" spans="1:20">
      <c r="A2188" t="s">
        <v>2464</v>
      </c>
      <c r="B2188" t="s">
        <v>2465</v>
      </c>
      <c r="C2188" t="s">
        <v>2466</v>
      </c>
      <c r="D2188" t="s">
        <v>2467</v>
      </c>
      <c r="E2188" t="s">
        <v>2468</v>
      </c>
      <c r="F2188" t="s">
        <v>2469</v>
      </c>
    </row>
    <row r="2190" spans="1:20">
      <c r="A2190" t="s">
        <v>2470</v>
      </c>
      <c r="B2190" t="s">
        <v>2471</v>
      </c>
      <c r="C2190" t="s">
        <v>2472</v>
      </c>
      <c r="D2190" t="s">
        <v>2473</v>
      </c>
    </row>
    <row r="2192" spans="1:20">
      <c r="A2192" t="s">
        <v>2474</v>
      </c>
    </row>
    <row r="2193" spans="1:4">
      <c r="A2193" s="1" t="s">
        <v>2475</v>
      </c>
    </row>
    <row r="2198" spans="1:4">
      <c r="A2198" t="s">
        <v>2476</v>
      </c>
    </row>
    <row r="2199" spans="1:4">
      <c r="A2199" t="s">
        <v>2477</v>
      </c>
    </row>
    <row r="2201" spans="1:4">
      <c r="A2201" t="s">
        <v>2478</v>
      </c>
      <c r="B2201" t="s">
        <v>2479</v>
      </c>
      <c r="C2201" t="s">
        <v>2480</v>
      </c>
      <c r="D2201" t="s">
        <v>2481</v>
      </c>
    </row>
    <row r="2203" spans="1:4">
      <c r="A2203" t="s">
        <v>2482</v>
      </c>
    </row>
    <row r="2205" spans="1:4">
      <c r="A2205" t="s">
        <v>2483</v>
      </c>
    </row>
    <row r="2206" spans="1:4">
      <c r="A2206" t="s">
        <v>2484</v>
      </c>
    </row>
    <row r="2207" spans="1:4">
      <c r="A2207" t="s">
        <v>2485</v>
      </c>
    </row>
    <row r="2209" spans="1:6">
      <c r="A2209" t="s">
        <v>2486</v>
      </c>
    </row>
    <row r="2211" spans="1:6">
      <c r="A2211" t="s">
        <v>2487</v>
      </c>
      <c r="B2211" t="s">
        <v>366</v>
      </c>
      <c r="C2211" t="s">
        <v>2488</v>
      </c>
      <c r="D2211" t="s">
        <v>2489</v>
      </c>
      <c r="E2211" t="s">
        <v>2490</v>
      </c>
    </row>
    <row r="2213" spans="1:6">
      <c r="A2213" t="s">
        <v>2491</v>
      </c>
    </row>
    <row r="2214" spans="1:6">
      <c r="A2214" t="s">
        <v>2492</v>
      </c>
      <c r="B2214" t="s">
        <v>2493</v>
      </c>
      <c r="C2214" t="s">
        <v>2494</v>
      </c>
      <c r="D2214" t="s">
        <v>2495</v>
      </c>
      <c r="E2214" t="s">
        <v>2496</v>
      </c>
      <c r="F2214" t="s">
        <v>2497</v>
      </c>
    </row>
    <row r="2216" spans="1:6">
      <c r="A2216" t="s">
        <v>2498</v>
      </c>
    </row>
    <row r="2217" spans="1:6">
      <c r="A2217" t="s">
        <v>2499</v>
      </c>
      <c r="B2217" t="s">
        <v>2500</v>
      </c>
      <c r="C2217" t="s">
        <v>2501</v>
      </c>
      <c r="D2217" t="s">
        <v>2502</v>
      </c>
    </row>
    <row r="2219" spans="1:6">
      <c r="A2219" t="s">
        <v>2503</v>
      </c>
    </row>
    <row r="2220" spans="1:6">
      <c r="A2220" t="s">
        <v>2504</v>
      </c>
      <c r="B2220" t="s">
        <v>2505</v>
      </c>
      <c r="C2220" t="s">
        <v>2506</v>
      </c>
    </row>
    <row r="2222" spans="1:6">
      <c r="A2222" t="s">
        <v>2507</v>
      </c>
    </row>
    <row r="2223" spans="1:6">
      <c r="A2223" t="s">
        <v>2508</v>
      </c>
      <c r="B2223" t="s">
        <v>2509</v>
      </c>
      <c r="C2223" t="s">
        <v>2510</v>
      </c>
    </row>
    <row r="2224" spans="1:6">
      <c r="A2224" t="s">
        <v>2511</v>
      </c>
      <c r="B2224" t="s">
        <v>2512</v>
      </c>
      <c r="C2224" t="s">
        <v>2513</v>
      </c>
    </row>
    <row r="2225" spans="1:3">
      <c r="A2225" t="s">
        <v>2514</v>
      </c>
      <c r="B2225" t="s">
        <v>2512</v>
      </c>
      <c r="C2225" t="s">
        <v>2515</v>
      </c>
    </row>
    <row r="2226" spans="1:3">
      <c r="A2226" t="s">
        <v>2516</v>
      </c>
      <c r="B2226" t="s">
        <v>2517</v>
      </c>
      <c r="C2226" t="s">
        <v>2518</v>
      </c>
    </row>
    <row r="2228" spans="1:3">
      <c r="A2228" t="s">
        <v>2519</v>
      </c>
      <c r="B2228" t="s">
        <v>2520</v>
      </c>
    </row>
    <row r="2230" spans="1:3">
      <c r="A2230" t="s">
        <v>2521</v>
      </c>
    </row>
    <row r="2231" spans="1:3">
      <c r="A2231" t="e">
        <f>-Elementary Algebra</f>
        <v>#NAME?</v>
      </c>
    </row>
    <row r="2232" spans="1:3">
      <c r="A2232" t="e">
        <f>-Integrated Math I</f>
        <v>#NAME?</v>
      </c>
      <c r="B2232" t="s">
        <v>366</v>
      </c>
      <c r="C2232" t="s">
        <v>494</v>
      </c>
    </row>
    <row r="2233" spans="1:3">
      <c r="A2233" t="e">
        <f>-Pre-Algebra</f>
        <v>#NAME?</v>
      </c>
    </row>
    <row r="2234" spans="1:3">
      <c r="A2234" t="e">
        <f>-Intro to Algebra</f>
        <v>#NAME?</v>
      </c>
    </row>
    <row r="2235" spans="1:3">
      <c r="A2235" t="e">
        <f>-Algebra I</f>
        <v>#NAME?</v>
      </c>
    </row>
    <row r="2236" spans="1:3">
      <c r="A2236" t="e">
        <f>-Geometry</f>
        <v>#NAME?</v>
      </c>
    </row>
    <row r="2237" spans="1:3">
      <c r="A2237" t="e">
        <f>-Algebra II</f>
        <v>#NAME?</v>
      </c>
    </row>
    <row r="2238" spans="1:3">
      <c r="A2238" t="e">
        <f>-Math Analysis</f>
        <v>#NAME?</v>
      </c>
    </row>
    <row r="2239" spans="1:3">
      <c r="A2239" t="e">
        <f>-Trigonometry</f>
        <v>#NAME?</v>
      </c>
    </row>
    <row r="2240" spans="1:3">
      <c r="A2240" t="e">
        <f>-Pre-Calculus</f>
        <v>#NAME?</v>
      </c>
    </row>
    <row r="2241" spans="1:4">
      <c r="A2241" t="e">
        <f>-Calculus AB</f>
        <v>#NAME?</v>
      </c>
    </row>
    <row r="2242" spans="1:4">
      <c r="A2242" t="e">
        <f>-Calculus BC</f>
        <v>#NAME?</v>
      </c>
    </row>
    <row r="2244" spans="1:4">
      <c r="A2244" t="s">
        <v>2522</v>
      </c>
    </row>
    <row r="2246" spans="1:4">
      <c r="A2246" t="s">
        <v>2478</v>
      </c>
      <c r="B2246" t="s">
        <v>2479</v>
      </c>
      <c r="C2246" t="s">
        <v>2480</v>
      </c>
      <c r="D2246" t="s">
        <v>2481</v>
      </c>
    </row>
    <row r="2248" spans="1:4">
      <c r="A2248" t="s">
        <v>2482</v>
      </c>
    </row>
    <row r="2250" spans="1:4">
      <c r="A2250" t="s">
        <v>2483</v>
      </c>
    </row>
    <row r="2252" spans="1:4">
      <c r="A2252" t="s">
        <v>2485</v>
      </c>
    </row>
    <row r="2254" spans="1:4">
      <c r="A2254" t="s">
        <v>2486</v>
      </c>
    </row>
    <row r="2255" spans="1:4">
      <c r="A2255" s="1" t="s">
        <v>2523</v>
      </c>
    </row>
    <row r="2260" spans="1:2">
      <c r="A2260" t="s">
        <v>2524</v>
      </c>
    </row>
    <row r="2261" spans="1:2">
      <c r="A2261" t="s">
        <v>2525</v>
      </c>
    </row>
    <row r="2262" spans="1:2">
      <c r="A2262" t="s">
        <v>2526</v>
      </c>
      <c r="B2262" t="s">
        <v>2527</v>
      </c>
    </row>
    <row r="2263" spans="1:2">
      <c r="A2263" t="s">
        <v>2528</v>
      </c>
    </row>
    <row r="2264" spans="1:2">
      <c r="A2264" t="s">
        <v>2529</v>
      </c>
    </row>
    <row r="2265" spans="1:2">
      <c r="A2265" t="s">
        <v>2530</v>
      </c>
    </row>
    <row r="2266" spans="1:2">
      <c r="A2266" t="s">
        <v>2531</v>
      </c>
    </row>
    <row r="2267" spans="1:2">
      <c r="A2267" t="s">
        <v>2532</v>
      </c>
    </row>
    <row r="2269" spans="1:2">
      <c r="A2269" t="s">
        <v>2533</v>
      </c>
    </row>
    <row r="2271" spans="1:2">
      <c r="A2271" t="s">
        <v>2534</v>
      </c>
    </row>
    <row r="2272" spans="1:2">
      <c r="A2272" t="s">
        <v>2535</v>
      </c>
    </row>
    <row r="2273" spans="1:1">
      <c r="A2273" t="s">
        <v>2536</v>
      </c>
    </row>
    <row r="2274" spans="1:1">
      <c r="A2274" t="s">
        <v>2537</v>
      </c>
    </row>
    <row r="2275" spans="1:1">
      <c r="A2275" t="s">
        <v>2538</v>
      </c>
    </row>
    <row r="2276" spans="1:1">
      <c r="A2276" t="s">
        <v>457</v>
      </c>
    </row>
    <row r="2277" spans="1:1">
      <c r="A2277" t="s">
        <v>1258</v>
      </c>
    </row>
    <row r="2278" spans="1:1">
      <c r="A2278" t="s">
        <v>2539</v>
      </c>
    </row>
    <row r="2279" spans="1:1">
      <c r="A2279" t="s">
        <v>2540</v>
      </c>
    </row>
    <row r="2280" spans="1:1">
      <c r="A2280" t="s">
        <v>2541</v>
      </c>
    </row>
    <row r="2281" spans="1:1">
      <c r="A2281" t="s">
        <v>2542</v>
      </c>
    </row>
    <row r="2282" spans="1:1">
      <c r="A2282" t="s">
        <v>350</v>
      </c>
    </row>
    <row r="2283" spans="1:1">
      <c r="A2283" t="s">
        <v>2543</v>
      </c>
    </row>
    <row r="2285" spans="1:1">
      <c r="A2285" s="1" t="s">
        <v>2544</v>
      </c>
    </row>
    <row r="2290" spans="1:8">
      <c r="A2290" t="s">
        <v>2545</v>
      </c>
    </row>
    <row r="2292" spans="1:8">
      <c r="A2292" t="s">
        <v>1802</v>
      </c>
    </row>
    <row r="2294" spans="1:8">
      <c r="A2294" t="s">
        <v>1803</v>
      </c>
    </row>
    <row r="2296" spans="1:8">
      <c r="A2296" t="s">
        <v>1804</v>
      </c>
    </row>
    <row r="2298" spans="1:8">
      <c r="A2298" t="s">
        <v>1805</v>
      </c>
      <c r="B2298" t="s">
        <v>218</v>
      </c>
      <c r="C2298" t="s">
        <v>380</v>
      </c>
      <c r="D2298" t="s">
        <v>378</v>
      </c>
      <c r="E2298" t="s">
        <v>377</v>
      </c>
      <c r="F2298" t="s">
        <v>379</v>
      </c>
      <c r="G2298" t="s">
        <v>1806</v>
      </c>
      <c r="H2298" t="s">
        <v>1807</v>
      </c>
    </row>
    <row r="2300" spans="1:8">
      <c r="A2300" t="s">
        <v>1808</v>
      </c>
    </row>
    <row r="2302" spans="1:8">
      <c r="A2302" t="s">
        <v>1809</v>
      </c>
    </row>
    <row r="2303" spans="1:8">
      <c r="A2303" t="s">
        <v>1810</v>
      </c>
    </row>
    <row r="2304" spans="1:8">
      <c r="A2304" t="s">
        <v>1811</v>
      </c>
    </row>
    <row r="2305" spans="1:185">
      <c r="A2305" t="s">
        <v>1812</v>
      </c>
    </row>
    <row r="2306" spans="1:185">
      <c r="A2306" t="s">
        <v>1813</v>
      </c>
    </row>
    <row r="2307" spans="1:185">
      <c r="A2307" t="s">
        <v>1814</v>
      </c>
    </row>
    <row r="2309" spans="1:185">
      <c r="A2309" t="s">
        <v>1815</v>
      </c>
    </row>
    <row r="2311" spans="1:185">
      <c r="A2311" t="s">
        <v>1816</v>
      </c>
      <c r="B2311" t="s">
        <v>1817</v>
      </c>
      <c r="C2311" t="s">
        <v>28</v>
      </c>
      <c r="D2311" t="s">
        <v>301</v>
      </c>
      <c r="E2311" t="s">
        <v>302</v>
      </c>
      <c r="F2311" t="s">
        <v>288</v>
      </c>
      <c r="G2311" t="s">
        <v>1818</v>
      </c>
      <c r="H2311" t="s">
        <v>1819</v>
      </c>
      <c r="I2311" t="s">
        <v>674</v>
      </c>
      <c r="J2311" t="s">
        <v>1820</v>
      </c>
      <c r="K2311" t="s">
        <v>1821</v>
      </c>
    </row>
    <row r="2313" spans="1:185">
      <c r="A2313" t="s">
        <v>1822</v>
      </c>
    </row>
    <row r="2314" spans="1:185">
      <c r="A2314" t="s">
        <v>1823</v>
      </c>
    </row>
    <row r="2319" spans="1:185">
      <c r="A2319" t="s">
        <v>2546</v>
      </c>
      <c r="B2319" t="s">
        <v>2547</v>
      </c>
      <c r="C2319" t="s">
        <v>2548</v>
      </c>
      <c r="D2319" t="s">
        <v>2549</v>
      </c>
      <c r="E2319" t="s">
        <v>2550</v>
      </c>
      <c r="F2319" t="s">
        <v>2551</v>
      </c>
      <c r="G2319" t="s">
        <v>2552</v>
      </c>
      <c r="H2319" t="s">
        <v>2553</v>
      </c>
      <c r="I2319" t="s">
        <v>2554</v>
      </c>
      <c r="J2319" t="s">
        <v>2555</v>
      </c>
      <c r="K2319" t="s">
        <v>2556</v>
      </c>
      <c r="L2319" t="s">
        <v>2557</v>
      </c>
      <c r="M2319" t="s">
        <v>2558</v>
      </c>
      <c r="N2319" t="s">
        <v>2559</v>
      </c>
      <c r="O2319" t="s">
        <v>2560</v>
      </c>
      <c r="P2319" t="s">
        <v>2561</v>
      </c>
      <c r="Q2319" t="s">
        <v>2562</v>
      </c>
      <c r="R2319" t="s">
        <v>2563</v>
      </c>
      <c r="S2319" t="s">
        <v>2564</v>
      </c>
      <c r="T2319" t="s">
        <v>2565</v>
      </c>
      <c r="U2319" t="s">
        <v>2566</v>
      </c>
      <c r="V2319" t="s">
        <v>2567</v>
      </c>
      <c r="W2319" t="s">
        <v>2568</v>
      </c>
      <c r="X2319" t="s">
        <v>2569</v>
      </c>
      <c r="Y2319" t="s">
        <v>2570</v>
      </c>
      <c r="Z2319" t="s">
        <v>2571</v>
      </c>
      <c r="AA2319" t="s">
        <v>2572</v>
      </c>
      <c r="AB2319" t="s">
        <v>2573</v>
      </c>
      <c r="AC2319" t="s">
        <v>2574</v>
      </c>
      <c r="AD2319" t="s">
        <v>2575</v>
      </c>
      <c r="AE2319" t="s">
        <v>2576</v>
      </c>
      <c r="AF2319" t="s">
        <v>2577</v>
      </c>
      <c r="AG2319" t="s">
        <v>2578</v>
      </c>
      <c r="AH2319" t="s">
        <v>2579</v>
      </c>
      <c r="AI2319" t="s">
        <v>2580</v>
      </c>
      <c r="AJ2319" t="s">
        <v>2581</v>
      </c>
      <c r="AK2319" t="s">
        <v>2582</v>
      </c>
      <c r="AL2319" t="s">
        <v>2583</v>
      </c>
      <c r="AM2319" t="s">
        <v>2584</v>
      </c>
      <c r="AN2319" t="s">
        <v>2585</v>
      </c>
      <c r="AO2319" t="s">
        <v>2586</v>
      </c>
      <c r="AP2319" t="s">
        <v>2587</v>
      </c>
      <c r="AQ2319" t="s">
        <v>2588</v>
      </c>
      <c r="AR2319" t="s">
        <v>2589</v>
      </c>
      <c r="AS2319" t="s">
        <v>2590</v>
      </c>
      <c r="AT2319" t="s">
        <v>2591</v>
      </c>
      <c r="AU2319" t="s">
        <v>2592</v>
      </c>
      <c r="AV2319" t="s">
        <v>2593</v>
      </c>
      <c r="AW2319" t="s">
        <v>2594</v>
      </c>
      <c r="AX2319" t="s">
        <v>2595</v>
      </c>
      <c r="AY2319" t="s">
        <v>2596</v>
      </c>
      <c r="AZ2319" t="s">
        <v>2597</v>
      </c>
      <c r="BA2319" t="s">
        <v>2598</v>
      </c>
      <c r="BB2319" t="s">
        <v>2599</v>
      </c>
      <c r="BC2319" t="s">
        <v>2600</v>
      </c>
      <c r="BD2319" t="s">
        <v>2601</v>
      </c>
      <c r="BE2319" t="s">
        <v>2602</v>
      </c>
      <c r="BF2319" t="s">
        <v>2603</v>
      </c>
      <c r="BG2319" t="s">
        <v>2604</v>
      </c>
      <c r="BH2319" t="s">
        <v>2605</v>
      </c>
      <c r="BI2319" t="s">
        <v>2606</v>
      </c>
      <c r="BJ2319" t="s">
        <v>2607</v>
      </c>
      <c r="BK2319" t="s">
        <v>2608</v>
      </c>
      <c r="BL2319" t="s">
        <v>2609</v>
      </c>
      <c r="BM2319" t="s">
        <v>2610</v>
      </c>
      <c r="BN2319" t="s">
        <v>2611</v>
      </c>
      <c r="BO2319" t="s">
        <v>2612</v>
      </c>
      <c r="BP2319" t="s">
        <v>2613</v>
      </c>
      <c r="BQ2319" t="s">
        <v>2614</v>
      </c>
      <c r="BR2319" t="s">
        <v>2615</v>
      </c>
      <c r="BS2319" t="s">
        <v>2616</v>
      </c>
      <c r="BT2319" t="s">
        <v>2617</v>
      </c>
      <c r="BU2319" t="s">
        <v>2618</v>
      </c>
      <c r="BV2319" t="s">
        <v>2619</v>
      </c>
      <c r="BW2319" t="s">
        <v>2620</v>
      </c>
      <c r="BX2319" t="s">
        <v>2621</v>
      </c>
      <c r="BY2319" t="s">
        <v>2622</v>
      </c>
      <c r="BZ2319" t="s">
        <v>2623</v>
      </c>
      <c r="CA2319" t="s">
        <v>2624</v>
      </c>
      <c r="CB2319" t="s">
        <v>1838</v>
      </c>
      <c r="CC2319" t="s">
        <v>2625</v>
      </c>
      <c r="CD2319" t="s">
        <v>2626</v>
      </c>
      <c r="CE2319" t="s">
        <v>2627</v>
      </c>
      <c r="CF2319" t="s">
        <v>2628</v>
      </c>
      <c r="CG2319" t="s">
        <v>2629</v>
      </c>
      <c r="CH2319" t="s">
        <v>2630</v>
      </c>
      <c r="CI2319" t="s">
        <v>2631</v>
      </c>
      <c r="CJ2319" t="s">
        <v>2632</v>
      </c>
      <c r="CK2319" t="s">
        <v>2633</v>
      </c>
      <c r="CL2319" t="s">
        <v>2634</v>
      </c>
      <c r="CM2319" t="s">
        <v>2635</v>
      </c>
      <c r="CN2319" t="s">
        <v>2636</v>
      </c>
      <c r="CO2319" t="s">
        <v>2637</v>
      </c>
      <c r="CP2319" t="s">
        <v>2638</v>
      </c>
      <c r="CQ2319" t="s">
        <v>2639</v>
      </c>
      <c r="CR2319" t="s">
        <v>2640</v>
      </c>
      <c r="CS2319" t="s">
        <v>2641</v>
      </c>
      <c r="CT2319" t="s">
        <v>2642</v>
      </c>
      <c r="CU2319" t="s">
        <v>2643</v>
      </c>
      <c r="CV2319" t="s">
        <v>2644</v>
      </c>
      <c r="CW2319" t="s">
        <v>2645</v>
      </c>
      <c r="CX2319" t="s">
        <v>2646</v>
      </c>
      <c r="CY2319" t="s">
        <v>2647</v>
      </c>
      <c r="CZ2319" t="s">
        <v>2648</v>
      </c>
      <c r="DA2319" t="s">
        <v>2649</v>
      </c>
      <c r="DB2319" t="s">
        <v>2650</v>
      </c>
      <c r="DC2319" t="s">
        <v>2651</v>
      </c>
      <c r="DD2319" t="s">
        <v>2652</v>
      </c>
      <c r="DE2319" t="s">
        <v>2653</v>
      </c>
      <c r="DF2319" t="s">
        <v>2654</v>
      </c>
      <c r="DG2319" t="s">
        <v>2655</v>
      </c>
      <c r="DH2319" t="s">
        <v>2656</v>
      </c>
      <c r="DI2319" t="s">
        <v>2657</v>
      </c>
      <c r="DJ2319" t="s">
        <v>2658</v>
      </c>
      <c r="DK2319" t="s">
        <v>2659</v>
      </c>
      <c r="DL2319" t="s">
        <v>2660</v>
      </c>
      <c r="DM2319" t="s">
        <v>2661</v>
      </c>
      <c r="DN2319" t="s">
        <v>2662</v>
      </c>
      <c r="DO2319" t="s">
        <v>2663</v>
      </c>
      <c r="DP2319" t="s">
        <v>2664</v>
      </c>
      <c r="DQ2319" t="s">
        <v>2665</v>
      </c>
      <c r="DR2319" t="s">
        <v>2666</v>
      </c>
      <c r="DS2319" t="s">
        <v>2667</v>
      </c>
      <c r="DT2319" t="s">
        <v>2668</v>
      </c>
      <c r="DU2319" t="s">
        <v>2669</v>
      </c>
      <c r="DV2319" t="s">
        <v>2670</v>
      </c>
      <c r="DW2319" t="s">
        <v>2671</v>
      </c>
      <c r="DX2319" t="s">
        <v>2672</v>
      </c>
      <c r="DY2319" t="s">
        <v>2673</v>
      </c>
      <c r="DZ2319" t="s">
        <v>2674</v>
      </c>
      <c r="EA2319" t="s">
        <v>2675</v>
      </c>
      <c r="EB2319" t="s">
        <v>2676</v>
      </c>
      <c r="EC2319" t="s">
        <v>2677</v>
      </c>
      <c r="ED2319" t="s">
        <v>2678</v>
      </c>
      <c r="EE2319" t="s">
        <v>2679</v>
      </c>
      <c r="EF2319" t="s">
        <v>2680</v>
      </c>
      <c r="EG2319" t="s">
        <v>2681</v>
      </c>
      <c r="EH2319" t="s">
        <v>2682</v>
      </c>
      <c r="EI2319" t="s">
        <v>2683</v>
      </c>
      <c r="EJ2319" t="s">
        <v>2684</v>
      </c>
      <c r="EK2319" t="s">
        <v>2685</v>
      </c>
      <c r="EL2319" t="s">
        <v>2686</v>
      </c>
      <c r="EM2319" t="s">
        <v>2687</v>
      </c>
      <c r="EN2319" t="s">
        <v>2688</v>
      </c>
      <c r="EO2319" t="s">
        <v>2689</v>
      </c>
      <c r="EP2319" t="s">
        <v>2690</v>
      </c>
      <c r="EQ2319" t="s">
        <v>2691</v>
      </c>
      <c r="ER2319" t="s">
        <v>2692</v>
      </c>
      <c r="ES2319" t="s">
        <v>2693</v>
      </c>
      <c r="ET2319" t="s">
        <v>2694</v>
      </c>
      <c r="EU2319" t="s">
        <v>2695</v>
      </c>
      <c r="EV2319" t="s">
        <v>2696</v>
      </c>
      <c r="EW2319" t="s">
        <v>2697</v>
      </c>
      <c r="EX2319" t="s">
        <v>2698</v>
      </c>
      <c r="EY2319" t="s">
        <v>2699</v>
      </c>
      <c r="EZ2319" t="s">
        <v>2700</v>
      </c>
      <c r="FA2319" t="s">
        <v>2701</v>
      </c>
      <c r="FB2319" t="s">
        <v>2702</v>
      </c>
      <c r="FC2319" t="s">
        <v>2703</v>
      </c>
      <c r="FD2319" t="s">
        <v>2704</v>
      </c>
      <c r="FE2319" t="s">
        <v>2705</v>
      </c>
      <c r="FF2319" t="s">
        <v>2706</v>
      </c>
      <c r="FG2319" t="s">
        <v>2707</v>
      </c>
      <c r="FH2319" t="s">
        <v>2708</v>
      </c>
      <c r="FI2319" t="s">
        <v>2709</v>
      </c>
      <c r="FJ2319" t="s">
        <v>2710</v>
      </c>
      <c r="FK2319" t="s">
        <v>2711</v>
      </c>
      <c r="FL2319" t="s">
        <v>2712</v>
      </c>
      <c r="FM2319" t="s">
        <v>2713</v>
      </c>
      <c r="FN2319" t="s">
        <v>2714</v>
      </c>
      <c r="FO2319" t="s">
        <v>2715</v>
      </c>
      <c r="FP2319" t="s">
        <v>2716</v>
      </c>
      <c r="FQ2319" t="s">
        <v>2717</v>
      </c>
      <c r="FR2319" t="s">
        <v>2718</v>
      </c>
      <c r="FS2319" t="s">
        <v>2719</v>
      </c>
      <c r="FT2319" t="s">
        <v>2720</v>
      </c>
      <c r="FU2319" t="s">
        <v>2721</v>
      </c>
      <c r="FV2319" t="s">
        <v>2722</v>
      </c>
      <c r="FW2319" t="s">
        <v>2723</v>
      </c>
      <c r="FX2319" t="s">
        <v>2724</v>
      </c>
      <c r="FY2319" t="s">
        <v>2725</v>
      </c>
      <c r="FZ2319" t="s">
        <v>2726</v>
      </c>
      <c r="GA2319" t="s">
        <v>2727</v>
      </c>
      <c r="GB2319" t="s">
        <v>2728</v>
      </c>
      <c r="GC2319" t="s">
        <v>2080</v>
      </c>
    </row>
    <row r="2320" spans="1:185">
      <c r="A2320" s="1" t="s">
        <v>2729</v>
      </c>
    </row>
    <row r="2325" spans="1:9">
      <c r="A2325" t="s">
        <v>2730</v>
      </c>
      <c r="B2325" t="s">
        <v>2731</v>
      </c>
      <c r="C2325" t="s">
        <v>2732</v>
      </c>
      <c r="D2325" t="s">
        <v>374</v>
      </c>
      <c r="E2325" t="s">
        <v>2733</v>
      </c>
      <c r="F2325" t="s">
        <v>2734</v>
      </c>
      <c r="G2325" t="s">
        <v>1378</v>
      </c>
      <c r="H2325" t="s">
        <v>28</v>
      </c>
      <c r="I2325" t="s">
        <v>2735</v>
      </c>
    </row>
    <row r="2327" spans="1:9">
      <c r="A2327" t="s">
        <v>2736</v>
      </c>
    </row>
    <row r="2329" spans="1:9">
      <c r="A2329" t="s">
        <v>2737</v>
      </c>
    </row>
    <row r="2331" spans="1:9">
      <c r="A2331" t="s">
        <v>2738</v>
      </c>
    </row>
    <row r="2333" spans="1:9">
      <c r="A2333" t="s">
        <v>2739</v>
      </c>
      <c r="B2333" t="s">
        <v>2740</v>
      </c>
    </row>
    <row r="2335" spans="1:9">
      <c r="A2335" t="s">
        <v>2741</v>
      </c>
    </row>
    <row r="2337" spans="1:2">
      <c r="A2337" t="s">
        <v>2742</v>
      </c>
    </row>
    <row r="2339" spans="1:2">
      <c r="A2339" t="s">
        <v>2743</v>
      </c>
      <c r="B2339" t="s">
        <v>2744</v>
      </c>
    </row>
    <row r="2341" spans="1:2">
      <c r="A2341" t="s">
        <v>2745</v>
      </c>
    </row>
    <row r="2343" spans="1:2">
      <c r="A2343" t="s">
        <v>2746</v>
      </c>
      <c r="B2343" t="s">
        <v>757</v>
      </c>
    </row>
    <row r="2345" spans="1:2">
      <c r="A2345" t="s">
        <v>2747</v>
      </c>
      <c r="B2345" t="s">
        <v>757</v>
      </c>
    </row>
    <row r="2347" spans="1:2">
      <c r="A2347" t="s">
        <v>2748</v>
      </c>
    </row>
    <row r="2350" spans="1:2">
      <c r="A2350" t="s">
        <v>2749</v>
      </c>
    </row>
    <row r="2351" spans="1:2">
      <c r="A2351" t="s">
        <v>2750</v>
      </c>
    </row>
    <row r="2354" spans="1:3">
      <c r="A2354" t="s">
        <v>2751</v>
      </c>
    </row>
    <row r="2355" spans="1:3">
      <c r="A2355" t="s">
        <v>2752</v>
      </c>
    </row>
    <row r="2357" spans="1:3">
      <c r="A2357" t="s">
        <v>2753</v>
      </c>
    </row>
    <row r="2358" spans="1:3">
      <c r="A2358" t="s">
        <v>2754</v>
      </c>
      <c r="B2358" t="s">
        <v>2755</v>
      </c>
      <c r="C2358" t="s">
        <v>2756</v>
      </c>
    </row>
    <row r="2359" spans="1:3">
      <c r="A2359" t="s">
        <v>2757</v>
      </c>
      <c r="B2359" t="s">
        <v>2758</v>
      </c>
    </row>
    <row r="2360" spans="1:3">
      <c r="A2360" t="s">
        <v>2759</v>
      </c>
    </row>
    <row r="2361" spans="1:3">
      <c r="A2361" t="s">
        <v>2760</v>
      </c>
    </row>
    <row r="2362" spans="1:3">
      <c r="A2362" t="s">
        <v>2761</v>
      </c>
    </row>
    <row r="2363" spans="1:3">
      <c r="A2363" t="s">
        <v>2762</v>
      </c>
      <c r="B2363" t="s">
        <v>2763</v>
      </c>
    </row>
    <row r="2364" spans="1:3">
      <c r="A2364" t="s">
        <v>2764</v>
      </c>
    </row>
    <row r="2365" spans="1:3">
      <c r="A2365" t="s">
        <v>2765</v>
      </c>
    </row>
    <row r="2366" spans="1:3">
      <c r="A2366" t="s">
        <v>2766</v>
      </c>
    </row>
    <row r="2367" spans="1:3">
      <c r="A2367" t="s">
        <v>2767</v>
      </c>
      <c r="B2367" t="s">
        <v>2768</v>
      </c>
    </row>
    <row r="2368" spans="1:3">
      <c r="A2368" t="s">
        <v>2764</v>
      </c>
    </row>
    <row r="2369" spans="1:5">
      <c r="A2369" t="s">
        <v>2769</v>
      </c>
    </row>
    <row r="2370" spans="1:5">
      <c r="A2370" t="s">
        <v>2770</v>
      </c>
    </row>
    <row r="2371" spans="1:5">
      <c r="A2371" t="s">
        <v>2771</v>
      </c>
      <c r="B2371" t="s">
        <v>2772</v>
      </c>
    </row>
    <row r="2372" spans="1:5">
      <c r="A2372" t="s">
        <v>2773</v>
      </c>
    </row>
    <row r="2373" spans="1:5">
      <c r="A2373" t="s">
        <v>2774</v>
      </c>
    </row>
    <row r="2374" spans="1:5">
      <c r="A2374" t="s">
        <v>2775</v>
      </c>
      <c r="B2374" t="s">
        <v>2776</v>
      </c>
    </row>
    <row r="2375" spans="1:5">
      <c r="A2375" t="s">
        <v>2777</v>
      </c>
      <c r="B2375" t="s">
        <v>2778</v>
      </c>
    </row>
    <row r="2377" spans="1:5">
      <c r="A2377" t="s">
        <v>2779</v>
      </c>
    </row>
    <row r="2379" spans="1:5">
      <c r="A2379" t="s">
        <v>2780</v>
      </c>
      <c r="B2379" t="s">
        <v>2781</v>
      </c>
      <c r="C2379" t="s">
        <v>2782</v>
      </c>
    </row>
    <row r="2380" spans="1:5">
      <c r="A2380" t="s">
        <v>2783</v>
      </c>
    </row>
    <row r="2381" spans="1:5">
      <c r="A2381" t="s">
        <v>2784</v>
      </c>
      <c r="B2381" t="s">
        <v>2785</v>
      </c>
      <c r="C2381" t="s">
        <v>2786</v>
      </c>
    </row>
    <row r="2382" spans="1:5">
      <c r="A2382" t="s">
        <v>2787</v>
      </c>
    </row>
    <row r="2383" spans="1:5">
      <c r="A2383" t="s">
        <v>2788</v>
      </c>
      <c r="B2383" t="s">
        <v>2789</v>
      </c>
      <c r="C2383" t="s">
        <v>2790</v>
      </c>
      <c r="D2383" t="s">
        <v>2791</v>
      </c>
      <c r="E2383" t="s">
        <v>2792</v>
      </c>
    </row>
    <row r="2384" spans="1:5">
      <c r="A2384" t="s">
        <v>2793</v>
      </c>
    </row>
    <row r="2385" spans="1:23">
      <c r="A2385" t="s">
        <v>2794</v>
      </c>
    </row>
    <row r="2386" spans="1:23">
      <c r="A2386" s="1" t="s">
        <v>2795</v>
      </c>
    </row>
    <row r="2391" spans="1:23">
      <c r="A2391" t="s">
        <v>2796</v>
      </c>
    </row>
    <row r="2392" spans="1:23">
      <c r="A2392" t="s">
        <v>2797</v>
      </c>
      <c r="B2392" t="s">
        <v>1492</v>
      </c>
      <c r="C2392" t="s">
        <v>1504</v>
      </c>
      <c r="D2392" t="s">
        <v>2798</v>
      </c>
    </row>
    <row r="2393" spans="1:23">
      <c r="A2393" t="s">
        <v>2799</v>
      </c>
      <c r="B2393" t="s">
        <v>2800</v>
      </c>
      <c r="C2393" t="s">
        <v>2801</v>
      </c>
      <c r="D2393" t="s">
        <v>2802</v>
      </c>
      <c r="E2393" t="s">
        <v>2803</v>
      </c>
      <c r="F2393" t="s">
        <v>28</v>
      </c>
      <c r="G2393" t="s">
        <v>301</v>
      </c>
      <c r="H2393" t="s">
        <v>896</v>
      </c>
      <c r="I2393" t="s">
        <v>218</v>
      </c>
      <c r="J2393" t="s">
        <v>2804</v>
      </c>
      <c r="K2393" t="s">
        <v>2805</v>
      </c>
      <c r="L2393" t="s">
        <v>52</v>
      </c>
      <c r="M2393" t="s">
        <v>380</v>
      </c>
      <c r="N2393" t="s">
        <v>51</v>
      </c>
      <c r="O2393" t="s">
        <v>2806</v>
      </c>
      <c r="P2393" t="s">
        <v>2807</v>
      </c>
      <c r="Q2393" t="s">
        <v>2808</v>
      </c>
      <c r="R2393" t="s">
        <v>1378</v>
      </c>
      <c r="S2393" t="s">
        <v>2809</v>
      </c>
      <c r="T2393" t="s">
        <v>1916</v>
      </c>
      <c r="U2393" t="s">
        <v>372</v>
      </c>
      <c r="V2393" t="s">
        <v>2810</v>
      </c>
      <c r="W2393" t="s">
        <v>2811</v>
      </c>
    </row>
    <row r="2395" spans="1:23">
      <c r="A2395" t="s">
        <v>2812</v>
      </c>
    </row>
    <row r="2396" spans="1:23">
      <c r="A2396" t="s">
        <v>2813</v>
      </c>
    </row>
    <row r="2399" spans="1:23">
      <c r="A2399" t="s">
        <v>2814</v>
      </c>
    </row>
    <row r="2400" spans="1:23">
      <c r="A2400" t="s">
        <v>2815</v>
      </c>
    </row>
    <row r="2401" spans="1:14">
      <c r="A2401" t="s">
        <v>2816</v>
      </c>
    </row>
    <row r="2402" spans="1:14">
      <c r="A2402" t="s">
        <v>2817</v>
      </c>
    </row>
    <row r="2403" spans="1:14">
      <c r="A2403" t="s">
        <v>2818</v>
      </c>
    </row>
    <row r="2404" spans="1:14">
      <c r="A2404" t="s">
        <v>2819</v>
      </c>
    </row>
    <row r="2406" spans="1:14">
      <c r="A2406" t="s">
        <v>2820</v>
      </c>
      <c r="B2406" t="s">
        <v>2821</v>
      </c>
      <c r="C2406" t="s">
        <v>2682</v>
      </c>
      <c r="D2406" t="s">
        <v>2616</v>
      </c>
      <c r="E2406" t="s">
        <v>2597</v>
      </c>
      <c r="F2406" t="s">
        <v>2822</v>
      </c>
      <c r="G2406" t="s">
        <v>2823</v>
      </c>
      <c r="H2406" t="s">
        <v>2824</v>
      </c>
      <c r="I2406" t="s">
        <v>2703</v>
      </c>
      <c r="J2406" t="s">
        <v>2656</v>
      </c>
      <c r="K2406" t="s">
        <v>2695</v>
      </c>
      <c r="L2406" t="s">
        <v>2707</v>
      </c>
      <c r="M2406" t="s">
        <v>2696</v>
      </c>
      <c r="N2406" t="s">
        <v>2825</v>
      </c>
    </row>
    <row r="2408" spans="1:14">
      <c r="A2408" t="s">
        <v>2826</v>
      </c>
      <c r="B2408" t="s">
        <v>2827</v>
      </c>
    </row>
    <row r="2412" spans="1:14">
      <c r="A2412" t="s">
        <v>2828</v>
      </c>
      <c r="B2412" t="s">
        <v>2829</v>
      </c>
      <c r="C2412" t="s">
        <v>2830</v>
      </c>
    </row>
    <row r="2413" spans="1:14">
      <c r="A2413" t="s">
        <v>2831</v>
      </c>
    </row>
    <row r="2414" spans="1:14">
      <c r="A2414" t="s">
        <v>2832</v>
      </c>
    </row>
    <row r="2415" spans="1:14">
      <c r="A2415" s="1" t="s">
        <v>2833</v>
      </c>
    </row>
    <row r="2420" spans="1:11">
      <c r="A2420" t="s">
        <v>8</v>
      </c>
    </row>
    <row r="2421" spans="1:11">
      <c r="A2421" t="s">
        <v>2834</v>
      </c>
    </row>
    <row r="2422" spans="1:11">
      <c r="A2422" t="s">
        <v>2835</v>
      </c>
    </row>
    <row r="2423" spans="1:11">
      <c r="A2423" t="s">
        <v>2836</v>
      </c>
      <c r="B2423" t="s">
        <v>2837</v>
      </c>
      <c r="C2423" t="s">
        <v>374</v>
      </c>
      <c r="D2423" t="s">
        <v>2838</v>
      </c>
      <c r="E2423">
        <v>2</v>
      </c>
      <c r="F2423" t="s">
        <v>2839</v>
      </c>
      <c r="G2423" t="s">
        <v>1378</v>
      </c>
      <c r="H2423" t="s">
        <v>28</v>
      </c>
      <c r="I2423" t="s">
        <v>301</v>
      </c>
      <c r="J2423" t="s">
        <v>302</v>
      </c>
      <c r="K2423" t="s">
        <v>2840</v>
      </c>
    </row>
    <row r="2424" spans="1:11">
      <c r="A2424" t="s">
        <v>2841</v>
      </c>
      <c r="B2424" t="s">
        <v>2804</v>
      </c>
      <c r="C2424" t="s">
        <v>2842</v>
      </c>
      <c r="D2424" t="s">
        <v>2843</v>
      </c>
      <c r="E2424" t="s">
        <v>218</v>
      </c>
      <c r="F2424" t="s">
        <v>380</v>
      </c>
      <c r="G2424" t="s">
        <v>2844</v>
      </c>
      <c r="H2424" t="s">
        <v>2845</v>
      </c>
      <c r="I2424" t="s">
        <v>2846</v>
      </c>
      <c r="J2424" t="s">
        <v>2847</v>
      </c>
    </row>
    <row r="2425" spans="1:11">
      <c r="A2425" t="s">
        <v>2848</v>
      </c>
      <c r="B2425" t="s">
        <v>2849</v>
      </c>
      <c r="C2425" t="s">
        <v>2850</v>
      </c>
      <c r="D2425" t="s">
        <v>2851</v>
      </c>
    </row>
    <row r="2426" spans="1:11">
      <c r="A2426" t="s">
        <v>2852</v>
      </c>
      <c r="B2426" t="s">
        <v>2853</v>
      </c>
      <c r="C2426" t="s">
        <v>2854</v>
      </c>
    </row>
    <row r="2427" spans="1:11">
      <c r="A2427" t="s">
        <v>2855</v>
      </c>
      <c r="B2427" t="s">
        <v>2856</v>
      </c>
    </row>
    <row r="2428" spans="1:11">
      <c r="A2428" t="s">
        <v>2857</v>
      </c>
    </row>
    <row r="2431" spans="1:11">
      <c r="A2431" t="s">
        <v>2858</v>
      </c>
    </row>
    <row r="2433" spans="1:6">
      <c r="A2433" t="s">
        <v>2859</v>
      </c>
    </row>
    <row r="2434" spans="1:6">
      <c r="A2434" t="s">
        <v>2860</v>
      </c>
      <c r="B2434" t="s">
        <v>2861</v>
      </c>
      <c r="C2434" t="s">
        <v>2862</v>
      </c>
    </row>
    <row r="2435" spans="1:6">
      <c r="A2435" t="s">
        <v>2863</v>
      </c>
    </row>
    <row r="2437" spans="1:6">
      <c r="A2437" t="s">
        <v>2864</v>
      </c>
      <c r="B2437" t="s">
        <v>2865</v>
      </c>
      <c r="C2437" t="s">
        <v>2866</v>
      </c>
      <c r="D2437" t="s">
        <v>2867</v>
      </c>
      <c r="E2437" t="s">
        <v>2868</v>
      </c>
      <c r="F2437" t="s">
        <v>2869</v>
      </c>
    </row>
    <row r="2438" spans="1:6">
      <c r="A2438" t="s">
        <v>2870</v>
      </c>
    </row>
    <row r="2440" spans="1:6">
      <c r="A2440" t="s">
        <v>2871</v>
      </c>
      <c r="B2440" t="s">
        <v>2872</v>
      </c>
    </row>
    <row r="2441" spans="1:6">
      <c r="A2441" t="s">
        <v>2873</v>
      </c>
    </row>
    <row r="2443" spans="1:6">
      <c r="A2443" t="s">
        <v>2874</v>
      </c>
    </row>
    <row r="2444" spans="1:6">
      <c r="A2444" t="s">
        <v>2875</v>
      </c>
    </row>
    <row r="2446" spans="1:6">
      <c r="A2446" t="s">
        <v>2876</v>
      </c>
    </row>
    <row r="2447" spans="1:6">
      <c r="A2447" t="s">
        <v>2877</v>
      </c>
    </row>
    <row r="2450" spans="1:27">
      <c r="A2450" s="1" t="s">
        <v>2878</v>
      </c>
    </row>
    <row r="2455" spans="1:27">
      <c r="A2455" t="s">
        <v>2879</v>
      </c>
    </row>
    <row r="2457" spans="1:27">
      <c r="A2457" t="s">
        <v>2880</v>
      </c>
      <c r="B2457" t="s">
        <v>2881</v>
      </c>
    </row>
    <row r="2459" spans="1:27">
      <c r="A2459" t="s">
        <v>2882</v>
      </c>
      <c r="B2459" t="s">
        <v>2883</v>
      </c>
      <c r="C2459" t="s">
        <v>2884</v>
      </c>
      <c r="D2459" t="s">
        <v>2885</v>
      </c>
      <c r="E2459" t="s">
        <v>2886</v>
      </c>
      <c r="F2459" t="s">
        <v>2887</v>
      </c>
      <c r="G2459" t="s">
        <v>2888</v>
      </c>
    </row>
    <row r="2461" spans="1:27">
      <c r="A2461" t="s">
        <v>2889</v>
      </c>
      <c r="B2461" t="s">
        <v>2890</v>
      </c>
      <c r="C2461" t="s">
        <v>2891</v>
      </c>
      <c r="D2461" t="s">
        <v>2413</v>
      </c>
      <c r="E2461" t="s">
        <v>2892</v>
      </c>
      <c r="F2461" t="s">
        <v>2893</v>
      </c>
      <c r="G2461" t="s">
        <v>313</v>
      </c>
      <c r="H2461" t="s">
        <v>2894</v>
      </c>
      <c r="I2461" t="s">
        <v>818</v>
      </c>
      <c r="J2461" t="s">
        <v>2895</v>
      </c>
      <c r="K2461" t="s">
        <v>2896</v>
      </c>
      <c r="L2461" t="s">
        <v>2897</v>
      </c>
      <c r="M2461" t="s">
        <v>2898</v>
      </c>
      <c r="N2461" t="s">
        <v>2899</v>
      </c>
      <c r="O2461" t="s">
        <v>2900</v>
      </c>
      <c r="P2461" t="s">
        <v>218</v>
      </c>
      <c r="Q2461" t="s">
        <v>896</v>
      </c>
      <c r="R2461" t="s">
        <v>2901</v>
      </c>
      <c r="S2461" t="s">
        <v>379</v>
      </c>
      <c r="T2461" t="s">
        <v>378</v>
      </c>
      <c r="U2461" t="s">
        <v>377</v>
      </c>
      <c r="V2461" t="s">
        <v>2804</v>
      </c>
      <c r="W2461" t="s">
        <v>2902</v>
      </c>
      <c r="X2461" t="s">
        <v>2903</v>
      </c>
      <c r="Y2461" t="s">
        <v>2904</v>
      </c>
      <c r="Z2461" t="s">
        <v>916</v>
      </c>
      <c r="AA2461" t="s">
        <v>2905</v>
      </c>
    </row>
    <row r="2463" spans="1:27">
      <c r="A2463" t="s">
        <v>2906</v>
      </c>
      <c r="B2463" t="s">
        <v>2907</v>
      </c>
    </row>
    <row r="2465" spans="1:22">
      <c r="A2465" t="s">
        <v>2908</v>
      </c>
      <c r="B2465" t="s">
        <v>2909</v>
      </c>
      <c r="C2465" t="s">
        <v>2910</v>
      </c>
      <c r="D2465" t="s">
        <v>2911</v>
      </c>
      <c r="E2465" t="s">
        <v>2912</v>
      </c>
      <c r="F2465" t="s">
        <v>2913</v>
      </c>
      <c r="G2465" t="s">
        <v>2914</v>
      </c>
      <c r="H2465" t="s">
        <v>2915</v>
      </c>
      <c r="I2465" t="s">
        <v>2916</v>
      </c>
      <c r="J2465" t="s">
        <v>2917</v>
      </c>
      <c r="K2465" t="s">
        <v>2918</v>
      </c>
      <c r="L2465" t="s">
        <v>2919</v>
      </c>
      <c r="M2465" t="s">
        <v>2920</v>
      </c>
      <c r="N2465" t="s">
        <v>2921</v>
      </c>
      <c r="O2465" t="s">
        <v>2922</v>
      </c>
      <c r="P2465" t="s">
        <v>2923</v>
      </c>
      <c r="Q2465" t="s">
        <v>2924</v>
      </c>
      <c r="R2465" t="s">
        <v>2925</v>
      </c>
      <c r="S2465" t="s">
        <v>1350</v>
      </c>
      <c r="T2465" t="s">
        <v>1351</v>
      </c>
      <c r="U2465" t="s">
        <v>2926</v>
      </c>
      <c r="V2465" t="s">
        <v>2927</v>
      </c>
    </row>
    <row r="2467" spans="1:22">
      <c r="A2467" t="s">
        <v>2928</v>
      </c>
      <c r="B2467" t="s">
        <v>2929</v>
      </c>
      <c r="C2467" t="s">
        <v>2930</v>
      </c>
      <c r="D2467" t="s">
        <v>2931</v>
      </c>
      <c r="E2467" t="s">
        <v>2932</v>
      </c>
      <c r="F2467" t="s">
        <v>315</v>
      </c>
      <c r="G2467" t="s">
        <v>313</v>
      </c>
      <c r="H2467" t="s">
        <v>2933</v>
      </c>
    </row>
    <row r="2469" spans="1:22">
      <c r="A2469" t="s">
        <v>2934</v>
      </c>
      <c r="B2469" t="s">
        <v>2935</v>
      </c>
      <c r="C2469" t="s">
        <v>2936</v>
      </c>
      <c r="D2469" t="s">
        <v>2937</v>
      </c>
      <c r="E2469" t="s">
        <v>2938</v>
      </c>
      <c r="F2469" t="s">
        <v>2939</v>
      </c>
      <c r="G2469" t="s">
        <v>2940</v>
      </c>
      <c r="H2469" t="s">
        <v>2941</v>
      </c>
      <c r="I2469" t="s">
        <v>2942</v>
      </c>
    </row>
    <row r="2471" spans="1:22">
      <c r="A2471" t="s">
        <v>2943</v>
      </c>
    </row>
    <row r="2473" spans="1:22">
      <c r="A2473" t="s">
        <v>2944</v>
      </c>
    </row>
    <row r="2474" spans="1:22">
      <c r="A2474" t="s">
        <v>2945</v>
      </c>
    </row>
    <row r="2475" spans="1:22">
      <c r="A2475" s="1" t="s">
        <v>2946</v>
      </c>
    </row>
    <row r="2480" spans="1:22">
      <c r="A2480" t="s">
        <v>2947</v>
      </c>
    </row>
    <row r="2481" spans="1:2">
      <c r="A2481" s="1" t="s">
        <v>2948</v>
      </c>
    </row>
    <row r="2486" spans="1:2">
      <c r="A2486" t="s">
        <v>2949</v>
      </c>
    </row>
    <row r="2488" spans="1:2">
      <c r="A2488" t="s">
        <v>2950</v>
      </c>
      <c r="B2488" t="s">
        <v>2951</v>
      </c>
    </row>
    <row r="2490" spans="1:2">
      <c r="A2490" t="s">
        <v>2952</v>
      </c>
    </row>
    <row r="2492" spans="1:2">
      <c r="A2492" t="s">
        <v>2953</v>
      </c>
    </row>
    <row r="2494" spans="1:2">
      <c r="A2494" t="s">
        <v>2954</v>
      </c>
    </row>
    <row r="2496" spans="1:2">
      <c r="A2496" t="s">
        <v>2955</v>
      </c>
    </row>
    <row r="2498" spans="1:38">
      <c r="A2498" t="s">
        <v>2956</v>
      </c>
    </row>
    <row r="2500" spans="1:38">
      <c r="A2500" t="s">
        <v>2957</v>
      </c>
      <c r="B2500" t="s">
        <v>2958</v>
      </c>
      <c r="C2500" t="s">
        <v>2959</v>
      </c>
      <c r="D2500" t="s">
        <v>2960</v>
      </c>
    </row>
    <row r="2502" spans="1:38">
      <c r="A2502" t="s">
        <v>2961</v>
      </c>
      <c r="B2502" t="s">
        <v>2962</v>
      </c>
      <c r="C2502" t="s">
        <v>2963</v>
      </c>
      <c r="D2502" t="s">
        <v>2964</v>
      </c>
      <c r="E2502" t="s">
        <v>2965</v>
      </c>
    </row>
    <row r="2504" spans="1:38">
      <c r="A2504" t="s">
        <v>2966</v>
      </c>
      <c r="B2504" t="s">
        <v>2967</v>
      </c>
      <c r="C2504" t="s">
        <v>2968</v>
      </c>
      <c r="D2504" t="s">
        <v>1655</v>
      </c>
      <c r="E2504" t="s">
        <v>818</v>
      </c>
      <c r="F2504" t="s">
        <v>2969</v>
      </c>
      <c r="G2504" t="s">
        <v>2970</v>
      </c>
      <c r="H2504" t="s">
        <v>2971</v>
      </c>
      <c r="I2504" t="s">
        <v>2972</v>
      </c>
      <c r="J2504" t="s">
        <v>2973</v>
      </c>
      <c r="K2504" t="s">
        <v>2974</v>
      </c>
      <c r="L2504" t="s">
        <v>2975</v>
      </c>
      <c r="M2504" t="s">
        <v>2976</v>
      </c>
      <c r="N2504" t="s">
        <v>2977</v>
      </c>
      <c r="O2504" t="s">
        <v>2978</v>
      </c>
      <c r="P2504" t="s">
        <v>2979</v>
      </c>
      <c r="Q2504" t="s">
        <v>2980</v>
      </c>
      <c r="R2504" t="s">
        <v>2981</v>
      </c>
      <c r="S2504" t="s">
        <v>2982</v>
      </c>
      <c r="T2504" t="s">
        <v>2983</v>
      </c>
      <c r="U2504" t="s">
        <v>2984</v>
      </c>
      <c r="V2504" t="s">
        <v>2985</v>
      </c>
      <c r="W2504" t="s">
        <v>2986</v>
      </c>
      <c r="X2504" t="s">
        <v>2987</v>
      </c>
      <c r="Y2504" t="s">
        <v>2988</v>
      </c>
      <c r="Z2504" t="s">
        <v>2989</v>
      </c>
      <c r="AA2504" t="s">
        <v>2990</v>
      </c>
      <c r="AB2504" t="s">
        <v>2991</v>
      </c>
      <c r="AC2504" t="s">
        <v>2992</v>
      </c>
      <c r="AD2504" t="s">
        <v>2993</v>
      </c>
      <c r="AE2504" t="s">
        <v>2994</v>
      </c>
      <c r="AF2504" t="s">
        <v>2995</v>
      </c>
      <c r="AG2504" t="s">
        <v>2996</v>
      </c>
      <c r="AH2504" t="s">
        <v>2997</v>
      </c>
      <c r="AI2504" t="s">
        <v>2998</v>
      </c>
      <c r="AJ2504" t="s">
        <v>2999</v>
      </c>
      <c r="AK2504" t="s">
        <v>3000</v>
      </c>
      <c r="AL2504" t="s">
        <v>3001</v>
      </c>
    </row>
    <row r="2506" spans="1:38">
      <c r="A2506" t="s">
        <v>3002</v>
      </c>
      <c r="B2506" t="s">
        <v>3003</v>
      </c>
      <c r="C2506" t="s">
        <v>3004</v>
      </c>
    </row>
    <row r="2508" spans="1:38">
      <c r="A2508" t="s">
        <v>3005</v>
      </c>
      <c r="B2508" t="s">
        <v>3006</v>
      </c>
      <c r="C2508" t="s">
        <v>3007</v>
      </c>
    </row>
    <row r="2509" spans="1:38">
      <c r="A2509" t="s">
        <v>308</v>
      </c>
    </row>
    <row r="2510" spans="1:38">
      <c r="A2510" t="s">
        <v>3008</v>
      </c>
    </row>
    <row r="2515" spans="1:3">
      <c r="A2515" t="s">
        <v>3009</v>
      </c>
    </row>
    <row r="2517" spans="1:3">
      <c r="A2517" t="s">
        <v>8</v>
      </c>
      <c r="B2517" t="s">
        <v>3010</v>
      </c>
      <c r="C2517" t="s">
        <v>3011</v>
      </c>
    </row>
    <row r="2518" spans="1:3">
      <c r="A2518" t="e">
        <f>--Julia</f>
        <v>#NAME?</v>
      </c>
    </row>
    <row r="2520" spans="1:3">
      <c r="A2520" t="s">
        <v>1252</v>
      </c>
    </row>
    <row r="2521" spans="1:3">
      <c r="A2521" t="s">
        <v>527</v>
      </c>
    </row>
    <row r="2522" spans="1:3">
      <c r="A2522" t="s">
        <v>528</v>
      </c>
    </row>
    <row r="2523" spans="1:3">
      <c r="A2523" t="s">
        <v>3012</v>
      </c>
    </row>
    <row r="2524" spans="1:3">
      <c r="A2524" t="s">
        <v>344</v>
      </c>
    </row>
    <row r="2525" spans="1:3">
      <c r="A2525" t="s">
        <v>3013</v>
      </c>
    </row>
    <row r="2526" spans="1:3">
      <c r="A2526" t="s">
        <v>3014</v>
      </c>
    </row>
    <row r="2528" spans="1:3">
      <c r="A2528" t="s">
        <v>3015</v>
      </c>
    </row>
    <row r="2531" spans="1:10">
      <c r="A2531" t="s">
        <v>3016</v>
      </c>
      <c r="B2531" t="s">
        <v>3017</v>
      </c>
      <c r="C2531" t="s">
        <v>3018</v>
      </c>
    </row>
    <row r="2532" spans="1:10">
      <c r="A2532" t="e">
        <f>-Daniel</f>
        <v>#NAME?</v>
      </c>
    </row>
    <row r="2535" spans="1:10">
      <c r="A2535" t="s">
        <v>3019</v>
      </c>
      <c r="B2535" t="s">
        <v>3020</v>
      </c>
      <c r="C2535" t="s">
        <v>3021</v>
      </c>
      <c r="D2535" t="s">
        <v>3022</v>
      </c>
    </row>
    <row r="2536" spans="1:10">
      <c r="A2536" t="e">
        <f>-Claudina Fenley</f>
        <v>#NAME?</v>
      </c>
    </row>
    <row r="2539" spans="1:10">
      <c r="A2539" t="s">
        <v>3023</v>
      </c>
    </row>
    <row r="2540" spans="1:10">
      <c r="A2540" t="e">
        <f>-Nima</f>
        <v>#NAME?</v>
      </c>
    </row>
    <row r="2543" spans="1:10">
      <c r="A2543" t="s">
        <v>3024</v>
      </c>
      <c r="B2543" t="s">
        <v>3025</v>
      </c>
      <c r="C2543" t="s">
        <v>3026</v>
      </c>
      <c r="D2543" t="s">
        <v>3027</v>
      </c>
      <c r="E2543" t="s">
        <v>3028</v>
      </c>
      <c r="F2543" t="s">
        <v>3029</v>
      </c>
      <c r="G2543" t="s">
        <v>3030</v>
      </c>
      <c r="H2543" t="s">
        <v>3031</v>
      </c>
      <c r="I2543" t="s">
        <v>3032</v>
      </c>
      <c r="J2543" t="s">
        <v>3033</v>
      </c>
    </row>
    <row r="2544" spans="1:10">
      <c r="A2544" t="e">
        <f>-Sonya S</f>
        <v>#NAME?</v>
      </c>
    </row>
    <row r="2547" spans="1:4">
      <c r="A2547" t="s">
        <v>3034</v>
      </c>
    </row>
    <row r="2548" spans="1:4">
      <c r="A2548" t="e">
        <f>-Liam Herrera</f>
        <v>#NAME?</v>
      </c>
    </row>
    <row r="2551" spans="1:4">
      <c r="A2551" t="s">
        <v>3035</v>
      </c>
      <c r="B2551" t="s">
        <v>3036</v>
      </c>
    </row>
    <row r="2552" spans="1:4">
      <c r="A2552" t="e">
        <f>-Stacey Zionts</f>
        <v>#NAME?</v>
      </c>
    </row>
    <row r="2555" spans="1:4">
      <c r="A2555" t="s">
        <v>3037</v>
      </c>
    </row>
    <row r="2556" spans="1:4">
      <c r="A2556" t="e">
        <f>-Shayan</f>
        <v>#NAME?</v>
      </c>
    </row>
    <row r="2559" spans="1:4">
      <c r="A2559" t="s">
        <v>3038</v>
      </c>
      <c r="B2559" t="s">
        <v>3039</v>
      </c>
      <c r="C2559" t="s">
        <v>3040</v>
      </c>
      <c r="D2559" t="s">
        <v>3041</v>
      </c>
    </row>
    <row r="2560" spans="1:4">
      <c r="A2560" t="e">
        <f>-David Lindwall</f>
        <v>#NAME?</v>
      </c>
    </row>
    <row r="2563" spans="1:3">
      <c r="A2563" t="s">
        <v>3042</v>
      </c>
    </row>
    <row r="2564" spans="1:3">
      <c r="A2564" t="e">
        <f>-Sifath Mannan</f>
        <v>#NAME?</v>
      </c>
    </row>
    <row r="2567" spans="1:3">
      <c r="A2567" t="s">
        <v>3043</v>
      </c>
      <c r="B2567" t="s">
        <v>3044</v>
      </c>
      <c r="C2567" t="s">
        <v>3045</v>
      </c>
    </row>
    <row r="2568" spans="1:3">
      <c r="A2568" t="e">
        <f>-Greg Sias</f>
        <v>#NAME?</v>
      </c>
    </row>
    <row r="2571" spans="1:3">
      <c r="A2571" t="s">
        <v>3009</v>
      </c>
    </row>
    <row r="2572" spans="1:3">
      <c r="A2572" s="1" t="s">
        <v>3046</v>
      </c>
    </row>
    <row r="2577" spans="1:8">
      <c r="A2577" t="s">
        <v>3047</v>
      </c>
      <c r="B2577" t="s">
        <v>3048</v>
      </c>
      <c r="C2577" t="s">
        <v>3049</v>
      </c>
      <c r="D2577" t="s">
        <v>3050</v>
      </c>
      <c r="E2577" t="s">
        <v>3051</v>
      </c>
      <c r="F2577" t="s">
        <v>3052</v>
      </c>
      <c r="G2577" t="s">
        <v>3053</v>
      </c>
    </row>
    <row r="2579" spans="1:8">
      <c r="A2579" t="s">
        <v>3054</v>
      </c>
      <c r="B2579" t="s">
        <v>3055</v>
      </c>
    </row>
    <row r="2580" spans="1:8">
      <c r="A2580" t="e">
        <f>- High School Math</f>
        <v>#NAME?</v>
      </c>
      <c r="B2580" t="s">
        <v>3056</v>
      </c>
      <c r="C2580" t="s">
        <v>671</v>
      </c>
    </row>
    <row r="2581" spans="1:8">
      <c r="A2581" t="s">
        <v>3057</v>
      </c>
      <c r="B2581">
        <v>2</v>
      </c>
      <c r="C2581">
        <v>3</v>
      </c>
      <c r="D2581">
        <v>4</v>
      </c>
      <c r="E2581" t="s">
        <v>3058</v>
      </c>
      <c r="F2581" t="s">
        <v>3059</v>
      </c>
      <c r="G2581" t="s">
        <v>3060</v>
      </c>
      <c r="H2581" t="s">
        <v>3061</v>
      </c>
    </row>
    <row r="2582" spans="1:8">
      <c r="A2582" t="e">
        <f>- Linear Algebra</f>
        <v>#NAME?</v>
      </c>
    </row>
    <row r="2583" spans="1:8">
      <c r="A2583" t="e">
        <f>- Differential Equations</f>
        <v>#NAME?</v>
      </c>
    </row>
    <row r="2584" spans="1:8">
      <c r="A2584" t="e">
        <f>- Intro Abstract Algebra</f>
        <v>#NAME?</v>
      </c>
    </row>
    <row r="2585" spans="1:8">
      <c r="A2585" t="e">
        <f>- Probability</f>
        <v>#NAME?</v>
      </c>
    </row>
    <row r="2586" spans="1:8">
      <c r="A2586" t="e">
        <f>- Discrete Math</f>
        <v>#NAME?</v>
      </c>
    </row>
    <row r="2587" spans="1:8">
      <c r="A2587" t="e">
        <f>- Mathematical Analysis</f>
        <v>#NAME?</v>
      </c>
      <c r="B2587" t="s">
        <v>3062</v>
      </c>
      <c r="C2587" t="s">
        <v>3063</v>
      </c>
      <c r="D2587" t="s">
        <v>3064</v>
      </c>
    </row>
    <row r="2588" spans="1:8">
      <c r="A2588" t="e">
        <f>- Proofs And Logic</f>
        <v>#NAME?</v>
      </c>
    </row>
    <row r="2589" spans="1:8">
      <c r="A2589" t="e">
        <f>- Differential Geometry</f>
        <v>#NAME?</v>
      </c>
      <c r="B2589" t="s">
        <v>3065</v>
      </c>
    </row>
    <row r="2590" spans="1:8">
      <c r="A2590" t="e">
        <f>- Number Theory</f>
        <v>#NAME?</v>
      </c>
    </row>
    <row r="2591" spans="1:8">
      <c r="A2591" t="e">
        <f>- Point-Set Topology</f>
        <v>#NAME?</v>
      </c>
      <c r="B2591" t="s">
        <v>3066</v>
      </c>
    </row>
    <row r="2593" spans="1:50">
      <c r="A2593" t="e">
        <f>- Undergrad Statistics And Computer Science Courses</f>
        <v>#NAME?</v>
      </c>
      <c r="B2593" t="s">
        <v>3067</v>
      </c>
    </row>
    <row r="2595" spans="1:50">
      <c r="A2595" t="s">
        <v>3068</v>
      </c>
      <c r="B2595">
        <v>101</v>
      </c>
      <c r="C2595">
        <v>102</v>
      </c>
      <c r="D2595">
        <v>103</v>
      </c>
      <c r="E2595">
        <v>104</v>
      </c>
      <c r="F2595">
        <v>105</v>
      </c>
      <c r="G2595">
        <v>110</v>
      </c>
      <c r="H2595">
        <v>120</v>
      </c>
      <c r="I2595">
        <v>121</v>
      </c>
      <c r="J2595">
        <v>152</v>
      </c>
      <c r="K2595">
        <v>180</v>
      </c>
      <c r="L2595">
        <v>184</v>
      </c>
      <c r="M2595">
        <v>190</v>
      </c>
      <c r="N2595">
        <v>200</v>
      </c>
      <c r="O2595">
        <v>215</v>
      </c>
      <c r="P2595">
        <v>217</v>
      </c>
      <c r="Q2595">
        <v>220</v>
      </c>
      <c r="R2595">
        <v>221</v>
      </c>
      <c r="S2595">
        <v>223</v>
      </c>
      <c r="T2595">
        <v>226</v>
      </c>
      <c r="U2595">
        <v>227</v>
      </c>
      <c r="V2595">
        <v>253</v>
      </c>
      <c r="W2595">
        <v>254</v>
      </c>
      <c r="X2595">
        <v>255</v>
      </c>
      <c r="Y2595">
        <v>256</v>
      </c>
      <c r="Z2595">
        <v>257</v>
      </c>
      <c r="AA2595">
        <v>258</v>
      </c>
      <c r="AB2595">
        <v>264</v>
      </c>
      <c r="AC2595">
        <v>300</v>
      </c>
      <c r="AD2595">
        <v>302</v>
      </c>
      <c r="AE2595">
        <v>303</v>
      </c>
      <c r="AF2595">
        <v>305</v>
      </c>
      <c r="AG2595">
        <v>307</v>
      </c>
      <c r="AH2595">
        <v>309</v>
      </c>
      <c r="AI2595">
        <v>312</v>
      </c>
      <c r="AJ2595">
        <v>316</v>
      </c>
      <c r="AK2595">
        <v>317</v>
      </c>
      <c r="AL2595">
        <v>318</v>
      </c>
      <c r="AM2595">
        <v>320</v>
      </c>
      <c r="AN2595">
        <v>321</v>
      </c>
      <c r="AO2595">
        <v>322</v>
      </c>
      <c r="AP2595">
        <v>323</v>
      </c>
      <c r="AQ2595">
        <v>335</v>
      </c>
      <c r="AR2595">
        <v>340</v>
      </c>
      <c r="AS2595">
        <v>418</v>
      </c>
      <c r="AT2595">
        <v>419</v>
      </c>
      <c r="AU2595">
        <v>420</v>
      </c>
      <c r="AV2595">
        <v>424</v>
      </c>
      <c r="AW2595">
        <v>425</v>
      </c>
      <c r="AX2595">
        <v>437</v>
      </c>
    </row>
    <row r="2597" spans="1:50">
      <c r="A2597" t="s">
        <v>3069</v>
      </c>
      <c r="B2597" t="s">
        <v>3070</v>
      </c>
      <c r="C2597" t="s">
        <v>3071</v>
      </c>
    </row>
    <row r="2599" spans="1:50">
      <c r="A2599" t="s">
        <v>3072</v>
      </c>
    </row>
    <row r="2600" spans="1:50">
      <c r="A2600" s="1" t="s">
        <v>3073</v>
      </c>
    </row>
    <row r="2605" spans="1:50">
      <c r="A2605" t="s">
        <v>3074</v>
      </c>
    </row>
    <row r="2607" spans="1:50">
      <c r="A2607" t="s">
        <v>3075</v>
      </c>
    </row>
    <row r="2609" spans="1:12">
      <c r="A2609" t="s">
        <v>3076</v>
      </c>
    </row>
    <row r="2611" spans="1:12">
      <c r="A2611" t="s">
        <v>3077</v>
      </c>
      <c r="B2611" t="s">
        <v>372</v>
      </c>
      <c r="C2611" t="s">
        <v>28</v>
      </c>
      <c r="D2611" t="s">
        <v>3078</v>
      </c>
      <c r="E2611" t="s">
        <v>3079</v>
      </c>
      <c r="F2611" t="s">
        <v>2839</v>
      </c>
      <c r="G2611" t="s">
        <v>301</v>
      </c>
      <c r="H2611" t="s">
        <v>302</v>
      </c>
      <c r="I2611" t="s">
        <v>3080</v>
      </c>
      <c r="J2611" t="s">
        <v>3081</v>
      </c>
      <c r="K2611" t="s">
        <v>3082</v>
      </c>
      <c r="L2611" t="s">
        <v>3083</v>
      </c>
    </row>
    <row r="2613" spans="1:12">
      <c r="A2613" t="s">
        <v>3084</v>
      </c>
      <c r="B2613" t="s">
        <v>3085</v>
      </c>
      <c r="C2613" t="s">
        <v>3086</v>
      </c>
      <c r="D2613" t="s">
        <v>3087</v>
      </c>
      <c r="E2613" t="s">
        <v>3088</v>
      </c>
    </row>
    <row r="2615" spans="1:12">
      <c r="A2615" t="s">
        <v>3089</v>
      </c>
    </row>
    <row r="2616" spans="1:12">
      <c r="A2616" s="1" t="s">
        <v>3090</v>
      </c>
    </row>
    <row r="2621" spans="1:12">
      <c r="A2621" t="s">
        <v>489</v>
      </c>
    </row>
    <row r="2622" spans="1:12">
      <c r="A2622" t="s">
        <v>3091</v>
      </c>
    </row>
    <row r="2625" spans="1:19">
      <c r="A2625" t="s">
        <v>3092</v>
      </c>
    </row>
    <row r="2626" spans="1:19">
      <c r="A2626" t="s">
        <v>3093</v>
      </c>
      <c r="B2626" t="s">
        <v>3094</v>
      </c>
      <c r="C2626" t="s">
        <v>3095</v>
      </c>
      <c r="D2626" t="s">
        <v>3096</v>
      </c>
      <c r="E2626" t="s">
        <v>3097</v>
      </c>
      <c r="F2626" t="s">
        <v>301</v>
      </c>
      <c r="G2626" t="s">
        <v>373</v>
      </c>
      <c r="H2626" t="s">
        <v>3098</v>
      </c>
      <c r="I2626" t="s">
        <v>29</v>
      </c>
      <c r="J2626" t="s">
        <v>3099</v>
      </c>
      <c r="K2626" t="s">
        <v>1916</v>
      </c>
      <c r="L2626" t="s">
        <v>372</v>
      </c>
    </row>
    <row r="2629" spans="1:19">
      <c r="A2629" t="s">
        <v>3100</v>
      </c>
    </row>
    <row r="2631" spans="1:19">
      <c r="A2631" t="s">
        <v>3101</v>
      </c>
      <c r="B2631" t="s">
        <v>3102</v>
      </c>
      <c r="C2631" t="s">
        <v>3103</v>
      </c>
      <c r="D2631" t="s">
        <v>3104</v>
      </c>
      <c r="E2631" t="s">
        <v>3105</v>
      </c>
      <c r="F2631" t="s">
        <v>3106</v>
      </c>
      <c r="G2631" t="s">
        <v>3107</v>
      </c>
      <c r="H2631" t="s">
        <v>3108</v>
      </c>
      <c r="I2631" t="s">
        <v>3109</v>
      </c>
      <c r="J2631" t="s">
        <v>3098</v>
      </c>
      <c r="K2631" t="s">
        <v>3110</v>
      </c>
      <c r="L2631" t="s">
        <v>3111</v>
      </c>
      <c r="M2631" t="s">
        <v>3112</v>
      </c>
      <c r="N2631" t="s">
        <v>3113</v>
      </c>
      <c r="O2631" t="s">
        <v>3114</v>
      </c>
      <c r="P2631" t="s">
        <v>3115</v>
      </c>
      <c r="Q2631" t="s">
        <v>3116</v>
      </c>
      <c r="R2631" t="s">
        <v>3117</v>
      </c>
      <c r="S2631" t="s">
        <v>3118</v>
      </c>
    </row>
    <row r="2634" spans="1:19">
      <c r="A2634" t="s">
        <v>3119</v>
      </c>
    </row>
    <row r="2635" spans="1:19">
      <c r="A2635" t="s">
        <v>3120</v>
      </c>
      <c r="B2635" t="s">
        <v>3121</v>
      </c>
      <c r="C2635" t="s">
        <v>3122</v>
      </c>
      <c r="D2635" t="s">
        <v>3123</v>
      </c>
      <c r="E2635" t="s">
        <v>3124</v>
      </c>
      <c r="F2635" t="s">
        <v>3125</v>
      </c>
      <c r="G2635" t="s">
        <v>3126</v>
      </c>
      <c r="H2635" t="s">
        <v>3127</v>
      </c>
      <c r="I2635" t="s">
        <v>3128</v>
      </c>
      <c r="J2635" t="s">
        <v>3129</v>
      </c>
      <c r="K2635" t="s">
        <v>3114</v>
      </c>
      <c r="L2635" t="s">
        <v>3130</v>
      </c>
    </row>
    <row r="2638" spans="1:19">
      <c r="A2638" t="s">
        <v>3131</v>
      </c>
    </row>
    <row r="2639" spans="1:19">
      <c r="A2639" t="s">
        <v>3132</v>
      </c>
      <c r="B2639" t="s">
        <v>3133</v>
      </c>
      <c r="C2639" t="s">
        <v>3134</v>
      </c>
      <c r="D2639" t="s">
        <v>3135</v>
      </c>
      <c r="E2639" t="s">
        <v>3136</v>
      </c>
      <c r="F2639" t="s">
        <v>3137</v>
      </c>
      <c r="G2639" t="s">
        <v>3138</v>
      </c>
      <c r="H2639" t="s">
        <v>3139</v>
      </c>
      <c r="I2639" t="s">
        <v>3140</v>
      </c>
      <c r="J2639" t="s">
        <v>3141</v>
      </c>
    </row>
    <row r="2642" spans="1:5">
      <c r="A2642" t="s">
        <v>3142</v>
      </c>
    </row>
    <row r="2643" spans="1:5">
      <c r="A2643" t="s">
        <v>3143</v>
      </c>
    </row>
    <row r="2644" spans="1:5">
      <c r="A2644" t="s">
        <v>3144</v>
      </c>
    </row>
    <row r="2645" spans="1:5">
      <c r="A2645" t="s">
        <v>3145</v>
      </c>
    </row>
    <row r="2648" spans="1:5">
      <c r="A2648" t="s">
        <v>3146</v>
      </c>
    </row>
    <row r="2649" spans="1:5">
      <c r="A2649" t="s">
        <v>3147</v>
      </c>
      <c r="B2649" t="s">
        <v>3148</v>
      </c>
      <c r="C2649" t="s">
        <v>3149</v>
      </c>
      <c r="D2649" t="s">
        <v>1523</v>
      </c>
      <c r="E2649" t="s">
        <v>2231</v>
      </c>
    </row>
    <row r="2652" spans="1:5">
      <c r="A2652" t="s">
        <v>3150</v>
      </c>
    </row>
    <row r="2654" spans="1:5">
      <c r="A2654" t="s">
        <v>3151</v>
      </c>
      <c r="B2654" t="s">
        <v>3152</v>
      </c>
    </row>
    <row r="2656" spans="1:5">
      <c r="A2656" t="s">
        <v>3153</v>
      </c>
    </row>
    <row r="2657" spans="1:6">
      <c r="A2657" s="1" t="s">
        <v>3154</v>
      </c>
    </row>
    <row r="2662" spans="1:6">
      <c r="A2662" t="s">
        <v>3155</v>
      </c>
      <c r="B2662" t="s">
        <v>3156</v>
      </c>
      <c r="C2662" t="s">
        <v>3157</v>
      </c>
      <c r="D2662" t="s">
        <v>3158</v>
      </c>
      <c r="E2662" t="s">
        <v>2419</v>
      </c>
      <c r="F2662" t="s">
        <v>3159</v>
      </c>
    </row>
    <row r="2664" spans="1:6">
      <c r="A2664" t="s">
        <v>3160</v>
      </c>
    </row>
    <row r="2665" spans="1:6">
      <c r="A2665" t="s">
        <v>3161</v>
      </c>
      <c r="B2665" t="s">
        <v>3162</v>
      </c>
      <c r="C2665" t="s">
        <v>3163</v>
      </c>
      <c r="D2665" t="s">
        <v>3164</v>
      </c>
    </row>
    <row r="2667" spans="1:6">
      <c r="A2667" t="s">
        <v>3165</v>
      </c>
      <c r="B2667" t="s">
        <v>3166</v>
      </c>
    </row>
    <row r="2669" spans="1:6">
      <c r="A2669" t="s">
        <v>3167</v>
      </c>
    </row>
    <row r="2671" spans="1:6">
      <c r="A2671" t="s">
        <v>3168</v>
      </c>
    </row>
    <row r="2672" spans="1:6">
      <c r="A2672" t="s">
        <v>3169</v>
      </c>
    </row>
    <row r="2674" spans="1:4">
      <c r="A2674" t="s">
        <v>3170</v>
      </c>
    </row>
    <row r="2676" spans="1:4">
      <c r="A2676" t="s">
        <v>3171</v>
      </c>
    </row>
    <row r="2677" spans="1:4">
      <c r="A2677" t="s">
        <v>3172</v>
      </c>
      <c r="B2677" t="s">
        <v>3173</v>
      </c>
    </row>
    <row r="2678" spans="1:4">
      <c r="A2678" t="s">
        <v>3174</v>
      </c>
    </row>
    <row r="2683" spans="1:4">
      <c r="A2683" t="s">
        <v>3175</v>
      </c>
      <c r="B2683" t="s">
        <v>3176</v>
      </c>
    </row>
    <row r="2685" spans="1:4">
      <c r="A2685" t="s">
        <v>3177</v>
      </c>
      <c r="B2685" t="s">
        <v>3178</v>
      </c>
      <c r="C2685" t="s">
        <v>3179</v>
      </c>
      <c r="D2685" t="s">
        <v>3180</v>
      </c>
    </row>
    <row r="2687" spans="1:4">
      <c r="A2687" t="s">
        <v>3181</v>
      </c>
      <c r="B2687" t="s">
        <v>3182</v>
      </c>
    </row>
    <row r="2688" spans="1:4">
      <c r="A2688" t="s">
        <v>1532</v>
      </c>
    </row>
    <row r="2689" spans="1:7">
      <c r="A2689" t="s">
        <v>3183</v>
      </c>
    </row>
    <row r="2694" spans="1:7">
      <c r="A2694" t="s">
        <v>3184</v>
      </c>
      <c r="B2694" t="s">
        <v>3185</v>
      </c>
      <c r="C2694" t="s">
        <v>1655</v>
      </c>
      <c r="D2694" t="s">
        <v>1645</v>
      </c>
      <c r="E2694" t="s">
        <v>3186</v>
      </c>
      <c r="F2694" t="s">
        <v>819</v>
      </c>
      <c r="G2694" t="s">
        <v>3187</v>
      </c>
    </row>
    <row r="2696" spans="1:7">
      <c r="A2696" t="s">
        <v>3188</v>
      </c>
    </row>
    <row r="2698" spans="1:7">
      <c r="A2698" t="s">
        <v>3189</v>
      </c>
    </row>
    <row r="2700" spans="1:7">
      <c r="A2700" t="s">
        <v>3190</v>
      </c>
      <c r="B2700" t="s">
        <v>3191</v>
      </c>
    </row>
    <row r="2702" spans="1:7">
      <c r="A2702" t="s">
        <v>3192</v>
      </c>
    </row>
    <row r="2703" spans="1:7">
      <c r="A2703" s="1" t="s">
        <v>3193</v>
      </c>
    </row>
    <row r="2708" spans="1:5">
      <c r="A2708" t="s">
        <v>3194</v>
      </c>
    </row>
    <row r="2710" spans="1:5">
      <c r="A2710" t="s">
        <v>3195</v>
      </c>
      <c r="B2710" t="s">
        <v>3196</v>
      </c>
      <c r="C2710" t="s">
        <v>3197</v>
      </c>
    </row>
    <row r="2711" spans="1:5">
      <c r="A2711" t="s">
        <v>3198</v>
      </c>
      <c r="B2711" t="s">
        <v>3199</v>
      </c>
      <c r="C2711" t="s">
        <v>3200</v>
      </c>
    </row>
    <row r="2713" spans="1:5">
      <c r="A2713" t="s">
        <v>3201</v>
      </c>
      <c r="B2713" t="s">
        <v>3202</v>
      </c>
      <c r="C2713" t="s">
        <v>3203</v>
      </c>
      <c r="D2713" t="s">
        <v>3196</v>
      </c>
      <c r="E2713" t="s">
        <v>3204</v>
      </c>
    </row>
    <row r="2714" spans="1:5">
      <c r="A2714" t="s">
        <v>3205</v>
      </c>
    </row>
    <row r="2716" spans="1:5">
      <c r="A2716" t="s">
        <v>3206</v>
      </c>
    </row>
    <row r="2717" spans="1:5">
      <c r="A2717" t="s">
        <v>3207</v>
      </c>
    </row>
    <row r="2718" spans="1:5">
      <c r="A2718" t="s">
        <v>3208</v>
      </c>
    </row>
    <row r="2719" spans="1:5">
      <c r="A2719" t="s">
        <v>3209</v>
      </c>
    </row>
    <row r="2720" spans="1:5">
      <c r="A2720" t="s">
        <v>3210</v>
      </c>
    </row>
    <row r="2721" spans="1:3">
      <c r="A2721" t="s">
        <v>3211</v>
      </c>
    </row>
    <row r="2722" spans="1:3">
      <c r="A2722" t="s">
        <v>3212</v>
      </c>
    </row>
    <row r="2723" spans="1:3">
      <c r="A2723" t="s">
        <v>3213</v>
      </c>
    </row>
    <row r="2724" spans="1:3">
      <c r="A2724" t="s">
        <v>3214</v>
      </c>
    </row>
    <row r="2725" spans="1:3">
      <c r="A2725" t="s">
        <v>3215</v>
      </c>
      <c r="B2725" t="s">
        <v>3216</v>
      </c>
    </row>
    <row r="2726" spans="1:3">
      <c r="A2726" t="s">
        <v>3217</v>
      </c>
      <c r="B2726" t="s">
        <v>3199</v>
      </c>
      <c r="C2726" t="s">
        <v>3218</v>
      </c>
    </row>
    <row r="2727" spans="1:3">
      <c r="A2727" t="s">
        <v>3219</v>
      </c>
    </row>
    <row r="2729" spans="1:3">
      <c r="A2729" t="s">
        <v>3220</v>
      </c>
    </row>
    <row r="2731" spans="1:3">
      <c r="A2731" t="s">
        <v>3221</v>
      </c>
      <c r="B2731" t="s">
        <v>3222</v>
      </c>
    </row>
    <row r="2733" spans="1:3">
      <c r="A2733" t="s">
        <v>3223</v>
      </c>
    </row>
    <row r="2735" spans="1:3">
      <c r="A2735" t="s">
        <v>3224</v>
      </c>
    </row>
    <row r="2737" spans="1:43">
      <c r="A2737" t="s">
        <v>3225</v>
      </c>
    </row>
    <row r="2739" spans="1:43">
      <c r="A2739" t="s">
        <v>3226</v>
      </c>
      <c r="B2739" t="s">
        <v>3227</v>
      </c>
    </row>
    <row r="2741" spans="1:43">
      <c r="A2741" t="s">
        <v>3228</v>
      </c>
    </row>
    <row r="2742" spans="1:43">
      <c r="A2742" t="s">
        <v>3229</v>
      </c>
    </row>
    <row r="2744" spans="1:43">
      <c r="A2744" t="s">
        <v>3230</v>
      </c>
      <c r="B2744" t="s">
        <v>3231</v>
      </c>
      <c r="C2744" t="s">
        <v>1494</v>
      </c>
      <c r="D2744" t="s">
        <v>3232</v>
      </c>
      <c r="E2744" t="s">
        <v>816</v>
      </c>
      <c r="F2744" t="s">
        <v>799</v>
      </c>
      <c r="G2744" t="s">
        <v>3199</v>
      </c>
      <c r="H2744" t="s">
        <v>3233</v>
      </c>
      <c r="I2744" t="s">
        <v>1655</v>
      </c>
      <c r="J2744" t="s">
        <v>3234</v>
      </c>
      <c r="K2744" t="s">
        <v>2452</v>
      </c>
      <c r="L2744" t="s">
        <v>820</v>
      </c>
      <c r="M2744" t="s">
        <v>3235</v>
      </c>
      <c r="N2744" t="s">
        <v>819</v>
      </c>
      <c r="O2744" t="s">
        <v>3236</v>
      </c>
      <c r="P2744" t="s">
        <v>818</v>
      </c>
      <c r="Q2744" t="s">
        <v>3237</v>
      </c>
      <c r="R2744" t="s">
        <v>3238</v>
      </c>
      <c r="S2744" t="s">
        <v>3239</v>
      </c>
      <c r="T2744" t="s">
        <v>3240</v>
      </c>
      <c r="U2744" t="s">
        <v>3241</v>
      </c>
      <c r="V2744" t="s">
        <v>3242</v>
      </c>
      <c r="W2744" t="s">
        <v>3243</v>
      </c>
      <c r="X2744" t="s">
        <v>3244</v>
      </c>
      <c r="Y2744" t="s">
        <v>3245</v>
      </c>
      <c r="Z2744" t="s">
        <v>3246</v>
      </c>
      <c r="AA2744" t="s">
        <v>3247</v>
      </c>
      <c r="AB2744" t="s">
        <v>3248</v>
      </c>
      <c r="AC2744" t="s">
        <v>3249</v>
      </c>
      <c r="AD2744" t="s">
        <v>3250</v>
      </c>
      <c r="AE2744" t="s">
        <v>3251</v>
      </c>
      <c r="AF2744" t="s">
        <v>3252</v>
      </c>
      <c r="AG2744" t="s">
        <v>3253</v>
      </c>
      <c r="AH2744" t="s">
        <v>3254</v>
      </c>
      <c r="AI2744" t="s">
        <v>3255</v>
      </c>
      <c r="AJ2744" t="s">
        <v>3256</v>
      </c>
      <c r="AK2744" t="s">
        <v>3257</v>
      </c>
      <c r="AL2744" t="s">
        <v>816</v>
      </c>
      <c r="AM2744" t="s">
        <v>799</v>
      </c>
      <c r="AN2744" t="s">
        <v>3199</v>
      </c>
      <c r="AO2744" t="s">
        <v>137</v>
      </c>
      <c r="AP2744" t="s">
        <v>1494</v>
      </c>
      <c r="AQ2744" t="s">
        <v>3258</v>
      </c>
    </row>
    <row r="2747" spans="1:43">
      <c r="A2747" s="1" t="s">
        <v>3259</v>
      </c>
    </row>
    <row r="2752" spans="1:43">
      <c r="A2752" t="s">
        <v>3260</v>
      </c>
    </row>
    <row r="2753" spans="1:10">
      <c r="A2753" t="s">
        <v>3261</v>
      </c>
    </row>
    <row r="2755" spans="1:10">
      <c r="A2755" t="s">
        <v>3262</v>
      </c>
      <c r="B2755" t="s">
        <v>3263</v>
      </c>
      <c r="C2755" t="s">
        <v>218</v>
      </c>
      <c r="D2755" t="s">
        <v>380</v>
      </c>
      <c r="E2755" t="s">
        <v>3264</v>
      </c>
      <c r="F2755" t="s">
        <v>3265</v>
      </c>
      <c r="G2755" t="s">
        <v>500</v>
      </c>
      <c r="H2755" t="s">
        <v>3266</v>
      </c>
    </row>
    <row r="2756" spans="1:10">
      <c r="A2756" t="s">
        <v>3267</v>
      </c>
      <c r="B2756" t="s">
        <v>3268</v>
      </c>
      <c r="C2756" t="s">
        <v>3269</v>
      </c>
      <c r="D2756" t="s">
        <v>3270</v>
      </c>
      <c r="E2756">
        <v>10</v>
      </c>
      <c r="F2756" t="s">
        <v>3271</v>
      </c>
    </row>
    <row r="2757" spans="1:10">
      <c r="A2757" t="s">
        <v>3272</v>
      </c>
      <c r="B2757" t="s">
        <v>3273</v>
      </c>
      <c r="C2757" t="s">
        <v>3274</v>
      </c>
      <c r="D2757" t="s">
        <v>3275</v>
      </c>
      <c r="E2757" t="s">
        <v>3276</v>
      </c>
    </row>
    <row r="2758" spans="1:10">
      <c r="A2758" t="s">
        <v>3277</v>
      </c>
      <c r="B2758" t="s">
        <v>3278</v>
      </c>
    </row>
    <row r="2759" spans="1:10">
      <c r="A2759" t="s">
        <v>3279</v>
      </c>
      <c r="B2759" t="s">
        <v>3280</v>
      </c>
      <c r="C2759" t="s">
        <v>3281</v>
      </c>
    </row>
    <row r="2761" spans="1:10">
      <c r="A2761" t="s">
        <v>3282</v>
      </c>
      <c r="B2761" t="s">
        <v>3283</v>
      </c>
      <c r="C2761" t="s">
        <v>3284</v>
      </c>
      <c r="D2761" t="s">
        <v>3285</v>
      </c>
    </row>
    <row r="2763" spans="1:10">
      <c r="A2763" t="s">
        <v>3286</v>
      </c>
      <c r="B2763" t="s">
        <v>3287</v>
      </c>
    </row>
    <row r="2765" spans="1:10">
      <c r="A2765" t="s">
        <v>3288</v>
      </c>
      <c r="B2765" t="s">
        <v>3289</v>
      </c>
      <c r="C2765" t="s">
        <v>3290</v>
      </c>
    </row>
    <row r="2767" spans="1:10">
      <c r="A2767" t="s">
        <v>3291</v>
      </c>
      <c r="B2767" t="s">
        <v>3292</v>
      </c>
      <c r="C2767" t="s">
        <v>3293</v>
      </c>
      <c r="D2767" t="s">
        <v>3294</v>
      </c>
      <c r="E2767" t="s">
        <v>3295</v>
      </c>
      <c r="F2767" t="s">
        <v>3296</v>
      </c>
      <c r="G2767" t="s">
        <v>3297</v>
      </c>
      <c r="H2767" t="s">
        <v>151</v>
      </c>
      <c r="I2767" t="s">
        <v>3298</v>
      </c>
      <c r="J2767" t="s">
        <v>3299</v>
      </c>
    </row>
    <row r="2769" spans="1:6">
      <c r="A2769" t="s">
        <v>3300</v>
      </c>
      <c r="B2769" t="s">
        <v>3301</v>
      </c>
      <c r="C2769" t="s">
        <v>3302</v>
      </c>
      <c r="D2769" t="s">
        <v>3303</v>
      </c>
      <c r="E2769" t="s">
        <v>3304</v>
      </c>
      <c r="F2769" t="s">
        <v>3305</v>
      </c>
    </row>
    <row r="2771" spans="1:6">
      <c r="A2771" t="s">
        <v>3306</v>
      </c>
      <c r="B2771" t="s">
        <v>3307</v>
      </c>
      <c r="C2771" t="s">
        <v>3308</v>
      </c>
      <c r="D2771" t="s">
        <v>3309</v>
      </c>
      <c r="E2771" t="s">
        <v>3310</v>
      </c>
      <c r="F2771" t="s">
        <v>3311</v>
      </c>
    </row>
    <row r="2773" spans="1:6">
      <c r="A2773" t="s">
        <v>3312</v>
      </c>
      <c r="B2773" t="s">
        <v>3313</v>
      </c>
      <c r="C2773" t="s">
        <v>3314</v>
      </c>
      <c r="D2773" t="s">
        <v>3315</v>
      </c>
    </row>
    <row r="2775" spans="1:6">
      <c r="A2775" t="s">
        <v>3316</v>
      </c>
      <c r="B2775" t="s">
        <v>3317</v>
      </c>
      <c r="C2775" t="s">
        <v>3318</v>
      </c>
      <c r="D2775" t="s">
        <v>3319</v>
      </c>
    </row>
    <row r="2777" spans="1:6">
      <c r="A2777" t="s">
        <v>3320</v>
      </c>
      <c r="B2777" t="s">
        <v>3321</v>
      </c>
    </row>
    <row r="2779" spans="1:6">
      <c r="A2779" t="s">
        <v>3322</v>
      </c>
      <c r="B2779" t="s">
        <v>3323</v>
      </c>
      <c r="C2779" t="s">
        <v>3324</v>
      </c>
      <c r="D2779" t="s">
        <v>3325</v>
      </c>
      <c r="E2779" t="s">
        <v>3326</v>
      </c>
      <c r="F2779" t="s">
        <v>3327</v>
      </c>
    </row>
    <row r="2780" spans="1:6">
      <c r="A2780" t="s">
        <v>3328</v>
      </c>
      <c r="B2780" t="s">
        <v>3329</v>
      </c>
    </row>
    <row r="2781" spans="1:6">
      <c r="A2781" s="1" t="s">
        <v>3330</v>
      </c>
    </row>
    <row r="2786" spans="1:2">
      <c r="A2786" t="s">
        <v>8</v>
      </c>
    </row>
    <row r="2787" spans="1:2">
      <c r="A2787" t="s">
        <v>3331</v>
      </c>
    </row>
    <row r="2789" spans="1:2">
      <c r="A2789" t="s">
        <v>3332</v>
      </c>
    </row>
    <row r="2791" spans="1:2">
      <c r="A2791" t="s">
        <v>3333</v>
      </c>
    </row>
    <row r="2793" spans="1:2">
      <c r="A2793" t="s">
        <v>3334</v>
      </c>
      <c r="B2793" t="s">
        <v>3335</v>
      </c>
    </row>
    <row r="2795" spans="1:2">
      <c r="A2795" t="s">
        <v>2749</v>
      </c>
    </row>
    <row r="2796" spans="1:2">
      <c r="A2796" t="s">
        <v>3336</v>
      </c>
    </row>
    <row r="2797" spans="1:2">
      <c r="A2797" s="1" t="s">
        <v>3337</v>
      </c>
    </row>
    <row r="2802" spans="1:2">
      <c r="A2802" t="s">
        <v>489</v>
      </c>
      <c r="B2802" t="s">
        <v>757</v>
      </c>
    </row>
    <row r="2803" spans="1:2">
      <c r="A2803" t="s">
        <v>3338</v>
      </c>
      <c r="B2803" t="s">
        <v>3339</v>
      </c>
    </row>
    <row r="2805" spans="1:2">
      <c r="A2805" t="s">
        <v>3340</v>
      </c>
    </row>
    <row r="2807" spans="1:2">
      <c r="A2807" t="s">
        <v>3341</v>
      </c>
      <c r="B2807" t="s">
        <v>3342</v>
      </c>
    </row>
    <row r="2809" spans="1:2">
      <c r="A2809" t="s">
        <v>3343</v>
      </c>
    </row>
    <row r="2811" spans="1:2">
      <c r="A2811" t="s">
        <v>2749</v>
      </c>
      <c r="B2811" t="s">
        <v>757</v>
      </c>
    </row>
    <row r="2812" spans="1:2">
      <c r="A2812" t="s">
        <v>3344</v>
      </c>
    </row>
    <row r="2813" spans="1:2">
      <c r="A2813" s="1" t="s">
        <v>3345</v>
      </c>
    </row>
    <row r="2818" spans="1:18">
      <c r="A2818" t="s">
        <v>3346</v>
      </c>
      <c r="B2818" t="s">
        <v>3347</v>
      </c>
      <c r="C2818" t="s">
        <v>3348</v>
      </c>
    </row>
    <row r="2820" spans="1:18">
      <c r="A2820" t="s">
        <v>3349</v>
      </c>
    </row>
    <row r="2822" spans="1:18">
      <c r="A2822" t="s">
        <v>3350</v>
      </c>
      <c r="B2822" t="s">
        <v>3351</v>
      </c>
    </row>
    <row r="2824" spans="1:18">
      <c r="A2824" t="s">
        <v>3352</v>
      </c>
      <c r="B2824" t="s">
        <v>3353</v>
      </c>
      <c r="C2824" t="s">
        <v>3354</v>
      </c>
    </row>
    <row r="2826" spans="1:18">
      <c r="A2826" t="s">
        <v>3355</v>
      </c>
      <c r="B2826" t="s">
        <v>3356</v>
      </c>
    </row>
    <row r="2828" spans="1:18">
      <c r="A2828" t="s">
        <v>3357</v>
      </c>
      <c r="B2828" t="s">
        <v>3358</v>
      </c>
      <c r="C2828" t="s">
        <v>1378</v>
      </c>
      <c r="D2828" t="s">
        <v>28</v>
      </c>
      <c r="E2828" t="s">
        <v>2103</v>
      </c>
      <c r="F2828" t="s">
        <v>3359</v>
      </c>
      <c r="G2828" t="s">
        <v>3360</v>
      </c>
      <c r="H2828">
        <v>2</v>
      </c>
      <c r="I2828">
        <v>3</v>
      </c>
      <c r="J2828" t="s">
        <v>372</v>
      </c>
      <c r="K2828" t="s">
        <v>3361</v>
      </c>
      <c r="L2828" t="s">
        <v>3362</v>
      </c>
      <c r="M2828" t="s">
        <v>380</v>
      </c>
      <c r="N2828" t="s">
        <v>52</v>
      </c>
      <c r="O2828" t="s">
        <v>378</v>
      </c>
      <c r="P2828" t="s">
        <v>3363</v>
      </c>
      <c r="Q2828" t="s">
        <v>3364</v>
      </c>
      <c r="R2828" t="s">
        <v>3365</v>
      </c>
    </row>
    <row r="2830" spans="1:18">
      <c r="A2830" t="s">
        <v>3366</v>
      </c>
    </row>
    <row r="2832" spans="1:18">
      <c r="A2832" t="s">
        <v>2749</v>
      </c>
    </row>
    <row r="2833" spans="1:3">
      <c r="A2833" t="s">
        <v>3367</v>
      </c>
    </row>
    <row r="2834" spans="1:3">
      <c r="A2834" s="1" t="s">
        <v>3368</v>
      </c>
    </row>
    <row r="2839" spans="1:3">
      <c r="A2839" t="s">
        <v>3369</v>
      </c>
    </row>
    <row r="2841" spans="1:3">
      <c r="A2841" t="s">
        <v>3370</v>
      </c>
      <c r="B2841" t="s">
        <v>1896</v>
      </c>
      <c r="C2841" t="s">
        <v>3371</v>
      </c>
    </row>
    <row r="2843" spans="1:3">
      <c r="A2843" t="s">
        <v>3372</v>
      </c>
    </row>
    <row r="2845" spans="1:3">
      <c r="A2845" t="s">
        <v>3373</v>
      </c>
    </row>
    <row r="2847" spans="1:3">
      <c r="A2847" t="s">
        <v>3374</v>
      </c>
    </row>
    <row r="2848" spans="1:3">
      <c r="A2848" t="e">
        <f>- chemistry: general</f>
        <v>#NAME?</v>
      </c>
      <c r="B2848" t="s">
        <v>898</v>
      </c>
      <c r="C2848" t="s">
        <v>3375</v>
      </c>
    </row>
    <row r="2849" spans="1:4">
      <c r="A2849" t="e">
        <f>- biology: general</f>
        <v>#NAME?</v>
      </c>
      <c r="B2849" t="s">
        <v>898</v>
      </c>
      <c r="C2849" t="s">
        <v>3375</v>
      </c>
    </row>
    <row r="2850" spans="1:4">
      <c r="A2850" t="e">
        <f>- physics: general</f>
        <v>#NAME?</v>
      </c>
      <c r="B2850" t="s">
        <v>898</v>
      </c>
      <c r="C2850" t="s">
        <v>3375</v>
      </c>
    </row>
    <row r="2851" spans="1:4">
      <c r="A2851" t="e">
        <f>- environmental Science:  general</f>
        <v>#NAME?</v>
      </c>
      <c r="B2851" t="s">
        <v>898</v>
      </c>
      <c r="C2851" t="s">
        <v>3375</v>
      </c>
    </row>
    <row r="2853" spans="1:4">
      <c r="A2853" t="s">
        <v>3376</v>
      </c>
    </row>
    <row r="2854" spans="1:4">
      <c r="A2854" t="s">
        <v>3377</v>
      </c>
      <c r="B2854" t="s">
        <v>3378</v>
      </c>
    </row>
    <row r="2855" spans="1:4">
      <c r="A2855" t="e">
        <f>- biology: general</f>
        <v>#NAME?</v>
      </c>
      <c r="B2855" t="s">
        <v>3379</v>
      </c>
      <c r="C2855" t="s">
        <v>3380</v>
      </c>
      <c r="D2855" t="s">
        <v>3381</v>
      </c>
    </row>
    <row r="2857" spans="1:4">
      <c r="A2857" t="s">
        <v>3382</v>
      </c>
    </row>
    <row r="2858" spans="1:4">
      <c r="A2858" t="s">
        <v>3383</v>
      </c>
    </row>
    <row r="2859" spans="1:4">
      <c r="A2859" t="s">
        <v>3384</v>
      </c>
    </row>
    <row r="2860" spans="1:4">
      <c r="A2860" t="s">
        <v>3385</v>
      </c>
    </row>
    <row r="2861" spans="1:4">
      <c r="A2861" t="s">
        <v>3386</v>
      </c>
    </row>
    <row r="2862" spans="1:4">
      <c r="A2862" t="e">
        <f>- Geometry</f>
        <v>#NAME?</v>
      </c>
    </row>
    <row r="2864" spans="1:4">
      <c r="A2864" t="s">
        <v>3387</v>
      </c>
    </row>
    <row r="2866" spans="1:1">
      <c r="A2866" t="s">
        <v>3388</v>
      </c>
    </row>
    <row r="2868" spans="1:1">
      <c r="A2868" t="s">
        <v>3389</v>
      </c>
    </row>
    <row r="2870" spans="1:1">
      <c r="A2870" t="s">
        <v>3390</v>
      </c>
    </row>
    <row r="2872" spans="1:1">
      <c r="A2872" t="s">
        <v>3391</v>
      </c>
    </row>
    <row r="2874" spans="1:1">
      <c r="A2874" t="s">
        <v>3392</v>
      </c>
    </row>
    <row r="2876" spans="1:1">
      <c r="A2876" t="s">
        <v>3393</v>
      </c>
    </row>
    <row r="2878" spans="1:1">
      <c r="A2878" t="s">
        <v>3394</v>
      </c>
    </row>
    <row r="2880" spans="1:1">
      <c r="A2880" t="s">
        <v>3395</v>
      </c>
    </row>
    <row r="2882" spans="1:1">
      <c r="A2882" t="s">
        <v>3396</v>
      </c>
    </row>
    <row r="2884" spans="1:1">
      <c r="A2884" t="s">
        <v>3397</v>
      </c>
    </row>
    <row r="2886" spans="1:1">
      <c r="A2886" t="s">
        <v>3398</v>
      </c>
    </row>
    <row r="2888" spans="1:1">
      <c r="A2888" t="s">
        <v>3399</v>
      </c>
    </row>
    <row r="2890" spans="1:1">
      <c r="A2890" t="s">
        <v>3400</v>
      </c>
    </row>
    <row r="2892" spans="1:1">
      <c r="A2892" t="s">
        <v>3401</v>
      </c>
    </row>
    <row r="2894" spans="1:1">
      <c r="A2894" t="s">
        <v>3402</v>
      </c>
    </row>
    <row r="2896" spans="1:1">
      <c r="A2896" t="s">
        <v>3403</v>
      </c>
    </row>
    <row r="2898" spans="1:1">
      <c r="A2898" t="s">
        <v>3404</v>
      </c>
    </row>
    <row r="2900" spans="1:1">
      <c r="A2900" t="s">
        <v>3405</v>
      </c>
    </row>
    <row r="2902" spans="1:1">
      <c r="A2902" t="s">
        <v>3406</v>
      </c>
    </row>
    <row r="2904" spans="1:1">
      <c r="A2904" t="s">
        <v>3407</v>
      </c>
    </row>
    <row r="2906" spans="1:1">
      <c r="A2906">
        <v>91792</v>
      </c>
    </row>
    <row r="2907" spans="1:1">
      <c r="A2907" s="1" t="s">
        <v>3408</v>
      </c>
    </row>
    <row r="2912" spans="1:1">
      <c r="A2912" t="s">
        <v>3409</v>
      </c>
    </row>
    <row r="2914" spans="1:15">
      <c r="A2914" t="s">
        <v>3410</v>
      </c>
      <c r="B2914" t="s">
        <v>3411</v>
      </c>
      <c r="C2914" t="s">
        <v>3412</v>
      </c>
    </row>
    <row r="2915" spans="1:15">
      <c r="A2915" t="s">
        <v>3413</v>
      </c>
    </row>
    <row r="2916" spans="1:15">
      <c r="A2916" t="s">
        <v>3414</v>
      </c>
    </row>
    <row r="2918" spans="1:15">
      <c r="A2918" t="s">
        <v>3415</v>
      </c>
      <c r="B2918" t="s">
        <v>3416</v>
      </c>
      <c r="C2918" t="s">
        <v>1123</v>
      </c>
      <c r="D2918" t="s">
        <v>3417</v>
      </c>
      <c r="E2918" t="s">
        <v>3418</v>
      </c>
      <c r="F2918" t="s">
        <v>3419</v>
      </c>
    </row>
    <row r="2920" spans="1:15">
      <c r="A2920" t="s">
        <v>3420</v>
      </c>
    </row>
    <row r="2921" spans="1:15">
      <c r="A2921" t="s">
        <v>3421</v>
      </c>
    </row>
    <row r="2922" spans="1:15">
      <c r="A2922" t="s">
        <v>3422</v>
      </c>
      <c r="B2922" t="s">
        <v>3248</v>
      </c>
      <c r="C2922" t="s">
        <v>3249</v>
      </c>
      <c r="D2922" t="s">
        <v>3250</v>
      </c>
      <c r="E2922" t="s">
        <v>3251</v>
      </c>
      <c r="F2922" t="s">
        <v>3252</v>
      </c>
      <c r="G2922" t="s">
        <v>3253</v>
      </c>
      <c r="H2922" t="s">
        <v>3254</v>
      </c>
      <c r="I2922" t="s">
        <v>3255</v>
      </c>
      <c r="J2922" t="s">
        <v>3256</v>
      </c>
      <c r="K2922" t="s">
        <v>3423</v>
      </c>
      <c r="L2922" t="s">
        <v>3424</v>
      </c>
      <c r="M2922" t="s">
        <v>3425</v>
      </c>
      <c r="N2922" t="s">
        <v>3426</v>
      </c>
      <c r="O2922" t="s">
        <v>3427</v>
      </c>
    </row>
    <row r="2924" spans="1:15">
      <c r="A2924" t="s">
        <v>3428</v>
      </c>
    </row>
    <row r="2925" spans="1:15">
      <c r="A2925" t="s">
        <v>3429</v>
      </c>
    </row>
    <row r="2926" spans="1:15">
      <c r="A2926" t="s">
        <v>3430</v>
      </c>
    </row>
    <row r="2927" spans="1:15">
      <c r="A2927" t="s">
        <v>3431</v>
      </c>
    </row>
    <row r="2928" spans="1:15">
      <c r="A2928" t="s">
        <v>3432</v>
      </c>
    </row>
    <row r="2929" spans="1:1">
      <c r="A2929" t="s">
        <v>3433</v>
      </c>
    </row>
    <row r="2930" spans="1:1">
      <c r="A2930" t="s">
        <v>3434</v>
      </c>
    </row>
    <row r="2931" spans="1:1">
      <c r="A2931" t="s">
        <v>3435</v>
      </c>
    </row>
    <row r="2932" spans="1:1">
      <c r="A2932" t="s">
        <v>3436</v>
      </c>
    </row>
    <row r="2933" spans="1:1">
      <c r="A2933" t="s">
        <v>3437</v>
      </c>
    </row>
    <row r="2935" spans="1:1">
      <c r="A2935" t="s">
        <v>1304</v>
      </c>
    </row>
    <row r="2936" spans="1:1">
      <c r="A2936" t="s">
        <v>3438</v>
      </c>
    </row>
    <row r="2937" spans="1:1">
      <c r="A2937" t="s">
        <v>3439</v>
      </c>
    </row>
    <row r="2938" spans="1:1">
      <c r="A2938" t="s">
        <v>3440</v>
      </c>
    </row>
    <row r="2939" spans="1:1">
      <c r="A2939" t="s">
        <v>3441</v>
      </c>
    </row>
    <row r="2940" spans="1:1">
      <c r="A2940" t="s">
        <v>1773</v>
      </c>
    </row>
    <row r="2941" spans="1:1">
      <c r="A2941" t="s">
        <v>3442</v>
      </c>
    </row>
    <row r="2942" spans="1:1">
      <c r="A2942" t="s">
        <v>3443</v>
      </c>
    </row>
    <row r="2943" spans="1:1">
      <c r="A2943" t="s">
        <v>3444</v>
      </c>
    </row>
    <row r="2944" spans="1:1">
      <c r="A2944" t="s">
        <v>3445</v>
      </c>
    </row>
    <row r="2945" spans="1:2">
      <c r="A2945" t="s">
        <v>3446</v>
      </c>
    </row>
    <row r="2946" spans="1:2">
      <c r="A2946" t="s">
        <v>3447</v>
      </c>
    </row>
    <row r="2947" spans="1:2">
      <c r="A2947" t="s">
        <v>3448</v>
      </c>
    </row>
    <row r="2948" spans="1:2">
      <c r="A2948" t="s">
        <v>3449</v>
      </c>
    </row>
    <row r="2949" spans="1:2">
      <c r="A2949" t="s">
        <v>3450</v>
      </c>
    </row>
    <row r="2950" spans="1:2">
      <c r="A2950" t="s">
        <v>3451</v>
      </c>
    </row>
    <row r="2951" spans="1:2">
      <c r="A2951" t="s">
        <v>3452</v>
      </c>
    </row>
    <row r="2952" spans="1:2">
      <c r="A2952" t="s">
        <v>3453</v>
      </c>
    </row>
    <row r="2953" spans="1:2">
      <c r="A2953" t="s">
        <v>3454</v>
      </c>
    </row>
    <row r="2954" spans="1:2">
      <c r="A2954" t="s">
        <v>3455</v>
      </c>
    </row>
    <row r="2956" spans="1:2">
      <c r="A2956" t="s">
        <v>3456</v>
      </c>
    </row>
    <row r="2957" spans="1:2">
      <c r="A2957" t="s">
        <v>3457</v>
      </c>
      <c r="B2957" t="s">
        <v>3458</v>
      </c>
    </row>
    <row r="2959" spans="1:2">
      <c r="A2959" t="s">
        <v>3459</v>
      </c>
    </row>
    <row r="2960" spans="1:2">
      <c r="A2960" t="s">
        <v>3460</v>
      </c>
    </row>
    <row r="2961" spans="1:1">
      <c r="A2961" t="s">
        <v>3461</v>
      </c>
    </row>
    <row r="2963" spans="1:1">
      <c r="A2963" t="s">
        <v>3462</v>
      </c>
    </row>
    <row r="2964" spans="1:1">
      <c r="A2964" t="s">
        <v>3463</v>
      </c>
    </row>
    <row r="2965" spans="1:1">
      <c r="A2965" t="s">
        <v>3464</v>
      </c>
    </row>
    <row r="2967" spans="1:1">
      <c r="A2967" t="s">
        <v>3465</v>
      </c>
    </row>
    <row r="2968" spans="1:1">
      <c r="A2968" t="s">
        <v>3466</v>
      </c>
    </row>
    <row r="2970" spans="1:1">
      <c r="A2970" t="s">
        <v>3467</v>
      </c>
    </row>
    <row r="2971" spans="1:1">
      <c r="A2971" t="s">
        <v>3468</v>
      </c>
    </row>
    <row r="2974" spans="1:1">
      <c r="A2974" t="s">
        <v>3469</v>
      </c>
    </row>
    <row r="2975" spans="1:1">
      <c r="A2975" t="s">
        <v>3470</v>
      </c>
    </row>
    <row r="2976" spans="1:1">
      <c r="A2976" t="s">
        <v>3471</v>
      </c>
    </row>
    <row r="2977" spans="1:1">
      <c r="A2977" t="s">
        <v>3472</v>
      </c>
    </row>
    <row r="2978" spans="1:1">
      <c r="A2978" t="s">
        <v>3473</v>
      </c>
    </row>
    <row r="2979" spans="1:1">
      <c r="A2979" t="s">
        <v>3474</v>
      </c>
    </row>
    <row r="2980" spans="1:1">
      <c r="A2980" t="s">
        <v>3475</v>
      </c>
    </row>
    <row r="2981" spans="1:1">
      <c r="A2981" t="s">
        <v>3476</v>
      </c>
    </row>
    <row r="2982" spans="1:1">
      <c r="A2982" t="s">
        <v>3477</v>
      </c>
    </row>
    <row r="2983" spans="1:1">
      <c r="A2983" t="s">
        <v>3478</v>
      </c>
    </row>
    <row r="2984" spans="1:1">
      <c r="A2984" t="s">
        <v>3479</v>
      </c>
    </row>
    <row r="2985" spans="1:1">
      <c r="A2985" t="s">
        <v>3480</v>
      </c>
    </row>
    <row r="2986" spans="1:1">
      <c r="A2986" t="s">
        <v>3481</v>
      </c>
    </row>
    <row r="2987" spans="1:1">
      <c r="A2987" t="s">
        <v>3482</v>
      </c>
    </row>
    <row r="2988" spans="1:1">
      <c r="A2988" t="s">
        <v>3483</v>
      </c>
    </row>
    <row r="2989" spans="1:1">
      <c r="A2989" t="s">
        <v>3484</v>
      </c>
    </row>
    <row r="2990" spans="1:1">
      <c r="A2990" t="s">
        <v>3485</v>
      </c>
    </row>
    <row r="2991" spans="1:1">
      <c r="A2991" t="s">
        <v>3486</v>
      </c>
    </row>
    <row r="2992" spans="1:1">
      <c r="A2992" t="s">
        <v>3487</v>
      </c>
    </row>
    <row r="2993" spans="1:10">
      <c r="A2993" t="s">
        <v>3488</v>
      </c>
    </row>
    <row r="2994" spans="1:10">
      <c r="A2994" t="s">
        <v>3489</v>
      </c>
    </row>
    <row r="2995" spans="1:10">
      <c r="A2995" t="s">
        <v>3490</v>
      </c>
    </row>
    <row r="2996" spans="1:10">
      <c r="A2996" t="s">
        <v>3491</v>
      </c>
    </row>
    <row r="2997" spans="1:10">
      <c r="A2997" t="s">
        <v>3492</v>
      </c>
    </row>
    <row r="2998" spans="1:10">
      <c r="A2998" t="s">
        <v>3493</v>
      </c>
    </row>
    <row r="2999" spans="1:10">
      <c r="A2999" t="s">
        <v>3494</v>
      </c>
    </row>
    <row r="3000" spans="1:10">
      <c r="A3000" t="s">
        <v>3495</v>
      </c>
    </row>
    <row r="3001" spans="1:10">
      <c r="A3001" t="s">
        <v>3496</v>
      </c>
    </row>
    <row r="3002" spans="1:10">
      <c r="A3002" t="s">
        <v>3497</v>
      </c>
    </row>
    <row r="3005" spans="1:10">
      <c r="A3005" t="s">
        <v>3498</v>
      </c>
    </row>
    <row r="3006" spans="1:10">
      <c r="A3006" t="s">
        <v>3499</v>
      </c>
    </row>
    <row r="3007" spans="1:10">
      <c r="A3007" t="s">
        <v>3500</v>
      </c>
    </row>
    <row r="3008" spans="1:10">
      <c r="A3008" t="s">
        <v>3501</v>
      </c>
      <c r="B3008" t="s">
        <v>38</v>
      </c>
      <c r="C3008" t="s">
        <v>3502</v>
      </c>
      <c r="D3008" t="s">
        <v>45</v>
      </c>
      <c r="E3008" t="s">
        <v>48</v>
      </c>
      <c r="F3008" t="s">
        <v>3503</v>
      </c>
      <c r="G3008" t="s">
        <v>42</v>
      </c>
      <c r="H3008" t="s">
        <v>3504</v>
      </c>
      <c r="I3008" t="s">
        <v>3505</v>
      </c>
      <c r="J3008" t="s">
        <v>3506</v>
      </c>
    </row>
    <row r="3009" spans="1:45">
      <c r="A3009" t="s">
        <v>3507</v>
      </c>
    </row>
    <row r="3010" spans="1:45">
      <c r="A3010" t="s">
        <v>3508</v>
      </c>
      <c r="B3010" t="s">
        <v>2250</v>
      </c>
      <c r="C3010" t="s">
        <v>3509</v>
      </c>
      <c r="D3010" t="s">
        <v>3510</v>
      </c>
    </row>
    <row r="3011" spans="1:45">
      <c r="A3011" t="s">
        <v>3511</v>
      </c>
    </row>
    <row r="3012" spans="1:45">
      <c r="A3012" t="s">
        <v>3512</v>
      </c>
    </row>
    <row r="3013" spans="1:45">
      <c r="A3013" t="s">
        <v>3513</v>
      </c>
    </row>
    <row r="3014" spans="1:45">
      <c r="A3014" t="s">
        <v>3514</v>
      </c>
      <c r="B3014" t="s">
        <v>3515</v>
      </c>
    </row>
    <row r="3015" spans="1:45">
      <c r="A3015" t="s">
        <v>3516</v>
      </c>
    </row>
    <row r="3016" spans="1:45">
      <c r="A3016" t="s">
        <v>3517</v>
      </c>
    </row>
    <row r="3017" spans="1:45">
      <c r="A3017" t="s">
        <v>3518</v>
      </c>
    </row>
    <row r="3018" spans="1:45">
      <c r="A3018" t="s">
        <v>3519</v>
      </c>
    </row>
    <row r="3019" spans="1:45">
      <c r="A3019" t="s">
        <v>3520</v>
      </c>
    </row>
    <row r="3020" spans="1:45">
      <c r="A3020" t="s">
        <v>3521</v>
      </c>
      <c r="B3020" t="s">
        <v>3522</v>
      </c>
      <c r="C3020" t="s">
        <v>3523</v>
      </c>
      <c r="D3020" t="s">
        <v>3524</v>
      </c>
      <c r="E3020" t="s">
        <v>3525</v>
      </c>
    </row>
    <row r="3024" spans="1:45">
      <c r="A3024" t="s">
        <v>3526</v>
      </c>
      <c r="B3024" t="s">
        <v>1527</v>
      </c>
      <c r="C3024" t="s">
        <v>137</v>
      </c>
      <c r="D3024" t="s">
        <v>2331</v>
      </c>
      <c r="E3024" t="s">
        <v>3527</v>
      </c>
      <c r="F3024" t="s">
        <v>3528</v>
      </c>
      <c r="G3024" t="s">
        <v>3529</v>
      </c>
      <c r="H3024" t="s">
        <v>3530</v>
      </c>
      <c r="I3024" t="s">
        <v>3531</v>
      </c>
      <c r="J3024" t="s">
        <v>3532</v>
      </c>
      <c r="K3024" t="s">
        <v>3533</v>
      </c>
      <c r="L3024" t="s">
        <v>3534</v>
      </c>
      <c r="M3024" t="s">
        <v>3535</v>
      </c>
      <c r="N3024" t="s">
        <v>3536</v>
      </c>
      <c r="O3024" t="s">
        <v>3537</v>
      </c>
      <c r="P3024" t="s">
        <v>3538</v>
      </c>
      <c r="Q3024" t="s">
        <v>3539</v>
      </c>
      <c r="R3024" t="s">
        <v>3540</v>
      </c>
      <c r="S3024" t="s">
        <v>137</v>
      </c>
      <c r="T3024" t="s">
        <v>3541</v>
      </c>
      <c r="U3024" t="s">
        <v>3542</v>
      </c>
      <c r="V3024" t="s">
        <v>3246</v>
      </c>
      <c r="W3024" t="s">
        <v>3543</v>
      </c>
      <c r="X3024" t="s">
        <v>3544</v>
      </c>
      <c r="Y3024" t="s">
        <v>1655</v>
      </c>
      <c r="Z3024" t="s">
        <v>3545</v>
      </c>
      <c r="AA3024" t="s">
        <v>818</v>
      </c>
      <c r="AB3024" t="s">
        <v>3546</v>
      </c>
      <c r="AC3024" t="s">
        <v>1645</v>
      </c>
      <c r="AD3024" t="s">
        <v>3547</v>
      </c>
      <c r="AE3024" t="s">
        <v>3548</v>
      </c>
      <c r="AF3024" t="s">
        <v>819</v>
      </c>
      <c r="AG3024" t="s">
        <v>1011</v>
      </c>
      <c r="AH3024" t="s">
        <v>3549</v>
      </c>
      <c r="AI3024" t="s">
        <v>1896</v>
      </c>
      <c r="AJ3024" t="s">
        <v>3550</v>
      </c>
      <c r="AK3024" t="s">
        <v>3551</v>
      </c>
      <c r="AL3024" t="s">
        <v>1052</v>
      </c>
      <c r="AM3024" t="s">
        <v>3552</v>
      </c>
      <c r="AN3024" t="s">
        <v>3553</v>
      </c>
      <c r="AO3024" t="s">
        <v>3554</v>
      </c>
      <c r="AP3024" t="s">
        <v>3555</v>
      </c>
      <c r="AQ3024" t="s">
        <v>3556</v>
      </c>
      <c r="AR3024" t="s">
        <v>3557</v>
      </c>
      <c r="AS3024" t="s">
        <v>3558</v>
      </c>
    </row>
    <row r="3027" spans="1:2">
      <c r="A3027" t="s">
        <v>3559</v>
      </c>
      <c r="B3027" t="s">
        <v>3560</v>
      </c>
    </row>
    <row r="3028" spans="1:2">
      <c r="A3028" t="s">
        <v>3561</v>
      </c>
    </row>
    <row r="3030" spans="1:2">
      <c r="A3030" t="s">
        <v>1344</v>
      </c>
      <c r="B3030" t="s">
        <v>3562</v>
      </c>
    </row>
    <row r="3031" spans="1:2">
      <c r="A3031" s="1" t="s">
        <v>3563</v>
      </c>
    </row>
    <row r="3036" spans="1:2">
      <c r="A3036" t="s">
        <v>8</v>
      </c>
    </row>
    <row r="3038" spans="1:2">
      <c r="A3038" t="s">
        <v>3564</v>
      </c>
      <c r="B3038" t="s">
        <v>3565</v>
      </c>
    </row>
    <row r="3040" spans="1:2">
      <c r="A3040" t="s">
        <v>2749</v>
      </c>
    </row>
    <row r="3042" spans="1:1">
      <c r="A3042" t="s">
        <v>3566</v>
      </c>
    </row>
    <row r="3043" spans="1:1">
      <c r="A3043" t="s">
        <v>3567</v>
      </c>
    </row>
    <row r="3044" spans="1:1">
      <c r="A3044" t="s">
        <v>308</v>
      </c>
    </row>
    <row r="3045" spans="1:1">
      <c r="A3045" t="s">
        <v>3568</v>
      </c>
    </row>
    <row r="3050" spans="1:1">
      <c r="A3050" t="s">
        <v>3569</v>
      </c>
    </row>
    <row r="3052" spans="1:1">
      <c r="A3052" t="e">
        <f>- SAT</f>
        <v>#NAME?</v>
      </c>
    </row>
    <row r="3053" spans="1:1">
      <c r="A3053" t="e">
        <f>- Algebra And Trigonometry</f>
        <v>#NAME?</v>
      </c>
    </row>
    <row r="3054" spans="1:1">
      <c r="A3054" t="e">
        <f>- Calculus</f>
        <v>#NAME?</v>
      </c>
    </row>
    <row r="3055" spans="1:1">
      <c r="A3055" t="e">
        <f>- Advanced Calculus</f>
        <v>#NAME?</v>
      </c>
    </row>
    <row r="3056" spans="1:1">
      <c r="A3056" t="e">
        <f>- Real Analysis</f>
        <v>#NAME?</v>
      </c>
    </row>
    <row r="3057" spans="1:2">
      <c r="A3057" t="e">
        <f>- Differential Equations</f>
        <v>#NAME?</v>
      </c>
    </row>
    <row r="3058" spans="1:2">
      <c r="A3058" t="e">
        <f>- Complex Analysis</f>
        <v>#NAME?</v>
      </c>
    </row>
    <row r="3059" spans="1:2">
      <c r="A3059" t="e">
        <f>- Abstract Algebra</f>
        <v>#NAME?</v>
      </c>
    </row>
    <row r="3060" spans="1:2">
      <c r="A3060" t="e">
        <f>- Linear Algebra</f>
        <v>#NAME?</v>
      </c>
    </row>
    <row r="3061" spans="1:2">
      <c r="A3061" t="e">
        <f>- Probability And Statistics</f>
        <v>#NAME?</v>
      </c>
    </row>
    <row r="3063" spans="1:2">
      <c r="A3063" t="s">
        <v>3570</v>
      </c>
      <c r="B3063" t="s">
        <v>3571</v>
      </c>
    </row>
    <row r="3065" spans="1:2">
      <c r="A3065" t="s">
        <v>3572</v>
      </c>
      <c r="B3065" t="s">
        <v>3573</v>
      </c>
    </row>
    <row r="3069" spans="1:2">
      <c r="A3069" t="s">
        <v>3574</v>
      </c>
    </row>
    <row r="3073" spans="1:22">
      <c r="A3073" t="s">
        <v>3575</v>
      </c>
    </row>
    <row r="3075" spans="1:22">
      <c r="A3075" s="1" t="s">
        <v>3576</v>
      </c>
    </row>
    <row r="3080" spans="1:22">
      <c r="A3080" t="s">
        <v>3577</v>
      </c>
    </row>
    <row r="3081" spans="1:22">
      <c r="A3081" s="1" t="s">
        <v>3578</v>
      </c>
    </row>
    <row r="3086" spans="1:22">
      <c r="A3086" t="s">
        <v>3579</v>
      </c>
      <c r="B3086" t="s">
        <v>3580</v>
      </c>
      <c r="C3086" t="s">
        <v>3199</v>
      </c>
      <c r="D3086" t="s">
        <v>3581</v>
      </c>
      <c r="E3086" t="s">
        <v>3582</v>
      </c>
      <c r="F3086" t="s">
        <v>28</v>
      </c>
      <c r="G3086" t="s">
        <v>301</v>
      </c>
      <c r="H3086" t="s">
        <v>302</v>
      </c>
      <c r="I3086" t="s">
        <v>493</v>
      </c>
      <c r="J3086" t="s">
        <v>2119</v>
      </c>
      <c r="K3086" t="s">
        <v>369</v>
      </c>
      <c r="L3086" t="s">
        <v>371</v>
      </c>
      <c r="M3086" t="s">
        <v>1916</v>
      </c>
      <c r="N3086" t="s">
        <v>372</v>
      </c>
      <c r="O3086" t="s">
        <v>673</v>
      </c>
      <c r="P3086" t="s">
        <v>3583</v>
      </c>
      <c r="Q3086" t="s">
        <v>3111</v>
      </c>
      <c r="R3086" t="s">
        <v>3584</v>
      </c>
      <c r="S3086" t="s">
        <v>380</v>
      </c>
      <c r="T3086" t="s">
        <v>378</v>
      </c>
      <c r="U3086" t="s">
        <v>377</v>
      </c>
      <c r="V3086" t="s">
        <v>3585</v>
      </c>
    </row>
    <row r="3088" spans="1:22">
      <c r="A3088" t="s">
        <v>3586</v>
      </c>
      <c r="B3088" t="s">
        <v>3587</v>
      </c>
      <c r="C3088" t="s">
        <v>3588</v>
      </c>
      <c r="D3088" t="s">
        <v>3589</v>
      </c>
      <c r="E3088" t="s">
        <v>3590</v>
      </c>
      <c r="F3088" t="s">
        <v>3591</v>
      </c>
      <c r="G3088" t="s">
        <v>3592</v>
      </c>
      <c r="H3088" t="s">
        <v>3593</v>
      </c>
      <c r="I3088" t="s">
        <v>3594</v>
      </c>
      <c r="J3088" t="s">
        <v>3595</v>
      </c>
    </row>
    <row r="3090" spans="1:5">
      <c r="A3090" t="s">
        <v>3596</v>
      </c>
      <c r="B3090" t="s">
        <v>3597</v>
      </c>
      <c r="C3090" t="s">
        <v>3598</v>
      </c>
      <c r="D3090" t="s">
        <v>3599</v>
      </c>
      <c r="E3090" t="s">
        <v>3600</v>
      </c>
    </row>
    <row r="3092" spans="1:5">
      <c r="A3092" t="s">
        <v>3601</v>
      </c>
    </row>
    <row r="3093" spans="1:5">
      <c r="A3093" t="s">
        <v>308</v>
      </c>
    </row>
    <row r="3094" spans="1:5">
      <c r="A3094" t="s">
        <v>3602</v>
      </c>
    </row>
    <row r="3099" spans="1:5">
      <c r="A3099" t="s">
        <v>3603</v>
      </c>
      <c r="B3099" t="s">
        <v>3604</v>
      </c>
      <c r="C3099" t="s">
        <v>3605</v>
      </c>
    </row>
    <row r="3101" spans="1:5">
      <c r="A3101" t="s">
        <v>3606</v>
      </c>
      <c r="B3101" t="s">
        <v>3607</v>
      </c>
      <c r="C3101" t="s">
        <v>3608</v>
      </c>
    </row>
    <row r="3103" spans="1:5">
      <c r="A3103" t="s">
        <v>3609</v>
      </c>
      <c r="B3103" t="s">
        <v>3610</v>
      </c>
    </row>
    <row r="3105" spans="1:2">
      <c r="A3105" t="s">
        <v>3611</v>
      </c>
      <c r="B3105" t="s">
        <v>3612</v>
      </c>
    </row>
    <row r="3107" spans="1:2">
      <c r="A3107" t="s">
        <v>3613</v>
      </c>
    </row>
    <row r="3109" spans="1:2">
      <c r="A3109" t="s">
        <v>3614</v>
      </c>
    </row>
    <row r="3110" spans="1:2">
      <c r="A3110" t="s">
        <v>3614</v>
      </c>
    </row>
    <row r="3111" spans="1:2">
      <c r="A3111" t="s">
        <v>3615</v>
      </c>
    </row>
    <row r="3112" spans="1:2">
      <c r="A3112" t="s">
        <v>3614</v>
      </c>
    </row>
    <row r="3113" spans="1:2">
      <c r="A3113" t="s">
        <v>3614</v>
      </c>
    </row>
    <row r="3115" spans="1:2">
      <c r="A3115" t="s">
        <v>3616</v>
      </c>
    </row>
    <row r="3116" spans="1:2">
      <c r="A3116" t="s">
        <v>3617</v>
      </c>
    </row>
    <row r="3117" spans="1:2">
      <c r="A3117" t="s">
        <v>3616</v>
      </c>
    </row>
    <row r="3119" spans="1:2">
      <c r="A3119" t="s">
        <v>3618</v>
      </c>
    </row>
    <row r="3120" spans="1:2">
      <c r="A3120" t="e">
        <f>- Assessment</f>
        <v>#NAME?</v>
      </c>
    </row>
    <row r="3121" spans="1:4">
      <c r="A3121" t="e">
        <f>- A personalized learning plan</f>
        <v>#NAME?</v>
      </c>
    </row>
    <row r="3122" spans="1:4">
      <c r="A3122" t="e">
        <f>- 1:1 sessions</f>
        <v>#NAME?</v>
      </c>
    </row>
    <row r="3123" spans="1:4">
      <c r="A3123" t="e">
        <f>- (optional) extra practice</f>
        <v>#NAME?</v>
      </c>
    </row>
    <row r="3125" spans="1:4">
      <c r="A3125" t="s">
        <v>3619</v>
      </c>
    </row>
    <row r="3126" spans="1:4">
      <c r="A3126" t="s">
        <v>3620</v>
      </c>
      <c r="B3126" t="s">
        <v>3621</v>
      </c>
    </row>
    <row r="3127" spans="1:4">
      <c r="A3127" t="s">
        <v>3622</v>
      </c>
      <c r="B3127" t="s">
        <v>3623</v>
      </c>
      <c r="C3127" t="s">
        <v>3624</v>
      </c>
    </row>
    <row r="3128" spans="1:4">
      <c r="A3128" t="s">
        <v>3625</v>
      </c>
      <c r="B3128" t="s">
        <v>3626</v>
      </c>
      <c r="C3128" t="s">
        <v>3627</v>
      </c>
    </row>
    <row r="3129" spans="1:4">
      <c r="A3129" t="s">
        <v>3628</v>
      </c>
    </row>
    <row r="3131" spans="1:4">
      <c r="A3131" t="s">
        <v>3629</v>
      </c>
    </row>
    <row r="3132" spans="1:4">
      <c r="A3132" t="s">
        <v>3630</v>
      </c>
      <c r="B3132" t="s">
        <v>3631</v>
      </c>
      <c r="C3132" t="s">
        <v>3632</v>
      </c>
      <c r="D3132" t="s">
        <v>3633</v>
      </c>
    </row>
    <row r="3133" spans="1:4">
      <c r="A3133" t="e">
        <f>- We will put together A plan And goals And this will be shared with you - The parent.</f>
        <v>#NAME?</v>
      </c>
    </row>
    <row r="3135" spans="1:4">
      <c r="A3135" t="s">
        <v>3634</v>
      </c>
    </row>
    <row r="3136" spans="1:4">
      <c r="A3136" t="e">
        <f>- 1:1 session is where I will actively work with your child to teach concepts they are struggling with in new ways that are relevant &amp; engaging to them.</f>
        <v>#NAME?</v>
      </c>
    </row>
    <row r="3138" spans="1:8">
      <c r="A3138" t="s">
        <v>3635</v>
      </c>
    </row>
    <row r="3139" spans="1:8">
      <c r="A3139" t="e">
        <f>- I will recommend some extra practice if your child is interested</f>
        <v>#NAME?</v>
      </c>
    </row>
    <row r="3141" spans="1:8">
      <c r="A3141" t="s">
        <v>3636</v>
      </c>
    </row>
    <row r="3142" spans="1:8">
      <c r="A3142" t="s">
        <v>3637</v>
      </c>
    </row>
    <row r="3143" spans="1:8">
      <c r="A3143" t="s">
        <v>3636</v>
      </c>
    </row>
    <row r="3145" spans="1:8">
      <c r="A3145" t="s">
        <v>3638</v>
      </c>
      <c r="B3145" t="s">
        <v>3639</v>
      </c>
      <c r="C3145" t="s">
        <v>2838</v>
      </c>
      <c r="D3145" t="s">
        <v>3640</v>
      </c>
      <c r="E3145" t="s">
        <v>28</v>
      </c>
      <c r="F3145" t="s">
        <v>301</v>
      </c>
      <c r="G3145" t="s">
        <v>302</v>
      </c>
      <c r="H3145" t="s">
        <v>1917</v>
      </c>
    </row>
    <row r="3147" spans="1:8">
      <c r="A3147" t="s">
        <v>3641</v>
      </c>
    </row>
    <row r="3148" spans="1:8">
      <c r="A3148" t="s">
        <v>3642</v>
      </c>
    </row>
    <row r="3149" spans="1:8">
      <c r="A3149" t="s">
        <v>3641</v>
      </c>
    </row>
    <row r="3151" spans="1:8">
      <c r="A3151" t="s">
        <v>3643</v>
      </c>
    </row>
    <row r="3153" spans="1:6">
      <c r="A3153" t="s">
        <v>3644</v>
      </c>
    </row>
    <row r="3154" spans="1:6">
      <c r="A3154" t="s">
        <v>3645</v>
      </c>
    </row>
    <row r="3155" spans="1:6">
      <c r="A3155" t="s">
        <v>3644</v>
      </c>
    </row>
    <row r="3157" spans="1:6">
      <c r="A3157" t="s">
        <v>3646</v>
      </c>
      <c r="B3157" t="s">
        <v>3647</v>
      </c>
    </row>
    <row r="3158" spans="1:6">
      <c r="A3158" t="e">
        <f>- some may just need A little bit of guidance on A particular concept during The 1:1 session</f>
        <v>#NAME?</v>
      </c>
      <c r="B3158" t="s">
        <v>3648</v>
      </c>
      <c r="C3158" t="s">
        <v>3649</v>
      </c>
    </row>
    <row r="3159" spans="1:6">
      <c r="A3159" t="e">
        <f>- Other students need some more guidance &amp; hand holding. for these</f>
        <v>#NAME?</v>
      </c>
      <c r="B3159" t="s">
        <v>3650</v>
      </c>
      <c r="C3159" t="s">
        <v>3651</v>
      </c>
    </row>
    <row r="3161" spans="1:6">
      <c r="A3161" t="s">
        <v>3652</v>
      </c>
    </row>
    <row r="3162" spans="1:6">
      <c r="A3162" t="s">
        <v>3653</v>
      </c>
    </row>
    <row r="3163" spans="1:6">
      <c r="A3163" t="s">
        <v>3652</v>
      </c>
    </row>
    <row r="3165" spans="1:6">
      <c r="A3165" t="s">
        <v>3654</v>
      </c>
      <c r="B3165" t="s">
        <v>3655</v>
      </c>
      <c r="C3165" t="s">
        <v>3656</v>
      </c>
      <c r="D3165" t="s">
        <v>3657</v>
      </c>
      <c r="E3165" t="s">
        <v>3658</v>
      </c>
      <c r="F3165" t="s">
        <v>3659</v>
      </c>
    </row>
    <row r="3167" spans="1:6">
      <c r="A3167" t="s">
        <v>3660</v>
      </c>
    </row>
    <row r="3168" spans="1:6">
      <c r="A3168" t="s">
        <v>3661</v>
      </c>
    </row>
    <row r="3169" spans="1:5">
      <c r="A3169" t="s">
        <v>3660</v>
      </c>
    </row>
    <row r="3171" spans="1:5">
      <c r="A3171" t="s">
        <v>3662</v>
      </c>
      <c r="B3171" t="s">
        <v>3663</v>
      </c>
      <c r="C3171" t="s">
        <v>3664</v>
      </c>
      <c r="D3171" t="s">
        <v>3665</v>
      </c>
      <c r="E3171" t="s">
        <v>3666</v>
      </c>
    </row>
    <row r="3173" spans="1:5">
      <c r="A3173" t="s">
        <v>3667</v>
      </c>
    </row>
    <row r="3174" spans="1:5">
      <c r="A3174" t="s">
        <v>3668</v>
      </c>
    </row>
    <row r="3175" spans="1:5">
      <c r="A3175" t="s">
        <v>3667</v>
      </c>
    </row>
    <row r="3177" spans="1:5">
      <c r="A3177" t="s">
        <v>3669</v>
      </c>
    </row>
    <row r="3178" spans="1:5">
      <c r="A3178" t="e">
        <f>- Personalized. As I explained above</f>
        <v>#NAME?</v>
      </c>
      <c r="B3178" t="s">
        <v>3670</v>
      </c>
      <c r="C3178" t="s">
        <v>3671</v>
      </c>
    </row>
    <row r="3179" spans="1:5">
      <c r="A3179" t="e">
        <f>- Consistent. Lots of energy is lost when things are stopped And then started again. I believe in building momentum &amp; regular incremental practice.</f>
        <v>#NAME?</v>
      </c>
    </row>
    <row r="3180" spans="1:5">
      <c r="A3180" t="e">
        <f>- practice. We solidify concepts by practicing them. The first hurdle is getting your child to understand The concept</f>
        <v>#NAME?</v>
      </c>
      <c r="B3180" t="s">
        <v>3672</v>
      </c>
      <c r="C3180" t="s">
        <v>3673</v>
      </c>
      <c r="D3180" t="s">
        <v>3674</v>
      </c>
    </row>
    <row r="3182" spans="1:5">
      <c r="A3182" t="s">
        <v>3675</v>
      </c>
    </row>
    <row r="3183" spans="1:5">
      <c r="A3183" t="s">
        <v>3676</v>
      </c>
    </row>
    <row r="3184" spans="1:5">
      <c r="A3184" t="s">
        <v>3675</v>
      </c>
    </row>
    <row r="3186" spans="1:3">
      <c r="A3186" t="s">
        <v>3677</v>
      </c>
    </row>
    <row r="3187" spans="1:3">
      <c r="A3187" s="1" t="s">
        <v>3678</v>
      </c>
    </row>
    <row r="3192" spans="1:3">
      <c r="A3192" t="s">
        <v>3195</v>
      </c>
      <c r="B3192" t="s">
        <v>3196</v>
      </c>
      <c r="C3192" t="s">
        <v>3197</v>
      </c>
    </row>
    <row r="3194" spans="1:3">
      <c r="A3194" t="s">
        <v>3679</v>
      </c>
      <c r="B3194" t="s">
        <v>3680</v>
      </c>
    </row>
    <row r="3196" spans="1:3">
      <c r="A3196" t="s">
        <v>3681</v>
      </c>
    </row>
    <row r="3198" spans="1:3">
      <c r="A3198" t="s">
        <v>3682</v>
      </c>
    </row>
    <row r="3200" spans="1:3">
      <c r="A3200" t="s">
        <v>3683</v>
      </c>
      <c r="B3200" t="s">
        <v>3684</v>
      </c>
    </row>
    <row r="3202" spans="1:14">
      <c r="A3202" t="s">
        <v>3685</v>
      </c>
    </row>
    <row r="3204" spans="1:14">
      <c r="A3204" t="s">
        <v>3686</v>
      </c>
      <c r="B3204" t="s">
        <v>3196</v>
      </c>
      <c r="C3204" t="s">
        <v>3687</v>
      </c>
    </row>
    <row r="3205" spans="1:14">
      <c r="A3205" t="s">
        <v>757</v>
      </c>
    </row>
    <row r="3206" spans="1:14">
      <c r="A3206" t="s">
        <v>3688</v>
      </c>
      <c r="B3206" t="s">
        <v>3689</v>
      </c>
    </row>
    <row r="3207" spans="1:14">
      <c r="A3207" t="s">
        <v>757</v>
      </c>
    </row>
    <row r="3208" spans="1:14">
      <c r="A3208" t="s">
        <v>3690</v>
      </c>
      <c r="B3208" t="s">
        <v>3202</v>
      </c>
      <c r="C3208" t="s">
        <v>3691</v>
      </c>
      <c r="D3208" t="s">
        <v>1513</v>
      </c>
      <c r="E3208" t="s">
        <v>3692</v>
      </c>
      <c r="F3208" t="s">
        <v>3693</v>
      </c>
      <c r="G3208" t="s">
        <v>3694</v>
      </c>
      <c r="H3208" t="s">
        <v>3695</v>
      </c>
      <c r="I3208" t="s">
        <v>33</v>
      </c>
      <c r="J3208" t="s">
        <v>3696</v>
      </c>
    </row>
    <row r="3210" spans="1:14">
      <c r="A3210" t="s">
        <v>3697</v>
      </c>
    </row>
    <row r="3212" spans="1:14">
      <c r="A3212" t="s">
        <v>3698</v>
      </c>
      <c r="B3212" t="s">
        <v>1916</v>
      </c>
      <c r="C3212" t="s">
        <v>3699</v>
      </c>
      <c r="D3212" t="s">
        <v>3700</v>
      </c>
      <c r="E3212" t="s">
        <v>2203</v>
      </c>
      <c r="F3212" t="s">
        <v>2204</v>
      </c>
      <c r="G3212" t="s">
        <v>3701</v>
      </c>
      <c r="H3212" t="s">
        <v>3702</v>
      </c>
      <c r="I3212" t="s">
        <v>3703</v>
      </c>
      <c r="J3212" t="s">
        <v>3704</v>
      </c>
      <c r="K3212" t="s">
        <v>2200</v>
      </c>
      <c r="L3212" t="s">
        <v>3705</v>
      </c>
      <c r="M3212" t="s">
        <v>3706</v>
      </c>
      <c r="N3212" t="s">
        <v>3707</v>
      </c>
    </row>
    <row r="3214" spans="1:14">
      <c r="A3214" t="s">
        <v>3708</v>
      </c>
    </row>
    <row r="3216" spans="1:14">
      <c r="A3216" t="s">
        <v>3709</v>
      </c>
    </row>
    <row r="3218" spans="1:11">
      <c r="A3218" t="s">
        <v>3710</v>
      </c>
    </row>
    <row r="3220" spans="1:11">
      <c r="A3220" t="s">
        <v>3711</v>
      </c>
    </row>
    <row r="3222" spans="1:11">
      <c r="A3222" t="s">
        <v>3712</v>
      </c>
      <c r="B3222" t="s">
        <v>3713</v>
      </c>
      <c r="C3222" t="s">
        <v>3714</v>
      </c>
      <c r="D3222" t="s">
        <v>3715</v>
      </c>
      <c r="E3222" t="s">
        <v>3716</v>
      </c>
      <c r="F3222" t="s">
        <v>3717</v>
      </c>
      <c r="G3222" t="s">
        <v>3718</v>
      </c>
      <c r="H3222" t="s">
        <v>3719</v>
      </c>
      <c r="I3222" t="s">
        <v>3720</v>
      </c>
      <c r="J3222" t="s">
        <v>3721</v>
      </c>
      <c r="K3222" t="s">
        <v>1134</v>
      </c>
    </row>
    <row r="3227" spans="1:11">
      <c r="A3227" t="s">
        <v>308</v>
      </c>
    </row>
    <row r="3228" spans="1:11">
      <c r="A3228" t="s">
        <v>3722</v>
      </c>
    </row>
    <row r="3233" spans="1:6">
      <c r="A3233" t="s">
        <v>3195</v>
      </c>
      <c r="B3233" t="s">
        <v>3196</v>
      </c>
      <c r="C3233" t="s">
        <v>3197</v>
      </c>
    </row>
    <row r="3235" spans="1:6">
      <c r="A3235" t="s">
        <v>3723</v>
      </c>
      <c r="B3235" t="s">
        <v>3199</v>
      </c>
      <c r="C3235" t="s">
        <v>3724</v>
      </c>
    </row>
    <row r="3237" spans="1:6">
      <c r="A3237" t="s">
        <v>3226</v>
      </c>
      <c r="B3237" t="s">
        <v>3725</v>
      </c>
    </row>
    <row r="3239" spans="1:6">
      <c r="A3239" t="s">
        <v>3201</v>
      </c>
      <c r="B3239" t="s">
        <v>3202</v>
      </c>
      <c r="C3239" t="s">
        <v>3726</v>
      </c>
      <c r="D3239" t="s">
        <v>3727</v>
      </c>
      <c r="E3239" t="s">
        <v>3196</v>
      </c>
      <c r="F3239" t="s">
        <v>3728</v>
      </c>
    </row>
    <row r="3241" spans="1:6">
      <c r="A3241" t="s">
        <v>3729</v>
      </c>
    </row>
    <row r="3243" spans="1:6">
      <c r="A3243" t="s">
        <v>3730</v>
      </c>
    </row>
    <row r="3245" spans="1:6">
      <c r="A3245" t="s">
        <v>3205</v>
      </c>
    </row>
    <row r="3247" spans="1:6">
      <c r="A3247" t="s">
        <v>3731</v>
      </c>
    </row>
    <row r="3249" spans="1:2">
      <c r="A3249" t="s">
        <v>3732</v>
      </c>
      <c r="B3249" t="s">
        <v>3222</v>
      </c>
    </row>
    <row r="3251" spans="1:2">
      <c r="A3251" t="s">
        <v>3733</v>
      </c>
    </row>
    <row r="3253" spans="1:2">
      <c r="A3253" t="s">
        <v>3734</v>
      </c>
    </row>
    <row r="3255" spans="1:2">
      <c r="A3255" t="s">
        <v>3735</v>
      </c>
    </row>
    <row r="3257" spans="1:2">
      <c r="A3257" t="s">
        <v>3736</v>
      </c>
    </row>
    <row r="3258" spans="1:2">
      <c r="A3258" t="s">
        <v>3737</v>
      </c>
    </row>
    <row r="3259" spans="1:2">
      <c r="A3259" t="s">
        <v>3738</v>
      </c>
    </row>
    <row r="3260" spans="1:2">
      <c r="A3260" t="s">
        <v>3739</v>
      </c>
    </row>
    <row r="3262" spans="1:2">
      <c r="A3262" t="s">
        <v>3740</v>
      </c>
    </row>
    <row r="3264" spans="1:2">
      <c r="A3264" t="s">
        <v>1445</v>
      </c>
    </row>
    <row r="3265" spans="1:1">
      <c r="A3265" t="s">
        <v>3526</v>
      </c>
    </row>
    <row r="3266" spans="1:1">
      <c r="A3266" t="s">
        <v>3741</v>
      </c>
    </row>
    <row r="3267" spans="1:1">
      <c r="A3267" t="s">
        <v>341</v>
      </c>
    </row>
    <row r="3268" spans="1:1">
      <c r="A3268" t="s">
        <v>3742</v>
      </c>
    </row>
    <row r="3269" spans="1:1">
      <c r="A3269" t="s">
        <v>3743</v>
      </c>
    </row>
    <row r="3270" spans="1:1">
      <c r="A3270" t="s">
        <v>3744</v>
      </c>
    </row>
    <row r="3272" spans="1:1">
      <c r="A3272" t="s">
        <v>3745</v>
      </c>
    </row>
    <row r="3274" spans="1:1">
      <c r="A3274" t="s">
        <v>3746</v>
      </c>
    </row>
    <row r="3275" spans="1:1">
      <c r="A3275" t="s">
        <v>1974</v>
      </c>
    </row>
    <row r="3276" spans="1:1">
      <c r="A3276" t="s">
        <v>345</v>
      </c>
    </row>
    <row r="3277" spans="1:1">
      <c r="A3277" t="s">
        <v>527</v>
      </c>
    </row>
    <row r="3278" spans="1:1">
      <c r="A3278" t="s">
        <v>346</v>
      </c>
    </row>
    <row r="3279" spans="1:1">
      <c r="A3279" t="s">
        <v>529</v>
      </c>
    </row>
    <row r="3280" spans="1:1">
      <c r="A3280" t="s">
        <v>528</v>
      </c>
    </row>
    <row r="3281" spans="1:3">
      <c r="A3281" t="s">
        <v>350</v>
      </c>
    </row>
    <row r="3283" spans="1:3">
      <c r="A3283" t="s">
        <v>3747</v>
      </c>
    </row>
    <row r="3285" spans="1:3">
      <c r="A3285" t="s">
        <v>3748</v>
      </c>
    </row>
    <row r="3286" spans="1:3">
      <c r="A3286" t="s">
        <v>3749</v>
      </c>
    </row>
    <row r="3287" spans="1:3">
      <c r="A3287" t="s">
        <v>3750</v>
      </c>
    </row>
    <row r="3288" spans="1:3">
      <c r="A3288" t="s">
        <v>3751</v>
      </c>
    </row>
    <row r="3289" spans="1:3">
      <c r="A3289" t="s">
        <v>3752</v>
      </c>
    </row>
    <row r="3290" spans="1:3">
      <c r="A3290" t="s">
        <v>1269</v>
      </c>
    </row>
    <row r="3292" spans="1:3">
      <c r="A3292" t="s">
        <v>3753</v>
      </c>
    </row>
    <row r="3294" spans="1:3">
      <c r="A3294" t="s">
        <v>3754</v>
      </c>
      <c r="B3294" t="s">
        <v>3755</v>
      </c>
      <c r="C3294" t="s">
        <v>3756</v>
      </c>
    </row>
    <row r="3295" spans="1:3">
      <c r="A3295" t="s">
        <v>338</v>
      </c>
    </row>
    <row r="3296" spans="1:3">
      <c r="A3296" t="s">
        <v>3757</v>
      </c>
    </row>
    <row r="3297" spans="1:1">
      <c r="A3297" t="s">
        <v>823</v>
      </c>
    </row>
    <row r="3298" spans="1:1">
      <c r="A3298" t="s">
        <v>3758</v>
      </c>
    </row>
    <row r="3299" spans="1:1">
      <c r="A3299" t="s">
        <v>3759</v>
      </c>
    </row>
    <row r="3300" spans="1:1">
      <c r="A3300" t="s">
        <v>3760</v>
      </c>
    </row>
    <row r="3302" spans="1:1">
      <c r="A3302" t="s">
        <v>3761</v>
      </c>
    </row>
    <row r="3304" spans="1:1">
      <c r="A3304" t="s">
        <v>1114</v>
      </c>
    </row>
    <row r="3305" spans="1:1">
      <c r="A3305" t="s">
        <v>1118</v>
      </c>
    </row>
    <row r="3306" spans="1:1">
      <c r="A3306" t="s">
        <v>3751</v>
      </c>
    </row>
    <row r="3307" spans="1:1">
      <c r="A3307" t="s">
        <v>3762</v>
      </c>
    </row>
    <row r="3309" spans="1:1">
      <c r="A3309" t="s">
        <v>3763</v>
      </c>
    </row>
    <row r="3311" spans="1:1">
      <c r="A3311" t="s">
        <v>3764</v>
      </c>
    </row>
    <row r="3312" spans="1:1">
      <c r="A3312" t="s">
        <v>339</v>
      </c>
    </row>
    <row r="3314" spans="1:1">
      <c r="A3314" t="s">
        <v>3765</v>
      </c>
    </row>
    <row r="3316" spans="1:1">
      <c r="A3316" t="s">
        <v>3766</v>
      </c>
    </row>
    <row r="3317" spans="1:1">
      <c r="A3317" t="s">
        <v>3767</v>
      </c>
    </row>
    <row r="3318" spans="1:1">
      <c r="A3318" t="s">
        <v>3768</v>
      </c>
    </row>
    <row r="3319" spans="1:1">
      <c r="A3319" t="s">
        <v>2141</v>
      </c>
    </row>
    <row r="3320" spans="1:1">
      <c r="A3320" t="s">
        <v>217</v>
      </c>
    </row>
    <row r="3321" spans="1:1">
      <c r="A3321" t="s">
        <v>3769</v>
      </c>
    </row>
    <row r="3322" spans="1:1">
      <c r="A3322" t="s">
        <v>3770</v>
      </c>
    </row>
    <row r="3323" spans="1:1">
      <c r="A3323" t="s">
        <v>3771</v>
      </c>
    </row>
    <row r="3324" spans="1:1">
      <c r="A3324" t="s">
        <v>3772</v>
      </c>
    </row>
    <row r="3325" spans="1:1">
      <c r="A3325" t="s">
        <v>3773</v>
      </c>
    </row>
    <row r="3327" spans="1:1">
      <c r="A3327" t="s">
        <v>3774</v>
      </c>
    </row>
    <row r="3329" spans="1:47">
      <c r="A3329" t="s">
        <v>3775</v>
      </c>
    </row>
    <row r="3331" spans="1:47">
      <c r="A3331" t="s">
        <v>3226</v>
      </c>
      <c r="B3331" t="s">
        <v>3725</v>
      </c>
    </row>
    <row r="3333" spans="1:47">
      <c r="A3333" t="s">
        <v>3710</v>
      </c>
    </row>
    <row r="3334" spans="1:47">
      <c r="A3334" t="s">
        <v>3711</v>
      </c>
    </row>
    <row r="3336" spans="1:47">
      <c r="A3336" t="s">
        <v>3776</v>
      </c>
      <c r="B3336" t="s">
        <v>1531</v>
      </c>
      <c r="C3336" t="s">
        <v>3777</v>
      </c>
      <c r="D3336" t="s">
        <v>3257</v>
      </c>
      <c r="E3336" t="s">
        <v>816</v>
      </c>
      <c r="F3336" t="s">
        <v>799</v>
      </c>
      <c r="G3336" t="s">
        <v>3778</v>
      </c>
      <c r="H3336" t="s">
        <v>3779</v>
      </c>
      <c r="I3336" t="s">
        <v>3780</v>
      </c>
      <c r="J3336" t="s">
        <v>3199</v>
      </c>
      <c r="K3336" t="s">
        <v>3781</v>
      </c>
      <c r="L3336" t="s">
        <v>3782</v>
      </c>
      <c r="M3336" t="s">
        <v>3783</v>
      </c>
      <c r="N3336" t="s">
        <v>3784</v>
      </c>
      <c r="O3336" t="s">
        <v>3785</v>
      </c>
      <c r="P3336" t="s">
        <v>3258</v>
      </c>
      <c r="Q3336" t="s">
        <v>3786</v>
      </c>
      <c r="R3336" t="s">
        <v>3787</v>
      </c>
      <c r="S3336" t="s">
        <v>3788</v>
      </c>
      <c r="T3336" t="s">
        <v>3789</v>
      </c>
      <c r="U3336" t="s">
        <v>3790</v>
      </c>
      <c r="V3336" t="s">
        <v>3791</v>
      </c>
      <c r="W3336" t="s">
        <v>3792</v>
      </c>
      <c r="X3336" t="s">
        <v>3793</v>
      </c>
      <c r="Y3336" t="s">
        <v>1123</v>
      </c>
      <c r="Z3336" t="s">
        <v>3794</v>
      </c>
      <c r="AA3336" t="s">
        <v>3795</v>
      </c>
      <c r="AB3336" t="s">
        <v>3796</v>
      </c>
      <c r="AC3336" t="s">
        <v>3797</v>
      </c>
      <c r="AD3336" t="s">
        <v>3798</v>
      </c>
      <c r="AE3336" t="s">
        <v>3799</v>
      </c>
      <c r="AF3336" t="s">
        <v>3800</v>
      </c>
      <c r="AG3336" t="s">
        <v>3789</v>
      </c>
      <c r="AH3336" t="s">
        <v>3801</v>
      </c>
      <c r="AI3336" t="s">
        <v>3802</v>
      </c>
      <c r="AJ3336" t="s">
        <v>3235</v>
      </c>
      <c r="AK3336" t="s">
        <v>3236</v>
      </c>
      <c r="AL3336" t="s">
        <v>3237</v>
      </c>
      <c r="AM3336" t="s">
        <v>3803</v>
      </c>
      <c r="AN3336" t="s">
        <v>3804</v>
      </c>
      <c r="AO3336" t="s">
        <v>693</v>
      </c>
      <c r="AP3336" t="s">
        <v>3805</v>
      </c>
      <c r="AQ3336" t="s">
        <v>1527</v>
      </c>
      <c r="AR3336" t="s">
        <v>3806</v>
      </c>
      <c r="AS3336" t="s">
        <v>3807</v>
      </c>
      <c r="AT3336" t="s">
        <v>3808</v>
      </c>
      <c r="AU3336" t="s">
        <v>3809</v>
      </c>
    </row>
    <row r="3338" spans="1:47">
      <c r="A3338" t="s">
        <v>3810</v>
      </c>
      <c r="B3338" t="s">
        <v>3244</v>
      </c>
      <c r="C3338" t="s">
        <v>3245</v>
      </c>
      <c r="D3338" t="s">
        <v>3246</v>
      </c>
      <c r="E3338" t="s">
        <v>3247</v>
      </c>
      <c r="F3338" t="s">
        <v>3248</v>
      </c>
      <c r="G3338" t="s">
        <v>3249</v>
      </c>
      <c r="H3338" t="s">
        <v>3250</v>
      </c>
      <c r="I3338" t="s">
        <v>3251</v>
      </c>
      <c r="J3338" t="s">
        <v>3252</v>
      </c>
      <c r="K3338" t="s">
        <v>3253</v>
      </c>
      <c r="L3338" t="s">
        <v>3254</v>
      </c>
      <c r="M3338" t="s">
        <v>3255</v>
      </c>
      <c r="N3338" t="s">
        <v>3256</v>
      </c>
      <c r="O3338" t="s">
        <v>3257</v>
      </c>
      <c r="P3338" t="s">
        <v>816</v>
      </c>
      <c r="Q3338" t="s">
        <v>799</v>
      </c>
      <c r="R3338" t="s">
        <v>3199</v>
      </c>
      <c r="S3338" t="s">
        <v>137</v>
      </c>
      <c r="T3338" t="s">
        <v>1494</v>
      </c>
    </row>
    <row r="3339" spans="1:47">
      <c r="A3339" t="s">
        <v>1532</v>
      </c>
    </row>
    <row r="3340" spans="1:47">
      <c r="A3340" t="s">
        <v>3811</v>
      </c>
    </row>
    <row r="3345" spans="1:9">
      <c r="A3345" t="s">
        <v>489</v>
      </c>
      <c r="B3345" t="s">
        <v>3812</v>
      </c>
      <c r="C3345" t="s">
        <v>3813</v>
      </c>
      <c r="D3345" t="s">
        <v>3814</v>
      </c>
      <c r="E3345" t="s">
        <v>3815</v>
      </c>
      <c r="F3345" t="s">
        <v>3816</v>
      </c>
      <c r="G3345" t="s">
        <v>2614</v>
      </c>
      <c r="H3345" t="s">
        <v>3817</v>
      </c>
      <c r="I3345" t="s">
        <v>3818</v>
      </c>
    </row>
    <row r="3346" spans="1:9">
      <c r="A3346" s="1" t="s">
        <v>3819</v>
      </c>
    </row>
    <row r="3351" spans="1:9">
      <c r="A3351" t="s">
        <v>3820</v>
      </c>
    </row>
    <row r="3352" spans="1:9">
      <c r="A3352" t="s">
        <v>3821</v>
      </c>
    </row>
    <row r="3353" spans="1:9">
      <c r="A3353" t="s">
        <v>3822</v>
      </c>
    </row>
    <row r="3354" spans="1:9">
      <c r="A3354" t="s">
        <v>3823</v>
      </c>
    </row>
    <row r="3355" spans="1:9">
      <c r="A3355" t="s">
        <v>3824</v>
      </c>
    </row>
    <row r="3356" spans="1:9">
      <c r="A3356" t="s">
        <v>308</v>
      </c>
    </row>
    <row r="3357" spans="1:9">
      <c r="A3357" t="s">
        <v>3825</v>
      </c>
    </row>
    <row r="3362" spans="1:97">
      <c r="A3362" t="s">
        <v>3826</v>
      </c>
    </row>
    <row r="3364" spans="1:97">
      <c r="A3364" t="s">
        <v>3827</v>
      </c>
    </row>
    <row r="3365" spans="1:97">
      <c r="A3365" t="s">
        <v>3828</v>
      </c>
      <c r="B3365" t="s">
        <v>3829</v>
      </c>
    </row>
    <row r="3366" spans="1:97">
      <c r="A3366" t="s">
        <v>3830</v>
      </c>
    </row>
    <row r="3367" spans="1:97">
      <c r="A3367" t="s">
        <v>3831</v>
      </c>
    </row>
    <row r="3368" spans="1:97">
      <c r="A3368" t="s">
        <v>3832</v>
      </c>
    </row>
    <row r="3371" spans="1:97">
      <c r="A3371" t="s">
        <v>3833</v>
      </c>
      <c r="B3371" t="s">
        <v>3834</v>
      </c>
      <c r="C3371" t="s">
        <v>3835</v>
      </c>
      <c r="D3371" t="s">
        <v>3836</v>
      </c>
      <c r="E3371" t="s">
        <v>3837</v>
      </c>
      <c r="F3371" t="s">
        <v>3838</v>
      </c>
      <c r="G3371" t="s">
        <v>28</v>
      </c>
      <c r="H3371" t="s">
        <v>3839</v>
      </c>
      <c r="I3371" t="s">
        <v>3840</v>
      </c>
      <c r="J3371" t="s">
        <v>3841</v>
      </c>
      <c r="K3371" t="s">
        <v>3842</v>
      </c>
      <c r="L3371" t="s">
        <v>3843</v>
      </c>
      <c r="M3371" t="s">
        <v>3844</v>
      </c>
      <c r="N3371" t="s">
        <v>3845</v>
      </c>
      <c r="O3371" t="s">
        <v>3846</v>
      </c>
      <c r="P3371" t="s">
        <v>3847</v>
      </c>
      <c r="Q3371" t="s">
        <v>3848</v>
      </c>
      <c r="R3371" t="s">
        <v>301</v>
      </c>
      <c r="S3371" t="s">
        <v>3849</v>
      </c>
      <c r="T3371" t="s">
        <v>3850</v>
      </c>
      <c r="U3371" t="s">
        <v>3851</v>
      </c>
      <c r="V3371" t="s">
        <v>3852</v>
      </c>
      <c r="W3371" t="s">
        <v>3853</v>
      </c>
      <c r="X3371" t="s">
        <v>3854</v>
      </c>
      <c r="Y3371" t="s">
        <v>3855</v>
      </c>
      <c r="Z3371" t="s">
        <v>3856</v>
      </c>
      <c r="AA3371" t="s">
        <v>3857</v>
      </c>
      <c r="AB3371" t="s">
        <v>1154</v>
      </c>
      <c r="AC3371" t="s">
        <v>3858</v>
      </c>
      <c r="AD3371" t="s">
        <v>3859</v>
      </c>
      <c r="AE3371" t="s">
        <v>3860</v>
      </c>
      <c r="AF3371" t="s">
        <v>3861</v>
      </c>
      <c r="AG3371" t="s">
        <v>3862</v>
      </c>
      <c r="AH3371" t="s">
        <v>3863</v>
      </c>
      <c r="AI3371" t="s">
        <v>3864</v>
      </c>
      <c r="AJ3371" t="s">
        <v>3865</v>
      </c>
      <c r="AK3371" t="s">
        <v>3866</v>
      </c>
      <c r="AL3371" t="s">
        <v>3867</v>
      </c>
      <c r="AM3371" t="s">
        <v>3868</v>
      </c>
      <c r="AN3371" t="s">
        <v>3869</v>
      </c>
      <c r="AO3371" t="s">
        <v>3870</v>
      </c>
      <c r="AP3371" t="s">
        <v>3871</v>
      </c>
      <c r="AQ3371" t="s">
        <v>3872</v>
      </c>
      <c r="AR3371" t="s">
        <v>3873</v>
      </c>
      <c r="AS3371" t="s">
        <v>3874</v>
      </c>
      <c r="AT3371" t="s">
        <v>3875</v>
      </c>
      <c r="AU3371" t="s">
        <v>3876</v>
      </c>
      <c r="AV3371" t="s">
        <v>3877</v>
      </c>
      <c r="AW3371" t="s">
        <v>3878</v>
      </c>
      <c r="AX3371" t="s">
        <v>3879</v>
      </c>
      <c r="AY3371" t="s">
        <v>3880</v>
      </c>
      <c r="AZ3371" t="s">
        <v>3881</v>
      </c>
      <c r="BA3371" t="s">
        <v>3882</v>
      </c>
      <c r="BB3371" t="s">
        <v>3883</v>
      </c>
      <c r="BC3371" t="s">
        <v>3884</v>
      </c>
      <c r="BD3371" t="s">
        <v>3885</v>
      </c>
      <c r="BE3371" t="s">
        <v>3886</v>
      </c>
      <c r="BF3371" t="s">
        <v>3887</v>
      </c>
      <c r="BG3371" t="s">
        <v>3888</v>
      </c>
      <c r="BH3371" t="s">
        <v>3889</v>
      </c>
      <c r="BI3371" t="s">
        <v>3890</v>
      </c>
      <c r="BJ3371" t="s">
        <v>3891</v>
      </c>
      <c r="BK3371" t="s">
        <v>3892</v>
      </c>
      <c r="BL3371" t="s">
        <v>3893</v>
      </c>
      <c r="BM3371" t="s">
        <v>3894</v>
      </c>
      <c r="BN3371" t="s">
        <v>3895</v>
      </c>
      <c r="BO3371" t="s">
        <v>3896</v>
      </c>
      <c r="BP3371" t="s">
        <v>3897</v>
      </c>
      <c r="BQ3371" t="s">
        <v>3898</v>
      </c>
      <c r="BR3371" t="s">
        <v>3899</v>
      </c>
      <c r="BS3371" t="s">
        <v>3900</v>
      </c>
      <c r="BT3371" t="s">
        <v>3901</v>
      </c>
      <c r="BU3371" t="s">
        <v>3902</v>
      </c>
      <c r="BV3371" t="s">
        <v>3903</v>
      </c>
      <c r="BW3371" t="s">
        <v>3904</v>
      </c>
      <c r="BX3371" t="s">
        <v>3905</v>
      </c>
      <c r="BY3371" t="s">
        <v>3906</v>
      </c>
      <c r="BZ3371" t="s">
        <v>3907</v>
      </c>
      <c r="CA3371" t="s">
        <v>3908</v>
      </c>
      <c r="CB3371" t="s">
        <v>3909</v>
      </c>
      <c r="CC3371" t="s">
        <v>3910</v>
      </c>
      <c r="CD3371" t="s">
        <v>3911</v>
      </c>
      <c r="CE3371" t="s">
        <v>3912</v>
      </c>
      <c r="CF3371" t="s">
        <v>3913</v>
      </c>
      <c r="CG3371" t="s">
        <v>3914</v>
      </c>
      <c r="CH3371" t="s">
        <v>3915</v>
      </c>
      <c r="CI3371" t="s">
        <v>3916</v>
      </c>
      <c r="CJ3371" t="s">
        <v>3917</v>
      </c>
      <c r="CK3371" t="s">
        <v>3918</v>
      </c>
      <c r="CL3371" t="s">
        <v>3919</v>
      </c>
      <c r="CM3371" t="s">
        <v>3920</v>
      </c>
      <c r="CN3371" t="s">
        <v>3921</v>
      </c>
      <c r="CO3371" t="s">
        <v>3922</v>
      </c>
      <c r="CP3371" t="s">
        <v>3923</v>
      </c>
      <c r="CQ3371" t="s">
        <v>3924</v>
      </c>
      <c r="CR3371" t="s">
        <v>3925</v>
      </c>
      <c r="CS3371" t="s">
        <v>3926</v>
      </c>
    </row>
    <row r="3374" spans="1:97">
      <c r="A3374" t="s">
        <v>3927</v>
      </c>
      <c r="B3374" t="s">
        <v>3928</v>
      </c>
      <c r="C3374" t="s">
        <v>3929</v>
      </c>
      <c r="D3374" t="s">
        <v>3930</v>
      </c>
      <c r="E3374" t="s">
        <v>3931</v>
      </c>
      <c r="F3374" t="s">
        <v>3932</v>
      </c>
      <c r="G3374" t="s">
        <v>3933</v>
      </c>
      <c r="H3374" t="s">
        <v>3934</v>
      </c>
      <c r="I3374" t="s">
        <v>3935</v>
      </c>
      <c r="J3374" t="s">
        <v>3936</v>
      </c>
      <c r="K3374" t="s">
        <v>3937</v>
      </c>
      <c r="L3374" t="s">
        <v>3938</v>
      </c>
      <c r="M3374" t="s">
        <v>3939</v>
      </c>
      <c r="N3374" t="s">
        <v>3940</v>
      </c>
      <c r="O3374" t="s">
        <v>3941</v>
      </c>
      <c r="P3374" t="s">
        <v>3942</v>
      </c>
      <c r="Q3374" t="s">
        <v>3943</v>
      </c>
      <c r="R3374" t="s">
        <v>3944</v>
      </c>
      <c r="S3374" t="s">
        <v>3945</v>
      </c>
      <c r="T3374" t="s">
        <v>3946</v>
      </c>
      <c r="U3374" t="s">
        <v>3947</v>
      </c>
      <c r="V3374" t="s">
        <v>3948</v>
      </c>
    </row>
    <row r="3377" spans="1:13">
      <c r="A3377" t="s">
        <v>3949</v>
      </c>
    </row>
    <row r="3379" spans="1:13">
      <c r="A3379" t="s">
        <v>3950</v>
      </c>
      <c r="B3379" t="s">
        <v>3951</v>
      </c>
      <c r="C3379" t="s">
        <v>3952</v>
      </c>
      <c r="D3379" t="s">
        <v>3953</v>
      </c>
      <c r="E3379" t="s">
        <v>3954</v>
      </c>
      <c r="F3379" t="s">
        <v>3955</v>
      </c>
      <c r="G3379" t="s">
        <v>3956</v>
      </c>
      <c r="H3379" t="s">
        <v>3957</v>
      </c>
      <c r="I3379" t="s">
        <v>3958</v>
      </c>
      <c r="J3379" t="s">
        <v>3959</v>
      </c>
      <c r="K3379" t="s">
        <v>3960</v>
      </c>
      <c r="L3379" t="s">
        <v>3961</v>
      </c>
      <c r="M3379" t="s">
        <v>3962</v>
      </c>
    </row>
    <row r="3381" spans="1:13">
      <c r="A3381" t="s">
        <v>3963</v>
      </c>
      <c r="B3381" t="s">
        <v>3964</v>
      </c>
      <c r="C3381" t="s">
        <v>3965</v>
      </c>
      <c r="D3381" t="s">
        <v>3966</v>
      </c>
      <c r="E3381" t="s">
        <v>3967</v>
      </c>
      <c r="F3381" t="s">
        <v>3968</v>
      </c>
      <c r="G3381" t="s">
        <v>3969</v>
      </c>
      <c r="H3381" t="s">
        <v>3970</v>
      </c>
      <c r="I3381" t="s">
        <v>3971</v>
      </c>
    </row>
    <row r="3383" spans="1:13">
      <c r="A3383" t="s">
        <v>3972</v>
      </c>
      <c r="B3383" t="s">
        <v>3973</v>
      </c>
      <c r="C3383" t="s">
        <v>3974</v>
      </c>
      <c r="D3383" t="s">
        <v>3975</v>
      </c>
      <c r="E3383" t="s">
        <v>3976</v>
      </c>
      <c r="F3383" t="s">
        <v>3977</v>
      </c>
      <c r="G3383" t="s">
        <v>3978</v>
      </c>
      <c r="H3383" t="s">
        <v>3979</v>
      </c>
      <c r="I3383" t="s">
        <v>3980</v>
      </c>
    </row>
    <row r="3384" spans="1:13">
      <c r="A3384" s="1" t="s">
        <v>3981</v>
      </c>
    </row>
    <row r="3389" spans="1:13">
      <c r="A3389" t="s">
        <v>3982</v>
      </c>
      <c r="B3389" t="s">
        <v>1123</v>
      </c>
      <c r="C3389" t="s">
        <v>3983</v>
      </c>
      <c r="D3389" t="s">
        <v>3984</v>
      </c>
    </row>
    <row r="3390" spans="1:13">
      <c r="A3390" s="1" t="s">
        <v>3985</v>
      </c>
    </row>
    <row r="3395" spans="1:39">
      <c r="A3395" t="s">
        <v>3986</v>
      </c>
      <c r="B3395" t="s">
        <v>3987</v>
      </c>
      <c r="C3395" t="s">
        <v>3988</v>
      </c>
    </row>
    <row r="3397" spans="1:39">
      <c r="A3397" t="s">
        <v>3989</v>
      </c>
      <c r="B3397" t="s">
        <v>3990</v>
      </c>
      <c r="C3397" t="s">
        <v>3991</v>
      </c>
    </row>
    <row r="3399" spans="1:39">
      <c r="A3399" t="s">
        <v>3992</v>
      </c>
      <c r="B3399" t="s">
        <v>3993</v>
      </c>
      <c r="C3399" t="s">
        <v>3994</v>
      </c>
    </row>
    <row r="3401" spans="1:39">
      <c r="A3401" t="s">
        <v>3995</v>
      </c>
    </row>
    <row r="3403" spans="1:39">
      <c r="A3403" t="s">
        <v>2966</v>
      </c>
      <c r="B3403" t="s">
        <v>3996</v>
      </c>
      <c r="C3403" t="s">
        <v>3997</v>
      </c>
      <c r="D3403" t="s">
        <v>818</v>
      </c>
      <c r="E3403" t="s">
        <v>1655</v>
      </c>
      <c r="F3403" t="s">
        <v>2969</v>
      </c>
      <c r="G3403" t="s">
        <v>2970</v>
      </c>
      <c r="H3403" t="s">
        <v>2971</v>
      </c>
      <c r="I3403" t="s">
        <v>2972</v>
      </c>
      <c r="J3403" t="s">
        <v>2973</v>
      </c>
      <c r="K3403" t="s">
        <v>2974</v>
      </c>
      <c r="L3403" t="s">
        <v>2975</v>
      </c>
      <c r="M3403" t="s">
        <v>2976</v>
      </c>
      <c r="N3403" t="s">
        <v>2977</v>
      </c>
      <c r="O3403" t="s">
        <v>2978</v>
      </c>
      <c r="P3403" t="s">
        <v>2979</v>
      </c>
      <c r="Q3403" t="s">
        <v>2980</v>
      </c>
      <c r="R3403" t="s">
        <v>2981</v>
      </c>
      <c r="S3403" t="s">
        <v>2982</v>
      </c>
      <c r="T3403" t="s">
        <v>2983</v>
      </c>
      <c r="U3403" t="s">
        <v>2984</v>
      </c>
      <c r="V3403" t="s">
        <v>2985</v>
      </c>
      <c r="W3403" t="s">
        <v>2986</v>
      </c>
      <c r="X3403" t="s">
        <v>2987</v>
      </c>
      <c r="Y3403" t="s">
        <v>2988</v>
      </c>
      <c r="Z3403" t="s">
        <v>2989</v>
      </c>
      <c r="AA3403" t="s">
        <v>2990</v>
      </c>
      <c r="AB3403" t="s">
        <v>2991</v>
      </c>
      <c r="AC3403" t="s">
        <v>2992</v>
      </c>
      <c r="AD3403" t="s">
        <v>2993</v>
      </c>
      <c r="AE3403" t="s">
        <v>2994</v>
      </c>
      <c r="AF3403" t="s">
        <v>2995</v>
      </c>
      <c r="AG3403" t="s">
        <v>2996</v>
      </c>
      <c r="AH3403" t="s">
        <v>2997</v>
      </c>
      <c r="AI3403" t="s">
        <v>2998</v>
      </c>
      <c r="AJ3403" t="s">
        <v>2999</v>
      </c>
      <c r="AK3403" t="s">
        <v>3000</v>
      </c>
      <c r="AL3403" t="s">
        <v>218</v>
      </c>
      <c r="AM3403" t="s">
        <v>3998</v>
      </c>
    </row>
    <row r="3405" spans="1:39">
      <c r="A3405" t="s">
        <v>3999</v>
      </c>
      <c r="B3405" t="s">
        <v>4000</v>
      </c>
    </row>
    <row r="3407" spans="1:39">
      <c r="A3407" t="s">
        <v>4001</v>
      </c>
    </row>
    <row r="3409" spans="1:3">
      <c r="A3409" t="s">
        <v>1176</v>
      </c>
    </row>
    <row r="3411" spans="1:3">
      <c r="A3411" t="s">
        <v>4002</v>
      </c>
      <c r="B3411" t="s">
        <v>4003</v>
      </c>
      <c r="C3411" t="s">
        <v>4004</v>
      </c>
    </row>
    <row r="3413" spans="1:3">
      <c r="A3413" t="s">
        <v>4005</v>
      </c>
    </row>
    <row r="3415" spans="1:3">
      <c r="A3415" t="e">
        <f>- Currently A Math professor at UCLA.</f>
        <v>#NAME?</v>
      </c>
    </row>
    <row r="3417" spans="1:3">
      <c r="A3417" t="s">
        <v>4001</v>
      </c>
    </row>
    <row r="3418" spans="1:3">
      <c r="A3418" t="s">
        <v>4006</v>
      </c>
      <c r="B3418" t="s">
        <v>4007</v>
      </c>
      <c r="C3418" t="s">
        <v>4008</v>
      </c>
    </row>
    <row r="3420" spans="1:3">
      <c r="A3420" t="s">
        <v>4009</v>
      </c>
      <c r="B3420" t="s">
        <v>4010</v>
      </c>
      <c r="C3420" t="s">
        <v>4011</v>
      </c>
    </row>
    <row r="3421" spans="1:3">
      <c r="A3421" t="s">
        <v>308</v>
      </c>
    </row>
    <row r="3422" spans="1:3">
      <c r="A3422" t="s">
        <v>4012</v>
      </c>
    </row>
    <row r="3427" spans="1:6">
      <c r="A3427" t="s">
        <v>489</v>
      </c>
      <c r="B3427" t="s">
        <v>4013</v>
      </c>
      <c r="C3427" t="s">
        <v>4014</v>
      </c>
    </row>
    <row r="3428" spans="1:6">
      <c r="A3428" t="s">
        <v>4015</v>
      </c>
      <c r="B3428" t="s">
        <v>4016</v>
      </c>
      <c r="C3428" t="s">
        <v>4017</v>
      </c>
    </row>
    <row r="3430" spans="1:6">
      <c r="A3430" t="s">
        <v>4018</v>
      </c>
      <c r="B3430" t="s">
        <v>4019</v>
      </c>
      <c r="C3430" t="s">
        <v>4020</v>
      </c>
      <c r="D3430" t="s">
        <v>4021</v>
      </c>
      <c r="E3430" t="s">
        <v>4022</v>
      </c>
      <c r="F3430" t="s">
        <v>4023</v>
      </c>
    </row>
    <row r="3431" spans="1:6">
      <c r="A3431" t="s">
        <v>308</v>
      </c>
    </row>
    <row r="3432" spans="1:6">
      <c r="A3432" t="s">
        <v>4024</v>
      </c>
    </row>
    <row r="3437" spans="1:6">
      <c r="A3437" t="s">
        <v>4025</v>
      </c>
    </row>
    <row r="3439" spans="1:6">
      <c r="A3439" t="s">
        <v>4026</v>
      </c>
      <c r="B3439" t="s">
        <v>4027</v>
      </c>
      <c r="C3439" t="s">
        <v>4028</v>
      </c>
      <c r="D3439" t="s">
        <v>4029</v>
      </c>
    </row>
    <row r="3441" spans="1:5">
      <c r="A3441" t="s">
        <v>4030</v>
      </c>
      <c r="B3441" t="s">
        <v>4031</v>
      </c>
    </row>
    <row r="3443" spans="1:5">
      <c r="A3443" t="s">
        <v>4032</v>
      </c>
      <c r="B3443" t="s">
        <v>4033</v>
      </c>
    </row>
    <row r="3445" spans="1:5">
      <c r="A3445" t="s">
        <v>4034</v>
      </c>
      <c r="B3445" t="s">
        <v>4035</v>
      </c>
      <c r="C3445" t="s">
        <v>4036</v>
      </c>
      <c r="D3445" t="s">
        <v>4037</v>
      </c>
      <c r="E3445" t="s">
        <v>4038</v>
      </c>
    </row>
    <row r="3447" spans="1:5">
      <c r="A3447" t="s">
        <v>4039</v>
      </c>
      <c r="B3447" t="s">
        <v>4040</v>
      </c>
      <c r="C3447" t="s">
        <v>4041</v>
      </c>
      <c r="D3447" t="s">
        <v>1470</v>
      </c>
    </row>
    <row r="3449" spans="1:5">
      <c r="A3449" t="s">
        <v>4042</v>
      </c>
    </row>
    <row r="3451" spans="1:5">
      <c r="A3451" t="s">
        <v>4043</v>
      </c>
      <c r="B3451" t="s">
        <v>4044</v>
      </c>
    </row>
    <row r="3453" spans="1:5">
      <c r="A3453" t="s">
        <v>4045</v>
      </c>
    </row>
    <row r="3455" spans="1:5">
      <c r="A3455" t="s">
        <v>4046</v>
      </c>
      <c r="B3455" t="s">
        <v>4047</v>
      </c>
    </row>
    <row r="3457" spans="1:3">
      <c r="A3457" t="s">
        <v>4048</v>
      </c>
      <c r="B3457" t="s">
        <v>4049</v>
      </c>
      <c r="C3457" t="s">
        <v>4050</v>
      </c>
    </row>
    <row r="3459" spans="1:3">
      <c r="A3459" t="s">
        <v>4051</v>
      </c>
      <c r="B3459" t="s">
        <v>4052</v>
      </c>
    </row>
    <row r="3461" spans="1:3">
      <c r="A3461" t="s">
        <v>4053</v>
      </c>
    </row>
    <row r="3462" spans="1:3">
      <c r="A3462" s="1" t="s">
        <v>4054</v>
      </c>
    </row>
    <row r="3467" spans="1:3">
      <c r="A3467" t="s">
        <v>4055</v>
      </c>
    </row>
    <row r="3469" spans="1:3">
      <c r="A3469" t="s">
        <v>4056</v>
      </c>
    </row>
    <row r="3471" spans="1:3">
      <c r="A3471" t="s">
        <v>4057</v>
      </c>
    </row>
    <row r="3474" spans="1:1">
      <c r="A3474" t="s">
        <v>4058</v>
      </c>
    </row>
    <row r="3475" spans="1:1">
      <c r="A3475" t="s">
        <v>4059</v>
      </c>
    </row>
    <row r="3476" spans="1:1">
      <c r="A3476" t="s">
        <v>4060</v>
      </c>
    </row>
    <row r="3477" spans="1:1">
      <c r="A3477" t="s">
        <v>4061</v>
      </c>
    </row>
    <row r="3478" spans="1:1">
      <c r="A3478" t="s">
        <v>4062</v>
      </c>
    </row>
    <row r="3479" spans="1:1">
      <c r="A3479" t="s">
        <v>1975</v>
      </c>
    </row>
    <row r="3480" spans="1:1">
      <c r="A3480" t="s">
        <v>527</v>
      </c>
    </row>
    <row r="3481" spans="1:1">
      <c r="A3481" t="s">
        <v>529</v>
      </c>
    </row>
    <row r="3482" spans="1:1">
      <c r="A3482" t="s">
        <v>4063</v>
      </c>
    </row>
    <row r="3483" spans="1:1">
      <c r="A3483" t="s">
        <v>4064</v>
      </c>
    </row>
    <row r="3486" spans="1:1">
      <c r="A3486" t="s">
        <v>4065</v>
      </c>
    </row>
    <row r="3489" spans="1:4">
      <c r="A3489" t="s">
        <v>4066</v>
      </c>
    </row>
    <row r="3490" spans="1:4">
      <c r="A3490" t="s">
        <v>4067</v>
      </c>
    </row>
    <row r="3491" spans="1:4">
      <c r="A3491" t="s">
        <v>4068</v>
      </c>
    </row>
    <row r="3492" spans="1:4">
      <c r="A3492" t="s">
        <v>4069</v>
      </c>
      <c r="B3492" t="s">
        <v>4070</v>
      </c>
    </row>
    <row r="3493" spans="1:4">
      <c r="A3493" t="s">
        <v>4071</v>
      </c>
    </row>
    <row r="3494" spans="1:4">
      <c r="A3494" t="s">
        <v>4072</v>
      </c>
    </row>
    <row r="3498" spans="1:4">
      <c r="A3498" t="s">
        <v>4073</v>
      </c>
      <c r="B3498" t="s">
        <v>4074</v>
      </c>
    </row>
    <row r="3500" spans="1:4">
      <c r="A3500" t="s">
        <v>274</v>
      </c>
    </row>
    <row r="3501" spans="1:4">
      <c r="A3501" t="s">
        <v>4075</v>
      </c>
      <c r="B3501" t="s">
        <v>4076</v>
      </c>
      <c r="C3501" t="s">
        <v>4077</v>
      </c>
      <c r="D3501" t="s">
        <v>4078</v>
      </c>
    </row>
    <row r="3505" spans="1:10">
      <c r="A3505" t="s">
        <v>4079</v>
      </c>
    </row>
    <row r="3506" spans="1:10">
      <c r="A3506" t="s">
        <v>274</v>
      </c>
    </row>
    <row r="3508" spans="1:10">
      <c r="A3508" t="s">
        <v>4080</v>
      </c>
      <c r="B3508" t="s">
        <v>672</v>
      </c>
      <c r="C3508" t="s">
        <v>674</v>
      </c>
      <c r="D3508" t="s">
        <v>4081</v>
      </c>
      <c r="E3508" t="s">
        <v>4082</v>
      </c>
      <c r="F3508" t="s">
        <v>4083</v>
      </c>
      <c r="G3508" t="s">
        <v>4084</v>
      </c>
      <c r="H3508" t="s">
        <v>4085</v>
      </c>
      <c r="I3508" t="s">
        <v>4086</v>
      </c>
      <c r="J3508" t="s">
        <v>4087</v>
      </c>
    </row>
    <row r="3509" spans="1:10">
      <c r="A3509" t="s">
        <v>274</v>
      </c>
    </row>
    <row r="3512" spans="1:10">
      <c r="A3512" t="s">
        <v>4088</v>
      </c>
    </row>
    <row r="3515" spans="1:10">
      <c r="A3515" t="s">
        <v>4089</v>
      </c>
    </row>
    <row r="3517" spans="1:10">
      <c r="A3517" t="s">
        <v>4090</v>
      </c>
      <c r="B3517" t="s">
        <v>4091</v>
      </c>
    </row>
    <row r="3519" spans="1:10">
      <c r="A3519" t="s">
        <v>4092</v>
      </c>
      <c r="B3519" t="s">
        <v>4093</v>
      </c>
      <c r="C3519" t="s">
        <v>4094</v>
      </c>
      <c r="D3519" t="s">
        <v>4095</v>
      </c>
      <c r="E3519" t="s">
        <v>4096</v>
      </c>
      <c r="F3519" t="s">
        <v>4097</v>
      </c>
      <c r="G3519" t="s">
        <v>4098</v>
      </c>
      <c r="H3519" t="s">
        <v>4099</v>
      </c>
    </row>
    <row r="3521" spans="1:7">
      <c r="A3521" t="s">
        <v>4100</v>
      </c>
      <c r="B3521" t="s">
        <v>4101</v>
      </c>
    </row>
    <row r="3524" spans="1:7">
      <c r="A3524" t="s">
        <v>274</v>
      </c>
    </row>
    <row r="3525" spans="1:7">
      <c r="A3525" t="s">
        <v>4102</v>
      </c>
    </row>
    <row r="3527" spans="1:7">
      <c r="A3527" t="s">
        <v>274</v>
      </c>
    </row>
    <row r="3528" spans="1:7">
      <c r="A3528" t="s">
        <v>4103</v>
      </c>
    </row>
    <row r="3530" spans="1:7">
      <c r="A3530" t="s">
        <v>4104</v>
      </c>
      <c r="B3530" t="s">
        <v>4105</v>
      </c>
    </row>
    <row r="3532" spans="1:7">
      <c r="A3532" t="s">
        <v>4106</v>
      </c>
      <c r="B3532" t="s">
        <v>4107</v>
      </c>
      <c r="C3532" t="s">
        <v>4108</v>
      </c>
      <c r="D3532" t="s">
        <v>4109</v>
      </c>
      <c r="E3532" t="s">
        <v>4110</v>
      </c>
      <c r="F3532" t="s">
        <v>4111</v>
      </c>
      <c r="G3532" t="s">
        <v>4112</v>
      </c>
    </row>
    <row r="3534" spans="1:7">
      <c r="A3534" t="s">
        <v>4113</v>
      </c>
      <c r="B3534" t="s">
        <v>4114</v>
      </c>
    </row>
    <row r="3537" spans="1:6">
      <c r="A3537" t="s">
        <v>4115</v>
      </c>
    </row>
    <row r="3541" spans="1:6">
      <c r="A3541" t="s">
        <v>4116</v>
      </c>
    </row>
    <row r="3543" spans="1:6">
      <c r="A3543" t="s">
        <v>4117</v>
      </c>
    </row>
    <row r="3545" spans="1:6">
      <c r="A3545" t="s">
        <v>1974</v>
      </c>
      <c r="B3545" t="s">
        <v>4118</v>
      </c>
      <c r="C3545" t="s">
        <v>28</v>
      </c>
      <c r="D3545" t="s">
        <v>301</v>
      </c>
      <c r="E3545" t="s">
        <v>302</v>
      </c>
      <c r="F3545" t="s">
        <v>288</v>
      </c>
    </row>
    <row r="3547" spans="1:6">
      <c r="A3547" t="s">
        <v>4119</v>
      </c>
      <c r="B3547" t="s">
        <v>4120</v>
      </c>
      <c r="C3547" t="s">
        <v>673</v>
      </c>
    </row>
    <row r="3549" spans="1:6">
      <c r="A3549" t="s">
        <v>4121</v>
      </c>
    </row>
    <row r="3551" spans="1:6">
      <c r="A3551" t="s">
        <v>4122</v>
      </c>
      <c r="B3551" t="s">
        <v>4123</v>
      </c>
    </row>
    <row r="3553" spans="1:4">
      <c r="A3553" t="s">
        <v>4124</v>
      </c>
    </row>
    <row r="3555" spans="1:4">
      <c r="A3555" t="s">
        <v>4125</v>
      </c>
    </row>
    <row r="3557" spans="1:4">
      <c r="A3557" t="s">
        <v>4126</v>
      </c>
    </row>
    <row r="3560" spans="1:4">
      <c r="A3560" t="s">
        <v>4127</v>
      </c>
      <c r="B3560" t="s">
        <v>4128</v>
      </c>
      <c r="C3560" t="s">
        <v>1555</v>
      </c>
      <c r="D3560" t="s">
        <v>4129</v>
      </c>
    </row>
    <row r="3561" spans="1:4">
      <c r="A3561" t="s">
        <v>4130</v>
      </c>
    </row>
    <row r="3562" spans="1:4">
      <c r="A3562" t="s">
        <v>4131</v>
      </c>
      <c r="B3562" t="s">
        <v>4132</v>
      </c>
    </row>
    <row r="3563" spans="1:4">
      <c r="A3563" t="e">
        <f>- Presentations</f>
        <v>#NAME?</v>
      </c>
    </row>
    <row r="3564" spans="1:4">
      <c r="A3564" t="e">
        <f>- Virtual Labs</f>
        <v>#NAME?</v>
      </c>
    </row>
    <row r="3565" spans="1:4">
      <c r="A3565" t="e">
        <f>- Custom Online practice</f>
        <v>#NAME?</v>
      </c>
    </row>
    <row r="3566" spans="1:4">
      <c r="A3566" t="e">
        <f>- 3-D modeling Activities</f>
        <v>#NAME?</v>
      </c>
    </row>
    <row r="3567" spans="1:4">
      <c r="A3567" t="e">
        <f>- Worksheets</f>
        <v>#NAME?</v>
      </c>
    </row>
    <row r="3568" spans="1:4">
      <c r="A3568" t="e">
        <f>- Videos</f>
        <v>#NAME?</v>
      </c>
    </row>
    <row r="3569" spans="1:1">
      <c r="A3569" t="e">
        <f>- Free Response Questions</f>
        <v>#NAME?</v>
      </c>
    </row>
    <row r="3570" spans="1:1">
      <c r="A3570" t="e">
        <f>- Multiple Choice Questions And more</f>
        <v>#NAME?</v>
      </c>
    </row>
    <row r="3574" spans="1:1">
      <c r="A3574" t="s">
        <v>4133</v>
      </c>
    </row>
    <row r="3576" spans="1:1">
      <c r="A3576" t="s">
        <v>4055</v>
      </c>
    </row>
    <row r="3578" spans="1:1">
      <c r="A3578" t="s">
        <v>4056</v>
      </c>
    </row>
    <row r="3580" spans="1:1">
      <c r="A3580" t="s">
        <v>4134</v>
      </c>
    </row>
    <row r="3581" spans="1:1">
      <c r="A3581" s="1" t="s">
        <v>4135</v>
      </c>
    </row>
    <row r="3586" spans="1:17">
      <c r="A3586" t="s">
        <v>4136</v>
      </c>
    </row>
    <row r="3587" spans="1:17">
      <c r="A3587" t="s">
        <v>4137</v>
      </c>
      <c r="B3587" t="s">
        <v>4138</v>
      </c>
    </row>
    <row r="3588" spans="1:17">
      <c r="A3588" t="s">
        <v>4139</v>
      </c>
      <c r="B3588" t="s">
        <v>4140</v>
      </c>
      <c r="C3588" t="s">
        <v>4141</v>
      </c>
      <c r="D3588" t="s">
        <v>4142</v>
      </c>
      <c r="E3588" t="s">
        <v>4143</v>
      </c>
      <c r="F3588" t="s">
        <v>4144</v>
      </c>
      <c r="G3588" t="s">
        <v>4145</v>
      </c>
      <c r="H3588" t="s">
        <v>4146</v>
      </c>
      <c r="I3588" t="s">
        <v>673</v>
      </c>
      <c r="J3588" t="s">
        <v>4147</v>
      </c>
      <c r="K3588" t="s">
        <v>4148</v>
      </c>
      <c r="L3588" t="s">
        <v>4149</v>
      </c>
      <c r="M3588" t="s">
        <v>4150</v>
      </c>
      <c r="N3588" t="s">
        <v>4151</v>
      </c>
      <c r="O3588" t="s">
        <v>4152</v>
      </c>
      <c r="P3588" t="s">
        <v>2895</v>
      </c>
      <c r="Q3588" t="s">
        <v>4153</v>
      </c>
    </row>
    <row r="3589" spans="1:17">
      <c r="A3589" t="s">
        <v>4154</v>
      </c>
    </row>
    <row r="3591" spans="1:17">
      <c r="A3591" t="s">
        <v>4155</v>
      </c>
    </row>
    <row r="3592" spans="1:17">
      <c r="A3592" t="s">
        <v>4156</v>
      </c>
    </row>
    <row r="3594" spans="1:17">
      <c r="A3594" t="s">
        <v>4157</v>
      </c>
    </row>
    <row r="3595" spans="1:17">
      <c r="A3595" t="s">
        <v>4158</v>
      </c>
    </row>
    <row r="3596" spans="1:17">
      <c r="A3596" t="s">
        <v>4159</v>
      </c>
      <c r="B3596" t="s">
        <v>4160</v>
      </c>
      <c r="C3596" t="s">
        <v>4161</v>
      </c>
    </row>
    <row r="3598" spans="1:17">
      <c r="A3598" t="s">
        <v>4162</v>
      </c>
    </row>
    <row r="3600" spans="1:17">
      <c r="A3600" t="s">
        <v>4163</v>
      </c>
      <c r="B3600" t="s">
        <v>4164</v>
      </c>
    </row>
    <row r="3601" spans="1:4">
      <c r="A3601" s="1" t="s">
        <v>4165</v>
      </c>
    </row>
    <row r="3606" spans="1:4">
      <c r="A3606" t="s">
        <v>4166</v>
      </c>
      <c r="B3606" t="s">
        <v>4167</v>
      </c>
      <c r="C3606" t="s">
        <v>4168</v>
      </c>
    </row>
    <row r="3608" spans="1:4">
      <c r="A3608" t="s">
        <v>4169</v>
      </c>
      <c r="B3608" t="s">
        <v>2838</v>
      </c>
      <c r="C3608" t="s">
        <v>3640</v>
      </c>
      <c r="D3608" t="s">
        <v>4170</v>
      </c>
    </row>
    <row r="3610" spans="1:4">
      <c r="A3610" t="s">
        <v>4171</v>
      </c>
      <c r="B3610" t="s">
        <v>4172</v>
      </c>
      <c r="C3610" t="s">
        <v>4173</v>
      </c>
    </row>
    <row r="3612" spans="1:4">
      <c r="A3612" t="s">
        <v>4174</v>
      </c>
      <c r="B3612" t="s">
        <v>4175</v>
      </c>
      <c r="C3612" t="s">
        <v>4176</v>
      </c>
      <c r="D3612" t="s">
        <v>4177</v>
      </c>
    </row>
    <row r="3614" spans="1:4">
      <c r="A3614" t="s">
        <v>4178</v>
      </c>
    </row>
    <row r="3616" spans="1:4">
      <c r="A3616" t="s">
        <v>4179</v>
      </c>
    </row>
    <row r="3618" spans="1:3">
      <c r="A3618" t="s">
        <v>4180</v>
      </c>
    </row>
    <row r="3619" spans="1:3">
      <c r="A3619" t="s">
        <v>4181</v>
      </c>
    </row>
    <row r="3620" spans="1:3">
      <c r="A3620" t="s">
        <v>4182</v>
      </c>
    </row>
    <row r="3621" spans="1:3">
      <c r="A3621" t="s">
        <v>4183</v>
      </c>
    </row>
    <row r="3622" spans="1:3">
      <c r="A3622" t="s">
        <v>4184</v>
      </c>
    </row>
    <row r="3623" spans="1:3">
      <c r="A3623" t="s">
        <v>4185</v>
      </c>
    </row>
    <row r="3624" spans="1:3">
      <c r="A3624" t="s">
        <v>4186</v>
      </c>
    </row>
    <row r="3626" spans="1:3">
      <c r="A3626" t="s">
        <v>4187</v>
      </c>
      <c r="B3626" t="s">
        <v>4188</v>
      </c>
      <c r="C3626" t="s">
        <v>4189</v>
      </c>
    </row>
    <row r="3628" spans="1:3">
      <c r="A3628" t="s">
        <v>4190</v>
      </c>
    </row>
    <row r="3629" spans="1:3">
      <c r="A3629" t="s">
        <v>308</v>
      </c>
    </row>
    <row r="3630" spans="1:3">
      <c r="A3630" t="s">
        <v>4191</v>
      </c>
    </row>
    <row r="3635" spans="1:11">
      <c r="A3635" t="s">
        <v>4192</v>
      </c>
      <c r="B3635" t="s">
        <v>1023</v>
      </c>
      <c r="C3635" t="s">
        <v>946</v>
      </c>
      <c r="D3635" t="s">
        <v>4193</v>
      </c>
      <c r="E3635" t="s">
        <v>4194</v>
      </c>
    </row>
    <row r="3637" spans="1:11">
      <c r="A3637" t="s">
        <v>4195</v>
      </c>
    </row>
    <row r="3639" spans="1:11">
      <c r="A3639" t="s">
        <v>4196</v>
      </c>
      <c r="B3639" t="s">
        <v>4197</v>
      </c>
      <c r="C3639" t="s">
        <v>4198</v>
      </c>
    </row>
    <row r="3641" spans="1:11">
      <c r="A3641" t="s">
        <v>4199</v>
      </c>
      <c r="B3641" t="s">
        <v>4200</v>
      </c>
      <c r="C3641" t="s">
        <v>4201</v>
      </c>
    </row>
    <row r="3642" spans="1:11">
      <c r="A3642" t="s">
        <v>4202</v>
      </c>
      <c r="B3642" t="s">
        <v>1529</v>
      </c>
      <c r="C3642" t="s">
        <v>1123</v>
      </c>
      <c r="D3642" t="s">
        <v>4203</v>
      </c>
      <c r="E3642" t="s">
        <v>2846</v>
      </c>
      <c r="F3642" t="s">
        <v>2158</v>
      </c>
      <c r="G3642" t="s">
        <v>4204</v>
      </c>
      <c r="H3642" t="s">
        <v>4205</v>
      </c>
      <c r="I3642" t="s">
        <v>1122</v>
      </c>
      <c r="J3642" t="s">
        <v>4206</v>
      </c>
      <c r="K3642" t="s">
        <v>4207</v>
      </c>
    </row>
    <row r="3644" spans="1:11">
      <c r="A3644" t="s">
        <v>4208</v>
      </c>
    </row>
    <row r="3646" spans="1:11">
      <c r="A3646" t="s">
        <v>4209</v>
      </c>
    </row>
    <row r="3647" spans="1:11">
      <c r="A3647" t="s">
        <v>4210</v>
      </c>
    </row>
    <row r="3648" spans="1:11">
      <c r="A3648" t="s">
        <v>4211</v>
      </c>
    </row>
    <row r="3649" spans="1:10">
      <c r="A3649" t="s">
        <v>4212</v>
      </c>
    </row>
    <row r="3650" spans="1:10">
      <c r="A3650" t="s">
        <v>4213</v>
      </c>
    </row>
    <row r="3651" spans="1:10">
      <c r="A3651" t="s">
        <v>4214</v>
      </c>
    </row>
    <row r="3652" spans="1:10">
      <c r="A3652" t="s">
        <v>4215</v>
      </c>
    </row>
    <row r="3653" spans="1:10">
      <c r="A3653" t="s">
        <v>4216</v>
      </c>
    </row>
    <row r="3654" spans="1:10">
      <c r="A3654" t="s">
        <v>4217</v>
      </c>
    </row>
    <row r="3655" spans="1:10">
      <c r="A3655" t="s">
        <v>4218</v>
      </c>
    </row>
    <row r="3656" spans="1:10">
      <c r="A3656" t="s">
        <v>4219</v>
      </c>
    </row>
    <row r="3657" spans="1:10">
      <c r="A3657" t="s">
        <v>4220</v>
      </c>
      <c r="B3657" t="s">
        <v>1137</v>
      </c>
      <c r="C3657" t="s">
        <v>1513</v>
      </c>
      <c r="D3657" t="s">
        <v>3695</v>
      </c>
      <c r="E3657" t="s">
        <v>4221</v>
      </c>
      <c r="F3657" t="s">
        <v>375</v>
      </c>
      <c r="G3657" t="s">
        <v>1135</v>
      </c>
      <c r="H3657" t="s">
        <v>4222</v>
      </c>
      <c r="I3657" t="s">
        <v>4223</v>
      </c>
      <c r="J3657" t="s">
        <v>4224</v>
      </c>
    </row>
    <row r="3659" spans="1:10">
      <c r="A3659" t="s">
        <v>4225</v>
      </c>
    </row>
    <row r="3660" spans="1:10">
      <c r="A3660" t="s">
        <v>4226</v>
      </c>
    </row>
    <row r="3661" spans="1:10">
      <c r="A3661" t="s">
        <v>4227</v>
      </c>
    </row>
    <row r="3662" spans="1:10">
      <c r="A3662" t="s">
        <v>4228</v>
      </c>
    </row>
    <row r="3663" spans="1:10">
      <c r="A3663" t="s">
        <v>4229</v>
      </c>
    </row>
    <row r="3664" spans="1:10">
      <c r="A3664" t="s">
        <v>4230</v>
      </c>
    </row>
    <row r="3665" spans="1:9">
      <c r="A3665" t="s">
        <v>4231</v>
      </c>
    </row>
    <row r="3666" spans="1:9">
      <c r="A3666" t="s">
        <v>4232</v>
      </c>
    </row>
    <row r="3667" spans="1:9">
      <c r="A3667" t="s">
        <v>4233</v>
      </c>
    </row>
    <row r="3668" spans="1:9">
      <c r="A3668" t="s">
        <v>4234</v>
      </c>
    </row>
    <row r="3669" spans="1:9">
      <c r="A3669" t="s">
        <v>4235</v>
      </c>
    </row>
    <row r="3670" spans="1:9">
      <c r="A3670" t="s">
        <v>4236</v>
      </c>
      <c r="B3670" t="s">
        <v>4237</v>
      </c>
      <c r="C3670" t="s">
        <v>4238</v>
      </c>
      <c r="D3670" t="s">
        <v>4239</v>
      </c>
      <c r="E3670" t="s">
        <v>4240</v>
      </c>
      <c r="F3670" t="s">
        <v>4241</v>
      </c>
      <c r="G3670" t="s">
        <v>4242</v>
      </c>
      <c r="H3670" t="s">
        <v>4243</v>
      </c>
      <c r="I3670" t="s">
        <v>4244</v>
      </c>
    </row>
    <row r="3671" spans="1:9">
      <c r="A3671" t="s">
        <v>4245</v>
      </c>
      <c r="B3671" t="s">
        <v>4246</v>
      </c>
      <c r="C3671" t="s">
        <v>4247</v>
      </c>
      <c r="D3671" t="s">
        <v>4248</v>
      </c>
      <c r="E3671" t="s">
        <v>4249</v>
      </c>
      <c r="F3671" t="s">
        <v>4250</v>
      </c>
      <c r="G3671" t="s">
        <v>4251</v>
      </c>
      <c r="H3671" t="s">
        <v>4252</v>
      </c>
    </row>
    <row r="3672" spans="1:9">
      <c r="A3672" t="s">
        <v>4253</v>
      </c>
    </row>
    <row r="3673" spans="1:9">
      <c r="A3673" t="s">
        <v>4254</v>
      </c>
    </row>
    <row r="3674" spans="1:9">
      <c r="A3674" t="s">
        <v>4255</v>
      </c>
    </row>
    <row r="3675" spans="1:9">
      <c r="A3675" t="s">
        <v>4256</v>
      </c>
      <c r="B3675" t="s">
        <v>4257</v>
      </c>
      <c r="C3675" t="s">
        <v>4258</v>
      </c>
    </row>
    <row r="3676" spans="1:9">
      <c r="A3676" t="s">
        <v>4259</v>
      </c>
      <c r="B3676" t="s">
        <v>4260</v>
      </c>
      <c r="C3676" t="s">
        <v>4261</v>
      </c>
    </row>
    <row r="3677" spans="1:9">
      <c r="A3677" t="s">
        <v>4262</v>
      </c>
      <c r="B3677" t="s">
        <v>4263</v>
      </c>
    </row>
    <row r="3678" spans="1:9">
      <c r="A3678" t="s">
        <v>4264</v>
      </c>
      <c r="B3678" t="s">
        <v>4265</v>
      </c>
      <c r="C3678" t="s">
        <v>4266</v>
      </c>
      <c r="D3678" t="s">
        <v>4267</v>
      </c>
      <c r="E3678" t="s">
        <v>4268</v>
      </c>
    </row>
    <row r="3680" spans="1:9">
      <c r="A3680" t="s">
        <v>4269</v>
      </c>
    </row>
    <row r="3681" spans="1:14">
      <c r="A3681" t="s">
        <v>4270</v>
      </c>
    </row>
    <row r="3682" spans="1:14">
      <c r="A3682" t="s">
        <v>4271</v>
      </c>
    </row>
    <row r="3683" spans="1:14">
      <c r="A3683" t="s">
        <v>4272</v>
      </c>
      <c r="B3683" t="s">
        <v>4273</v>
      </c>
      <c r="C3683" t="s">
        <v>4274</v>
      </c>
    </row>
    <row r="3684" spans="1:14">
      <c r="A3684" t="s">
        <v>4275</v>
      </c>
      <c r="B3684" t="s">
        <v>4276</v>
      </c>
      <c r="C3684" t="s">
        <v>3997</v>
      </c>
      <c r="D3684" t="s">
        <v>4277</v>
      </c>
    </row>
    <row r="3685" spans="1:14">
      <c r="A3685" t="s">
        <v>4278</v>
      </c>
      <c r="B3685" t="s">
        <v>4279</v>
      </c>
    </row>
    <row r="3686" spans="1:14">
      <c r="A3686" t="s">
        <v>4280</v>
      </c>
    </row>
    <row r="3687" spans="1:14">
      <c r="A3687" s="1" t="s">
        <v>4281</v>
      </c>
    </row>
    <row r="3692" spans="1:14">
      <c r="A3692" t="s">
        <v>4282</v>
      </c>
    </row>
    <row r="3694" spans="1:14">
      <c r="A3694" t="s">
        <v>4283</v>
      </c>
      <c r="B3694" t="s">
        <v>2846</v>
      </c>
      <c r="C3694" t="s">
        <v>4284</v>
      </c>
    </row>
    <row r="3696" spans="1:14">
      <c r="A3696" t="s">
        <v>4285</v>
      </c>
      <c r="B3696" t="s">
        <v>4286</v>
      </c>
      <c r="C3696" t="s">
        <v>366</v>
      </c>
      <c r="D3696" t="s">
        <v>4287</v>
      </c>
      <c r="E3696" t="s">
        <v>3060</v>
      </c>
      <c r="F3696" t="s">
        <v>4288</v>
      </c>
      <c r="G3696" t="s">
        <v>4289</v>
      </c>
      <c r="H3696" t="s">
        <v>4290</v>
      </c>
      <c r="I3696" t="s">
        <v>671</v>
      </c>
      <c r="J3696" t="s">
        <v>4291</v>
      </c>
      <c r="K3696" t="s">
        <v>4292</v>
      </c>
      <c r="L3696" t="s">
        <v>301</v>
      </c>
      <c r="M3696" t="s">
        <v>28</v>
      </c>
      <c r="N3696" t="s">
        <v>4293</v>
      </c>
    </row>
    <row r="3698" spans="1:8">
      <c r="A3698" t="s">
        <v>4294</v>
      </c>
      <c r="B3698" t="s">
        <v>2446</v>
      </c>
      <c r="C3698" t="s">
        <v>4295</v>
      </c>
      <c r="D3698" t="s">
        <v>4296</v>
      </c>
    </row>
    <row r="3700" spans="1:8">
      <c r="A3700" t="s">
        <v>4297</v>
      </c>
      <c r="B3700" t="s">
        <v>366</v>
      </c>
      <c r="C3700" t="s">
        <v>4287</v>
      </c>
      <c r="D3700" t="s">
        <v>4298</v>
      </c>
      <c r="E3700" t="s">
        <v>4299</v>
      </c>
    </row>
    <row r="3702" spans="1:8">
      <c r="A3702" t="s">
        <v>4300</v>
      </c>
      <c r="B3702" t="s">
        <v>848</v>
      </c>
      <c r="C3702" t="s">
        <v>4301</v>
      </c>
      <c r="D3702" t="s">
        <v>4302</v>
      </c>
      <c r="E3702" t="s">
        <v>4303</v>
      </c>
      <c r="F3702" t="s">
        <v>4304</v>
      </c>
      <c r="G3702" t="s">
        <v>4305</v>
      </c>
      <c r="H3702" t="s">
        <v>4296</v>
      </c>
    </row>
    <row r="3703" spans="1:8">
      <c r="A3703" s="1" t="s">
        <v>4306</v>
      </c>
    </row>
    <row r="3708" spans="1:8">
      <c r="A3708" t="s">
        <v>4307</v>
      </c>
      <c r="B3708" t="s">
        <v>4308</v>
      </c>
      <c r="C3708" t="s">
        <v>4309</v>
      </c>
      <c r="D3708" t="s">
        <v>4310</v>
      </c>
    </row>
    <row r="3710" spans="1:8">
      <c r="A3710" t="s">
        <v>4311</v>
      </c>
      <c r="B3710" t="s">
        <v>4312</v>
      </c>
      <c r="C3710" t="s">
        <v>4313</v>
      </c>
      <c r="D3710" t="s">
        <v>4314</v>
      </c>
      <c r="E3710" t="s">
        <v>4315</v>
      </c>
    </row>
    <row r="3711" spans="1:8">
      <c r="A3711" s="1" t="s">
        <v>4316</v>
      </c>
    </row>
    <row r="3716" spans="1:2">
      <c r="A3716" t="s">
        <v>4317</v>
      </c>
    </row>
    <row r="3718" spans="1:2">
      <c r="A3718" t="s">
        <v>4318</v>
      </c>
    </row>
    <row r="3720" spans="1:2">
      <c r="A3720" t="s">
        <v>4319</v>
      </c>
    </row>
    <row r="3722" spans="1:2">
      <c r="A3722" t="s">
        <v>4320</v>
      </c>
    </row>
    <row r="3724" spans="1:2">
      <c r="A3724" t="s">
        <v>4321</v>
      </c>
    </row>
    <row r="3726" spans="1:2">
      <c r="A3726" t="s">
        <v>4322</v>
      </c>
    </row>
    <row r="3728" spans="1:2">
      <c r="A3728" t="s">
        <v>489</v>
      </c>
      <c r="B3728" t="s">
        <v>4323</v>
      </c>
    </row>
    <row r="3730" spans="1:4">
      <c r="A3730" t="s">
        <v>4324</v>
      </c>
      <c r="B3730" t="s">
        <v>4325</v>
      </c>
    </row>
    <row r="3732" spans="1:4">
      <c r="A3732" t="s">
        <v>4326</v>
      </c>
    </row>
    <row r="3734" spans="1:4">
      <c r="A3734" t="s">
        <v>4327</v>
      </c>
      <c r="B3734" t="s">
        <v>4328</v>
      </c>
    </row>
    <row r="3736" spans="1:4">
      <c r="A3736" t="s">
        <v>4329</v>
      </c>
      <c r="B3736" t="s">
        <v>4330</v>
      </c>
      <c r="C3736" t="s">
        <v>4331</v>
      </c>
      <c r="D3736" t="s">
        <v>4332</v>
      </c>
    </row>
    <row r="3738" spans="1:4">
      <c r="A3738" t="s">
        <v>4333</v>
      </c>
    </row>
    <row r="3740" spans="1:4">
      <c r="A3740" t="s">
        <v>4334</v>
      </c>
    </row>
    <row r="3742" spans="1:4">
      <c r="A3742" t="s">
        <v>4335</v>
      </c>
      <c r="B3742" t="s">
        <v>880</v>
      </c>
      <c r="C3742" t="s">
        <v>4336</v>
      </c>
      <c r="D3742" t="s">
        <v>206</v>
      </c>
    </row>
    <row r="3744" spans="1:4">
      <c r="A3744" t="s">
        <v>4337</v>
      </c>
      <c r="B3744" t="s">
        <v>4338</v>
      </c>
    </row>
    <row r="3746" spans="1:7">
      <c r="A3746" t="s">
        <v>4339</v>
      </c>
    </row>
    <row r="3748" spans="1:7">
      <c r="A3748" t="s">
        <v>4340</v>
      </c>
    </row>
    <row r="3750" spans="1:7">
      <c r="A3750" t="s">
        <v>4341</v>
      </c>
      <c r="B3750" t="s">
        <v>4342</v>
      </c>
      <c r="C3750" t="s">
        <v>677</v>
      </c>
      <c r="D3750" t="s">
        <v>138</v>
      </c>
      <c r="E3750" t="s">
        <v>4343</v>
      </c>
      <c r="F3750" t="s">
        <v>4344</v>
      </c>
      <c r="G3750" t="s">
        <v>4345</v>
      </c>
    </row>
    <row r="3752" spans="1:7">
      <c r="A3752" t="s">
        <v>4346</v>
      </c>
      <c r="B3752" t="s">
        <v>4347</v>
      </c>
    </row>
    <row r="3754" spans="1:7">
      <c r="A3754" t="s">
        <v>4348</v>
      </c>
      <c r="B3754" t="s">
        <v>4349</v>
      </c>
      <c r="C3754" t="s">
        <v>4350</v>
      </c>
      <c r="D3754" t="s">
        <v>4351</v>
      </c>
    </row>
    <row r="3756" spans="1:7">
      <c r="A3756" t="s">
        <v>4352</v>
      </c>
      <c r="B3756" t="s">
        <v>4353</v>
      </c>
    </row>
    <row r="3758" spans="1:7">
      <c r="A3758" t="s">
        <v>4354</v>
      </c>
    </row>
    <row r="3760" spans="1:7">
      <c r="A3760" t="s">
        <v>4355</v>
      </c>
      <c r="B3760" t="s">
        <v>4356</v>
      </c>
      <c r="C3760" t="s">
        <v>4357</v>
      </c>
    </row>
    <row r="3762" spans="1:7">
      <c r="A3762" t="s">
        <v>4358</v>
      </c>
      <c r="B3762" t="s">
        <v>4359</v>
      </c>
      <c r="C3762" t="s">
        <v>4360</v>
      </c>
    </row>
    <row r="3764" spans="1:7">
      <c r="A3764" t="s">
        <v>4361</v>
      </c>
      <c r="B3764" t="s">
        <v>4362</v>
      </c>
    </row>
    <row r="3766" spans="1:7">
      <c r="A3766" t="s">
        <v>4363</v>
      </c>
      <c r="B3766" t="s">
        <v>4364</v>
      </c>
      <c r="C3766" t="s">
        <v>4365</v>
      </c>
      <c r="D3766" t="s">
        <v>4366</v>
      </c>
      <c r="E3766" t="s">
        <v>2479</v>
      </c>
      <c r="F3766" t="s">
        <v>4367</v>
      </c>
    </row>
    <row r="3768" spans="1:7">
      <c r="A3768" t="s">
        <v>4337</v>
      </c>
      <c r="B3768" t="s">
        <v>4368</v>
      </c>
      <c r="C3768" t="s">
        <v>4369</v>
      </c>
      <c r="D3768" t="s">
        <v>4370</v>
      </c>
      <c r="E3768" t="s">
        <v>4371</v>
      </c>
      <c r="F3768" t="s">
        <v>4372</v>
      </c>
      <c r="G3768" t="s">
        <v>4373</v>
      </c>
    </row>
    <row r="3770" spans="1:7">
      <c r="A3770" t="s">
        <v>4374</v>
      </c>
    </row>
    <row r="3772" spans="1:7">
      <c r="A3772" t="s">
        <v>4318</v>
      </c>
    </row>
    <row r="3774" spans="1:7">
      <c r="A3774" t="s">
        <v>4317</v>
      </c>
    </row>
    <row r="3776" spans="1:7">
      <c r="A3776" t="s">
        <v>4375</v>
      </c>
    </row>
    <row r="3778" spans="1:181">
      <c r="A3778" t="s">
        <v>4376</v>
      </c>
    </row>
    <row r="3779" spans="1:181">
      <c r="A3779" t="s">
        <v>4377</v>
      </c>
    </row>
    <row r="3780" spans="1:181">
      <c r="A3780" t="s">
        <v>4378</v>
      </c>
    </row>
    <row r="3781" spans="1:181">
      <c r="A3781" t="s">
        <v>4379</v>
      </c>
    </row>
    <row r="3782" spans="1:181">
      <c r="A3782" t="s">
        <v>4380</v>
      </c>
    </row>
    <row r="3783" spans="1:181">
      <c r="A3783" t="s">
        <v>4381</v>
      </c>
    </row>
    <row r="3784" spans="1:181">
      <c r="A3784" t="s">
        <v>4382</v>
      </c>
    </row>
    <row r="3785" spans="1:181">
      <c r="A3785" t="s">
        <v>4383</v>
      </c>
      <c r="B3785" t="s">
        <v>4384</v>
      </c>
    </row>
    <row r="3787" spans="1:181">
      <c r="A3787" t="s">
        <v>4385</v>
      </c>
    </row>
    <row r="3792" spans="1:181">
      <c r="A3792" t="s">
        <v>4386</v>
      </c>
      <c r="B3792" t="s">
        <v>4387</v>
      </c>
      <c r="C3792" t="s">
        <v>879</v>
      </c>
      <c r="D3792" t="s">
        <v>1494</v>
      </c>
      <c r="E3792" t="s">
        <v>1531</v>
      </c>
      <c r="F3792" t="s">
        <v>1635</v>
      </c>
      <c r="G3792" t="s">
        <v>1527</v>
      </c>
      <c r="H3792" t="s">
        <v>138</v>
      </c>
      <c r="I3792" t="s">
        <v>4388</v>
      </c>
      <c r="J3792" t="s">
        <v>4389</v>
      </c>
      <c r="K3792" t="s">
        <v>1123</v>
      </c>
      <c r="L3792" t="s">
        <v>4390</v>
      </c>
      <c r="M3792" t="s">
        <v>884</v>
      </c>
      <c r="N3792" t="s">
        <v>880</v>
      </c>
      <c r="O3792" t="s">
        <v>1896</v>
      </c>
      <c r="P3792" t="s">
        <v>137</v>
      </c>
      <c r="Q3792" t="s">
        <v>3199</v>
      </c>
      <c r="R3792" t="s">
        <v>3781</v>
      </c>
      <c r="S3792" t="s">
        <v>799</v>
      </c>
      <c r="T3792" t="s">
        <v>816</v>
      </c>
      <c r="U3792" t="s">
        <v>4391</v>
      </c>
      <c r="V3792" t="s">
        <v>4392</v>
      </c>
      <c r="W3792" t="s">
        <v>1529</v>
      </c>
      <c r="X3792" t="s">
        <v>4393</v>
      </c>
      <c r="Y3792" t="s">
        <v>4394</v>
      </c>
      <c r="Z3792" t="s">
        <v>4395</v>
      </c>
      <c r="AA3792" t="s">
        <v>1340</v>
      </c>
      <c r="AB3792" t="s">
        <v>4396</v>
      </c>
      <c r="AC3792" t="s">
        <v>1577</v>
      </c>
      <c r="AD3792" t="s">
        <v>4397</v>
      </c>
      <c r="AE3792" t="s">
        <v>4398</v>
      </c>
      <c r="AF3792" t="s">
        <v>4399</v>
      </c>
      <c r="AG3792" t="s">
        <v>4400</v>
      </c>
      <c r="AH3792" t="s">
        <v>4401</v>
      </c>
      <c r="AI3792" t="s">
        <v>4402</v>
      </c>
      <c r="AJ3792" t="s">
        <v>4403</v>
      </c>
      <c r="AK3792" t="s">
        <v>4404</v>
      </c>
      <c r="AL3792" t="s">
        <v>4405</v>
      </c>
      <c r="AM3792" t="s">
        <v>4406</v>
      </c>
      <c r="AN3792" t="s">
        <v>4407</v>
      </c>
      <c r="AO3792" t="s">
        <v>4408</v>
      </c>
      <c r="AP3792" t="s">
        <v>4409</v>
      </c>
      <c r="AQ3792" t="s">
        <v>4410</v>
      </c>
      <c r="AR3792" t="s">
        <v>4411</v>
      </c>
      <c r="AS3792" t="s">
        <v>4412</v>
      </c>
      <c r="AT3792" t="s">
        <v>4413</v>
      </c>
      <c r="AU3792" t="s">
        <v>4414</v>
      </c>
      <c r="AV3792" t="s">
        <v>4415</v>
      </c>
      <c r="AW3792" t="s">
        <v>4416</v>
      </c>
      <c r="AX3792" t="s">
        <v>4417</v>
      </c>
      <c r="AY3792" t="s">
        <v>4418</v>
      </c>
      <c r="AZ3792" t="s">
        <v>311</v>
      </c>
      <c r="BA3792" t="s">
        <v>4419</v>
      </c>
      <c r="BB3792" t="s">
        <v>4420</v>
      </c>
      <c r="BC3792" t="s">
        <v>885</v>
      </c>
      <c r="BD3792" t="s">
        <v>4421</v>
      </c>
      <c r="BE3792" t="s">
        <v>4422</v>
      </c>
      <c r="BF3792" t="s">
        <v>4423</v>
      </c>
      <c r="BG3792" t="s">
        <v>2426</v>
      </c>
      <c r="BH3792" t="s">
        <v>4424</v>
      </c>
      <c r="BI3792" t="s">
        <v>4425</v>
      </c>
      <c r="BJ3792" t="s">
        <v>4426</v>
      </c>
      <c r="BK3792" t="s">
        <v>4427</v>
      </c>
      <c r="BL3792" t="s">
        <v>4428</v>
      </c>
      <c r="BM3792" t="s">
        <v>4429</v>
      </c>
      <c r="BN3792" t="s">
        <v>4430</v>
      </c>
      <c r="BO3792" t="s">
        <v>4431</v>
      </c>
      <c r="BP3792" t="s">
        <v>4432</v>
      </c>
      <c r="BQ3792" t="s">
        <v>4433</v>
      </c>
      <c r="BR3792" t="s">
        <v>4434</v>
      </c>
      <c r="BS3792" t="s">
        <v>4435</v>
      </c>
      <c r="BT3792" t="s">
        <v>4436</v>
      </c>
      <c r="BU3792" t="s">
        <v>4437</v>
      </c>
      <c r="BV3792" t="s">
        <v>4438</v>
      </c>
      <c r="BW3792" t="s">
        <v>4439</v>
      </c>
      <c r="BX3792" t="s">
        <v>4440</v>
      </c>
      <c r="BY3792" t="s">
        <v>4441</v>
      </c>
      <c r="BZ3792" t="s">
        <v>4442</v>
      </c>
      <c r="CA3792" t="s">
        <v>4443</v>
      </c>
      <c r="CB3792" t="s">
        <v>4444</v>
      </c>
      <c r="CC3792" t="s">
        <v>4445</v>
      </c>
      <c r="CD3792" t="s">
        <v>4446</v>
      </c>
      <c r="CE3792" t="s">
        <v>4447</v>
      </c>
      <c r="CF3792" t="s">
        <v>4448</v>
      </c>
      <c r="CG3792" t="s">
        <v>52</v>
      </c>
      <c r="CH3792" t="s">
        <v>3531</v>
      </c>
      <c r="CI3792" t="s">
        <v>1122</v>
      </c>
      <c r="CJ3792" t="s">
        <v>4449</v>
      </c>
      <c r="CK3792" t="s">
        <v>4450</v>
      </c>
      <c r="CL3792" t="s">
        <v>4451</v>
      </c>
      <c r="CM3792" t="s">
        <v>2892</v>
      </c>
      <c r="CN3792" t="s">
        <v>4452</v>
      </c>
      <c r="CO3792" t="s">
        <v>4453</v>
      </c>
      <c r="CP3792" t="s">
        <v>4454</v>
      </c>
      <c r="CQ3792" t="s">
        <v>4455</v>
      </c>
      <c r="CR3792" t="s">
        <v>4456</v>
      </c>
      <c r="CS3792" t="s">
        <v>4457</v>
      </c>
      <c r="CT3792" t="s">
        <v>4458</v>
      </c>
      <c r="CU3792" t="s">
        <v>4459</v>
      </c>
      <c r="CV3792" t="s">
        <v>4460</v>
      </c>
      <c r="CW3792" t="s">
        <v>4461</v>
      </c>
      <c r="CX3792" t="s">
        <v>4462</v>
      </c>
      <c r="CY3792" t="s">
        <v>4463</v>
      </c>
      <c r="CZ3792" t="s">
        <v>4464</v>
      </c>
      <c r="DA3792" t="s">
        <v>4465</v>
      </c>
      <c r="DB3792" t="s">
        <v>4466</v>
      </c>
      <c r="DC3792" t="s">
        <v>687</v>
      </c>
      <c r="DD3792" t="s">
        <v>218</v>
      </c>
      <c r="DE3792" t="s">
        <v>380</v>
      </c>
      <c r="DF3792" t="s">
        <v>4467</v>
      </c>
      <c r="DG3792" t="s">
        <v>4468</v>
      </c>
      <c r="DH3792" t="s">
        <v>4469</v>
      </c>
      <c r="DI3792" t="s">
        <v>4470</v>
      </c>
      <c r="DJ3792" t="s">
        <v>2244</v>
      </c>
      <c r="DK3792" t="s">
        <v>4471</v>
      </c>
      <c r="DL3792" t="s">
        <v>4472</v>
      </c>
      <c r="DM3792" t="s">
        <v>883</v>
      </c>
      <c r="DN3792" t="s">
        <v>4473</v>
      </c>
      <c r="DO3792" t="s">
        <v>138</v>
      </c>
      <c r="DP3792" t="s">
        <v>4474</v>
      </c>
      <c r="DQ3792" t="s">
        <v>4475</v>
      </c>
      <c r="DR3792" t="s">
        <v>879</v>
      </c>
      <c r="DS3792" t="s">
        <v>4476</v>
      </c>
      <c r="DT3792" t="s">
        <v>1340</v>
      </c>
      <c r="DU3792" t="s">
        <v>4422</v>
      </c>
      <c r="DV3792" t="s">
        <v>4423</v>
      </c>
      <c r="DW3792" t="s">
        <v>4477</v>
      </c>
      <c r="DX3792" t="s">
        <v>4478</v>
      </c>
      <c r="DY3792" t="s">
        <v>4479</v>
      </c>
      <c r="DZ3792" t="s">
        <v>4480</v>
      </c>
      <c r="EA3792" t="s">
        <v>4481</v>
      </c>
      <c r="EB3792" t="s">
        <v>4482</v>
      </c>
      <c r="EC3792" t="s">
        <v>4483</v>
      </c>
      <c r="ED3792" t="s">
        <v>4483</v>
      </c>
      <c r="EE3792" t="s">
        <v>4484</v>
      </c>
      <c r="EF3792" t="s">
        <v>4485</v>
      </c>
      <c r="EG3792" t="s">
        <v>4486</v>
      </c>
      <c r="EH3792" t="s">
        <v>4487</v>
      </c>
      <c r="EI3792" t="s">
        <v>4421</v>
      </c>
      <c r="EJ3792" t="s">
        <v>4488</v>
      </c>
      <c r="EK3792" t="s">
        <v>4489</v>
      </c>
      <c r="EL3792" t="s">
        <v>4490</v>
      </c>
      <c r="EM3792" t="s">
        <v>4491</v>
      </c>
      <c r="EN3792" t="s">
        <v>4492</v>
      </c>
      <c r="EO3792" t="s">
        <v>4493</v>
      </c>
      <c r="EP3792" t="s">
        <v>4494</v>
      </c>
      <c r="EQ3792" t="s">
        <v>4495</v>
      </c>
      <c r="ER3792" t="s">
        <v>4496</v>
      </c>
      <c r="ES3792" t="s">
        <v>4497</v>
      </c>
      <c r="ET3792" t="s">
        <v>4498</v>
      </c>
      <c r="EU3792" t="s">
        <v>4499</v>
      </c>
      <c r="EV3792" t="s">
        <v>4500</v>
      </c>
      <c r="EW3792" t="s">
        <v>4501</v>
      </c>
      <c r="EX3792" t="s">
        <v>4502</v>
      </c>
      <c r="EY3792" t="s">
        <v>4503</v>
      </c>
      <c r="EZ3792" t="s">
        <v>4504</v>
      </c>
      <c r="FA3792" t="s">
        <v>4505</v>
      </c>
      <c r="FB3792" t="s">
        <v>4506</v>
      </c>
      <c r="FC3792" t="s">
        <v>4507</v>
      </c>
      <c r="FD3792" t="s">
        <v>4508</v>
      </c>
      <c r="FE3792" t="s">
        <v>4509</v>
      </c>
      <c r="FF3792" t="s">
        <v>4510</v>
      </c>
      <c r="FG3792" t="s">
        <v>4511</v>
      </c>
      <c r="FH3792" t="s">
        <v>4512</v>
      </c>
      <c r="FI3792" t="s">
        <v>4513</v>
      </c>
      <c r="FJ3792" t="s">
        <v>4514</v>
      </c>
      <c r="FK3792" t="s">
        <v>4515</v>
      </c>
      <c r="FL3792" t="s">
        <v>4516</v>
      </c>
      <c r="FM3792" t="s">
        <v>4517</v>
      </c>
      <c r="FN3792" t="s">
        <v>4518</v>
      </c>
      <c r="FO3792" t="s">
        <v>4519</v>
      </c>
      <c r="FP3792" t="s">
        <v>4520</v>
      </c>
      <c r="FQ3792" t="s">
        <v>4521</v>
      </c>
      <c r="FR3792" t="s">
        <v>4522</v>
      </c>
      <c r="FS3792" t="s">
        <v>4401</v>
      </c>
      <c r="FT3792" t="s">
        <v>4523</v>
      </c>
      <c r="FU3792" t="s">
        <v>4524</v>
      </c>
      <c r="FV3792" t="s">
        <v>4525</v>
      </c>
      <c r="FW3792" t="s">
        <v>4526</v>
      </c>
      <c r="FX3792" t="s">
        <v>4527</v>
      </c>
      <c r="FY3792" t="s">
        <v>4528</v>
      </c>
    </row>
    <row r="3793" spans="1:3">
      <c r="A3793" s="1" t="s">
        <v>4529</v>
      </c>
    </row>
    <row r="3798" spans="1:3">
      <c r="A3798" t="s">
        <v>3410</v>
      </c>
    </row>
    <row r="3800" spans="1:3">
      <c r="A3800" t="s">
        <v>4530</v>
      </c>
    </row>
    <row r="3802" spans="1:3">
      <c r="A3802" t="s">
        <v>4531</v>
      </c>
      <c r="B3802" t="s">
        <v>4532</v>
      </c>
      <c r="C3802" t="s">
        <v>4533</v>
      </c>
    </row>
    <row r="3804" spans="1:3">
      <c r="A3804" t="s">
        <v>4534</v>
      </c>
    </row>
    <row r="3805" spans="1:3">
      <c r="A3805" t="e">
        <f>- Los Angeles Pierce College</f>
        <v>#NAME?</v>
      </c>
    </row>
    <row r="3806" spans="1:3">
      <c r="A3806" t="e">
        <f>- UC Santa Barbara</f>
        <v>#NAME?</v>
      </c>
    </row>
    <row r="3807" spans="1:3">
      <c r="A3807" t="e">
        <f>- for A Company in Shanghai</f>
        <v>#NAME?</v>
      </c>
      <c r="B3807" t="s">
        <v>4535</v>
      </c>
    </row>
    <row r="3808" spans="1:3">
      <c r="A3808" t="e">
        <f>- Private Clients in LA</f>
        <v>#NAME?</v>
      </c>
    </row>
    <row r="3810" spans="1:7">
      <c r="A3810" t="s">
        <v>4536</v>
      </c>
    </row>
    <row r="3811" spans="1:7">
      <c r="A3811" t="s">
        <v>4537</v>
      </c>
    </row>
    <row r="3812" spans="1:7">
      <c r="A3812" t="s">
        <v>4538</v>
      </c>
    </row>
    <row r="3814" spans="1:7">
      <c r="A3814" t="s">
        <v>4539</v>
      </c>
      <c r="B3814" t="s">
        <v>4540</v>
      </c>
      <c r="C3814" t="s">
        <v>4541</v>
      </c>
      <c r="D3814" t="s">
        <v>4542</v>
      </c>
      <c r="E3814" t="s">
        <v>4543</v>
      </c>
      <c r="F3814" t="s">
        <v>4544</v>
      </c>
      <c r="G3814" t="s">
        <v>4545</v>
      </c>
    </row>
    <row r="3816" spans="1:7">
      <c r="A3816" t="s">
        <v>4546</v>
      </c>
    </row>
    <row r="3817" spans="1:7">
      <c r="A3817" t="s">
        <v>4547</v>
      </c>
      <c r="B3817" t="s">
        <v>4548</v>
      </c>
      <c r="C3817" t="s">
        <v>4549</v>
      </c>
      <c r="D3817" t="s">
        <v>4550</v>
      </c>
    </row>
    <row r="3818" spans="1:7">
      <c r="A3818" t="e">
        <f>- Short Check-ins with Parents or students on Performance</f>
        <v>#NAME?</v>
      </c>
    </row>
    <row r="3819" spans="1:7">
      <c r="A3819" t="e">
        <f>- Recommendations on Study Habits</f>
        <v>#NAME?</v>
      </c>
    </row>
    <row r="3820" spans="1:7">
      <c r="A3820" t="e">
        <f>- Resources including cheat sheets</f>
        <v>#NAME?</v>
      </c>
      <c r="B3820" t="s">
        <v>4551</v>
      </c>
      <c r="C3820" t="s">
        <v>4552</v>
      </c>
      <c r="D3820" t="s">
        <v>4553</v>
      </c>
      <c r="E3820" t="s">
        <v>4554</v>
      </c>
    </row>
    <row r="3821" spans="1:7">
      <c r="A3821" t="e">
        <f>- Mental Math Check-up And improvement</f>
        <v>#NAME?</v>
      </c>
    </row>
    <row r="3823" spans="1:7">
      <c r="A3823" t="s">
        <v>4555</v>
      </c>
    </row>
    <row r="3825" spans="1:3">
      <c r="A3825" t="s">
        <v>4556</v>
      </c>
      <c r="B3825" t="s">
        <v>4557</v>
      </c>
    </row>
    <row r="3827" spans="1:3">
      <c r="A3827" t="s">
        <v>4558</v>
      </c>
    </row>
    <row r="3828" spans="1:3">
      <c r="A3828" t="s">
        <v>4559</v>
      </c>
    </row>
    <row r="3830" spans="1:3">
      <c r="A3830" t="s">
        <v>4560</v>
      </c>
    </row>
    <row r="3832" spans="1:3">
      <c r="A3832" t="s">
        <v>1344</v>
      </c>
      <c r="B3832" t="s">
        <v>4561</v>
      </c>
      <c r="C3832" t="s">
        <v>4562</v>
      </c>
    </row>
    <row r="3833" spans="1:3">
      <c r="A3833" t="e">
        <f>- Qusai from QS Tutoring</f>
        <v>#NAME?</v>
      </c>
    </row>
    <row r="3834" spans="1:3">
      <c r="A3834" s="1" t="s">
        <v>4563</v>
      </c>
    </row>
    <row r="3839" spans="1:3">
      <c r="A3839" t="s">
        <v>4564</v>
      </c>
    </row>
    <row r="3841" spans="1:8">
      <c r="A3841" t="s">
        <v>4565</v>
      </c>
      <c r="B3841" t="s">
        <v>4566</v>
      </c>
    </row>
    <row r="3843" spans="1:8">
      <c r="A3843" t="s">
        <v>4567</v>
      </c>
      <c r="B3843" t="s">
        <v>4568</v>
      </c>
      <c r="C3843" t="s">
        <v>4569</v>
      </c>
      <c r="D3843" t="s">
        <v>4570</v>
      </c>
    </row>
    <row r="3845" spans="1:8">
      <c r="A3845" t="s">
        <v>4571</v>
      </c>
    </row>
    <row r="3846" spans="1:8">
      <c r="A3846" t="s">
        <v>4572</v>
      </c>
    </row>
    <row r="3847" spans="1:8">
      <c r="A3847" t="s">
        <v>4573</v>
      </c>
      <c r="B3847" t="s">
        <v>4574</v>
      </c>
      <c r="C3847" t="s">
        <v>4575</v>
      </c>
    </row>
    <row r="3848" spans="1:8">
      <c r="A3848" t="s">
        <v>4576</v>
      </c>
      <c r="B3848" t="s">
        <v>4577</v>
      </c>
      <c r="C3848" t="s">
        <v>4578</v>
      </c>
      <c r="D3848" t="s">
        <v>4579</v>
      </c>
      <c r="E3848" t="s">
        <v>4580</v>
      </c>
      <c r="F3848" t="s">
        <v>4581</v>
      </c>
      <c r="G3848" t="s">
        <v>4582</v>
      </c>
    </row>
    <row r="3849" spans="1:8">
      <c r="A3849" t="s">
        <v>4583</v>
      </c>
      <c r="B3849" t="s">
        <v>4584</v>
      </c>
    </row>
    <row r="3850" spans="1:8">
      <c r="A3850" t="s">
        <v>4585</v>
      </c>
    </row>
    <row r="3852" spans="1:8">
      <c r="A3852" t="s">
        <v>4586</v>
      </c>
      <c r="B3852" t="s">
        <v>4587</v>
      </c>
      <c r="C3852" t="s">
        <v>4588</v>
      </c>
      <c r="D3852" t="s">
        <v>4589</v>
      </c>
      <c r="E3852" t="s">
        <v>4590</v>
      </c>
      <c r="F3852" t="s">
        <v>2895</v>
      </c>
      <c r="G3852" t="s">
        <v>4591</v>
      </c>
      <c r="H3852" t="s">
        <v>4592</v>
      </c>
    </row>
    <row r="3854" spans="1:8">
      <c r="A3854" t="s">
        <v>4593</v>
      </c>
    </row>
    <row r="3855" spans="1:8">
      <c r="A3855" t="s">
        <v>4594</v>
      </c>
      <c r="B3855" t="s">
        <v>4595</v>
      </c>
    </row>
    <row r="3857" spans="1:4">
      <c r="A3857" t="s">
        <v>4596</v>
      </c>
    </row>
    <row r="3858" spans="1:4">
      <c r="A3858" t="s">
        <v>4597</v>
      </c>
      <c r="B3858" t="s">
        <v>4598</v>
      </c>
      <c r="C3858" t="s">
        <v>1555</v>
      </c>
      <c r="D3858" t="s">
        <v>4599</v>
      </c>
    </row>
    <row r="3860" spans="1:4">
      <c r="A3860" t="s">
        <v>4600</v>
      </c>
    </row>
    <row r="3861" spans="1:4">
      <c r="A3861" t="s">
        <v>4601</v>
      </c>
      <c r="B3861" t="s">
        <v>4602</v>
      </c>
      <c r="C3861" t="s">
        <v>4603</v>
      </c>
    </row>
    <row r="3863" spans="1:4">
      <c r="A3863" t="s">
        <v>4604</v>
      </c>
    </row>
    <row r="3865" spans="1:4">
      <c r="A3865" t="s">
        <v>4605</v>
      </c>
    </row>
    <row r="3867" spans="1:4">
      <c r="A3867" t="s">
        <v>4606</v>
      </c>
      <c r="B3867" t="s">
        <v>4607</v>
      </c>
      <c r="C3867" t="s">
        <v>4608</v>
      </c>
    </row>
    <row r="3868" spans="1:4">
      <c r="A3868" t="s">
        <v>4609</v>
      </c>
      <c r="B3868" t="s">
        <v>4610</v>
      </c>
    </row>
    <row r="3870" spans="1:4">
      <c r="A3870" t="s">
        <v>4611</v>
      </c>
      <c r="B3870" t="s">
        <v>4612</v>
      </c>
      <c r="C3870" t="s">
        <v>4613</v>
      </c>
    </row>
    <row r="3871" spans="1:4">
      <c r="A3871" t="s">
        <v>4614</v>
      </c>
      <c r="B3871" t="s">
        <v>4615</v>
      </c>
      <c r="C3871" t="s">
        <v>4616</v>
      </c>
    </row>
    <row r="3873" spans="1:10">
      <c r="A3873" t="s">
        <v>4617</v>
      </c>
    </row>
    <row r="3874" spans="1:10">
      <c r="A3874" t="s">
        <v>4618</v>
      </c>
      <c r="B3874" t="s">
        <v>4619</v>
      </c>
      <c r="C3874" t="s">
        <v>4616</v>
      </c>
    </row>
    <row r="3876" spans="1:10">
      <c r="A3876" t="s">
        <v>4620</v>
      </c>
      <c r="B3876" t="s">
        <v>4621</v>
      </c>
      <c r="C3876" t="s">
        <v>4622</v>
      </c>
      <c r="D3876" t="s">
        <v>4623</v>
      </c>
      <c r="E3876" t="s">
        <v>4624</v>
      </c>
      <c r="F3876" t="s">
        <v>4625</v>
      </c>
      <c r="G3876" t="s">
        <v>4626</v>
      </c>
      <c r="H3876" t="s">
        <v>4627</v>
      </c>
      <c r="I3876" t="s">
        <v>4628</v>
      </c>
      <c r="J3876" t="s">
        <v>4629</v>
      </c>
    </row>
    <row r="3877" spans="1:10">
      <c r="A3877" t="s">
        <v>4630</v>
      </c>
      <c r="B3877" t="s">
        <v>4631</v>
      </c>
      <c r="C3877" t="s">
        <v>4632</v>
      </c>
    </row>
    <row r="3879" spans="1:10">
      <c r="A3879" t="s">
        <v>4633</v>
      </c>
      <c r="B3879" t="s">
        <v>4634</v>
      </c>
      <c r="C3879" t="s">
        <v>4635</v>
      </c>
      <c r="D3879" t="s">
        <v>4636</v>
      </c>
    </row>
    <row r="3880" spans="1:10">
      <c r="A3880" t="s">
        <v>4637</v>
      </c>
      <c r="B3880" t="s">
        <v>4638</v>
      </c>
      <c r="C3880" t="s">
        <v>4616</v>
      </c>
    </row>
    <row r="3882" spans="1:10">
      <c r="A3882" t="s">
        <v>4639</v>
      </c>
      <c r="B3882" t="s">
        <v>4640</v>
      </c>
      <c r="C3882" t="s">
        <v>4641</v>
      </c>
    </row>
    <row r="3883" spans="1:10">
      <c r="A3883" t="s">
        <v>4642</v>
      </c>
      <c r="B3883" t="s">
        <v>4643</v>
      </c>
      <c r="C3883" t="s">
        <v>4644</v>
      </c>
    </row>
    <row r="3885" spans="1:10">
      <c r="A3885" t="s">
        <v>4645</v>
      </c>
    </row>
    <row r="3886" spans="1:10">
      <c r="A3886" t="s">
        <v>4646</v>
      </c>
      <c r="B3886" t="s">
        <v>4647</v>
      </c>
      <c r="C3886" t="s">
        <v>4648</v>
      </c>
      <c r="D3886" t="s">
        <v>4649</v>
      </c>
      <c r="E3886" t="s">
        <v>4650</v>
      </c>
      <c r="F3886" t="s">
        <v>4651</v>
      </c>
      <c r="G3886" t="s">
        <v>4652</v>
      </c>
      <c r="H3886" t="s">
        <v>4653</v>
      </c>
    </row>
    <row r="3887" spans="1:10">
      <c r="A3887" t="s">
        <v>4654</v>
      </c>
      <c r="B3887" t="s">
        <v>4655</v>
      </c>
      <c r="C3887" t="s">
        <v>4656</v>
      </c>
    </row>
    <row r="3889" spans="1:17">
      <c r="A3889" t="s">
        <v>4657</v>
      </c>
      <c r="B3889" t="s">
        <v>4658</v>
      </c>
      <c r="C3889" t="s">
        <v>4659</v>
      </c>
      <c r="D3889" t="s">
        <v>4660</v>
      </c>
      <c r="E3889" t="s">
        <v>4661</v>
      </c>
      <c r="F3889" t="s">
        <v>4662</v>
      </c>
      <c r="G3889" t="s">
        <v>1526</v>
      </c>
      <c r="H3889" t="s">
        <v>4663</v>
      </c>
      <c r="I3889" t="s">
        <v>4664</v>
      </c>
      <c r="J3889" t="s">
        <v>4665</v>
      </c>
      <c r="K3889" t="s">
        <v>4666</v>
      </c>
      <c r="L3889" t="s">
        <v>4667</v>
      </c>
      <c r="M3889" t="s">
        <v>4668</v>
      </c>
      <c r="N3889" t="s">
        <v>4669</v>
      </c>
      <c r="O3889" t="s">
        <v>4670</v>
      </c>
      <c r="P3889" t="s">
        <v>4671</v>
      </c>
      <c r="Q3889" t="s">
        <v>4672</v>
      </c>
    </row>
    <row r="3890" spans="1:17">
      <c r="A3890" t="s">
        <v>4673</v>
      </c>
      <c r="B3890" t="s">
        <v>4674</v>
      </c>
      <c r="C3890" t="s">
        <v>4675</v>
      </c>
    </row>
    <row r="3891" spans="1:17">
      <c r="A3891" s="1" t="s">
        <v>4676</v>
      </c>
    </row>
    <row r="3896" spans="1:17">
      <c r="A3896" t="s">
        <v>4677</v>
      </c>
    </row>
    <row r="3897" spans="1:17">
      <c r="A3897" t="s">
        <v>4678</v>
      </c>
      <c r="B3897" t="s">
        <v>373</v>
      </c>
      <c r="C3897" t="s">
        <v>28</v>
      </c>
      <c r="D3897" t="s">
        <v>301</v>
      </c>
      <c r="E3897" t="s">
        <v>671</v>
      </c>
      <c r="F3897" t="s">
        <v>4679</v>
      </c>
      <c r="G3897" t="s">
        <v>4680</v>
      </c>
    </row>
    <row r="3898" spans="1:17">
      <c r="A3898" t="s">
        <v>4681</v>
      </c>
      <c r="B3898" t="s">
        <v>4682</v>
      </c>
      <c r="C3898" t="s">
        <v>1027</v>
      </c>
      <c r="D3898" t="s">
        <v>4683</v>
      </c>
    </row>
    <row r="3899" spans="1:17">
      <c r="A3899" t="s">
        <v>4684</v>
      </c>
    </row>
    <row r="3900" spans="1:17">
      <c r="A3900" t="s">
        <v>4685</v>
      </c>
    </row>
    <row r="3901" spans="1:17">
      <c r="A3901" t="s">
        <v>4686</v>
      </c>
    </row>
    <row r="3903" spans="1:17">
      <c r="A3903" t="s">
        <v>4687</v>
      </c>
    </row>
    <row r="3904" spans="1:17">
      <c r="A3904" t="s">
        <v>4688</v>
      </c>
    </row>
    <row r="3905" spans="1:2">
      <c r="A3905" t="s">
        <v>4689</v>
      </c>
      <c r="B3905" t="s">
        <v>4690</v>
      </c>
    </row>
    <row r="3906" spans="1:2">
      <c r="A3906" t="s">
        <v>4691</v>
      </c>
    </row>
    <row r="3907" spans="1:2">
      <c r="A3907" t="s">
        <v>4692</v>
      </c>
    </row>
    <row r="3908" spans="1:2">
      <c r="A3908" t="s">
        <v>4693</v>
      </c>
    </row>
    <row r="3909" spans="1:2">
      <c r="A3909" t="s">
        <v>4694</v>
      </c>
    </row>
    <row r="3911" spans="1:2">
      <c r="A3911" t="s">
        <v>4695</v>
      </c>
      <c r="B3911" t="s">
        <v>4696</v>
      </c>
    </row>
    <row r="3912" spans="1:2">
      <c r="A3912" t="s">
        <v>4697</v>
      </c>
    </row>
    <row r="3915" spans="1:2">
      <c r="A3915" t="s">
        <v>4698</v>
      </c>
    </row>
    <row r="3916" spans="1:2">
      <c r="A3916" t="s">
        <v>4699</v>
      </c>
    </row>
    <row r="3917" spans="1:2">
      <c r="A3917" t="s">
        <v>4700</v>
      </c>
    </row>
    <row r="3918" spans="1:2">
      <c r="A3918" t="s">
        <v>4701</v>
      </c>
    </row>
    <row r="3919" spans="1:2">
      <c r="A3919" s="1" t="s">
        <v>4702</v>
      </c>
    </row>
    <row r="3924" spans="1:7">
      <c r="A3924" t="s">
        <v>4703</v>
      </c>
      <c r="B3924" t="s">
        <v>4704</v>
      </c>
    </row>
    <row r="3926" spans="1:7">
      <c r="A3926" t="s">
        <v>4705</v>
      </c>
      <c r="B3926" t="s">
        <v>4706</v>
      </c>
    </row>
    <row r="3928" spans="1:7">
      <c r="A3928" t="s">
        <v>4707</v>
      </c>
    </row>
    <row r="3930" spans="1:7">
      <c r="A3930" t="s">
        <v>4708</v>
      </c>
    </row>
    <row r="3931" spans="1:7">
      <c r="A3931" t="s">
        <v>4709</v>
      </c>
      <c r="B3931" t="s">
        <v>4710</v>
      </c>
      <c r="C3931" t="s">
        <v>819</v>
      </c>
      <c r="D3931" t="s">
        <v>820</v>
      </c>
      <c r="E3931" t="s">
        <v>1133</v>
      </c>
      <c r="F3931" t="s">
        <v>2976</v>
      </c>
      <c r="G3931" t="s">
        <v>4711</v>
      </c>
    </row>
    <row r="3932" spans="1:7">
      <c r="A3932" t="s">
        <v>4712</v>
      </c>
      <c r="B3932" t="s">
        <v>4713</v>
      </c>
      <c r="C3932" t="s">
        <v>4714</v>
      </c>
      <c r="D3932" t="s">
        <v>4715</v>
      </c>
      <c r="E3932" t="s">
        <v>4716</v>
      </c>
    </row>
    <row r="3933" spans="1:7">
      <c r="A3933" t="s">
        <v>4717</v>
      </c>
      <c r="B3933" t="s">
        <v>4718</v>
      </c>
      <c r="C3933" t="s">
        <v>4719</v>
      </c>
      <c r="D3933" t="s">
        <v>4720</v>
      </c>
    </row>
    <row r="3934" spans="1:7">
      <c r="A3934" t="s">
        <v>4721</v>
      </c>
    </row>
    <row r="3935" spans="1:7">
      <c r="A3935" t="s">
        <v>4722</v>
      </c>
      <c r="B3935" t="s">
        <v>2244</v>
      </c>
      <c r="C3935" t="s">
        <v>4723</v>
      </c>
    </row>
    <row r="3936" spans="1:7">
      <c r="A3936" t="s">
        <v>4724</v>
      </c>
    </row>
    <row r="3937" spans="1:4">
      <c r="A3937" t="s">
        <v>4725</v>
      </c>
      <c r="B3937" t="s">
        <v>4726</v>
      </c>
      <c r="C3937" t="s">
        <v>4727</v>
      </c>
      <c r="D3937" t="s">
        <v>4728</v>
      </c>
    </row>
    <row r="3938" spans="1:4">
      <c r="A3938" t="s">
        <v>4729</v>
      </c>
    </row>
    <row r="3939" spans="1:4">
      <c r="A3939" s="1" t="s">
        <v>4730</v>
      </c>
    </row>
    <row r="3944" spans="1:4">
      <c r="A3944" t="s">
        <v>4731</v>
      </c>
    </row>
    <row r="3945" spans="1:4">
      <c r="A3945" t="s">
        <v>4732</v>
      </c>
    </row>
    <row r="3946" spans="1:4">
      <c r="A3946" t="s">
        <v>4733</v>
      </c>
    </row>
    <row r="3947" spans="1:4">
      <c r="A3947" t="s">
        <v>4734</v>
      </c>
    </row>
    <row r="3948" spans="1:4">
      <c r="A3948" t="s">
        <v>4735</v>
      </c>
      <c r="B3948" t="s">
        <v>1052</v>
      </c>
      <c r="C3948" t="s">
        <v>1011</v>
      </c>
      <c r="D3948" t="s">
        <v>1053</v>
      </c>
    </row>
    <row r="3949" spans="1:4">
      <c r="A3949" t="s">
        <v>4736</v>
      </c>
    </row>
    <row r="3951" spans="1:4">
      <c r="A3951" t="s">
        <v>4737</v>
      </c>
    </row>
    <row r="3952" spans="1:4">
      <c r="A3952" t="s">
        <v>4738</v>
      </c>
      <c r="B3952" t="s">
        <v>4739</v>
      </c>
    </row>
    <row r="3953" spans="1:3">
      <c r="A3953" t="s">
        <v>4740</v>
      </c>
    </row>
    <row r="3954" spans="1:3">
      <c r="A3954" t="s">
        <v>4741</v>
      </c>
    </row>
    <row r="3955" spans="1:3">
      <c r="A3955" t="s">
        <v>4742</v>
      </c>
      <c r="B3955" t="s">
        <v>4743</v>
      </c>
      <c r="C3955" t="s">
        <v>4744</v>
      </c>
    </row>
    <row r="3957" spans="1:3">
      <c r="A3957" t="s">
        <v>4745</v>
      </c>
    </row>
    <row r="3958" spans="1:3">
      <c r="A3958" t="s">
        <v>4746</v>
      </c>
    </row>
    <row r="3959" spans="1:3">
      <c r="A3959" t="s">
        <v>4747</v>
      </c>
    </row>
    <row r="3960" spans="1:3">
      <c r="A3960" t="s">
        <v>4748</v>
      </c>
    </row>
    <row r="3962" spans="1:3">
      <c r="A3962" t="s">
        <v>4749</v>
      </c>
    </row>
    <row r="3963" spans="1:3">
      <c r="A3963" t="s">
        <v>4750</v>
      </c>
    </row>
    <row r="3964" spans="1:3">
      <c r="A3964" t="s">
        <v>4751</v>
      </c>
    </row>
    <row r="3965" spans="1:3">
      <c r="A3965" t="s">
        <v>4752</v>
      </c>
    </row>
    <row r="3966" spans="1:3">
      <c r="A3966" t="s">
        <v>4753</v>
      </c>
    </row>
    <row r="3967" spans="1:3">
      <c r="A3967" t="s">
        <v>4754</v>
      </c>
    </row>
    <row r="3968" spans="1:3">
      <c r="A3968" t="s">
        <v>4755</v>
      </c>
    </row>
    <row r="3969" spans="1:3">
      <c r="A3969" t="s">
        <v>4756</v>
      </c>
    </row>
    <row r="3970" spans="1:3">
      <c r="A3970" t="s">
        <v>4757</v>
      </c>
    </row>
    <row r="3971" spans="1:3">
      <c r="A3971" t="s">
        <v>4758</v>
      </c>
    </row>
    <row r="3972" spans="1:3">
      <c r="A3972" t="s">
        <v>4759</v>
      </c>
    </row>
    <row r="3973" spans="1:3">
      <c r="A3973" t="s">
        <v>4760</v>
      </c>
    </row>
    <row r="3974" spans="1:3">
      <c r="A3974" t="s">
        <v>4761</v>
      </c>
    </row>
    <row r="3976" spans="1:3">
      <c r="A3976" t="s">
        <v>4762</v>
      </c>
    </row>
    <row r="3977" spans="1:3">
      <c r="A3977" t="s">
        <v>4763</v>
      </c>
    </row>
    <row r="3978" spans="1:3">
      <c r="A3978" t="s">
        <v>4764</v>
      </c>
      <c r="B3978" t="s">
        <v>4765</v>
      </c>
    </row>
    <row r="3980" spans="1:3">
      <c r="A3980" t="s">
        <v>4766</v>
      </c>
      <c r="B3980" t="s">
        <v>150</v>
      </c>
      <c r="C3980" t="s">
        <v>4767</v>
      </c>
    </row>
    <row r="3981" spans="1:3">
      <c r="A3981" t="s">
        <v>4768</v>
      </c>
      <c r="B3981" t="s">
        <v>4769</v>
      </c>
    </row>
    <row r="3983" spans="1:3">
      <c r="A3983" t="s">
        <v>4770</v>
      </c>
    </row>
    <row r="3984" spans="1:3">
      <c r="A3984" t="s">
        <v>4771</v>
      </c>
      <c r="B3984" t="s">
        <v>1150</v>
      </c>
    </row>
    <row r="3986" spans="1:9">
      <c r="A3986" t="s">
        <v>4772</v>
      </c>
      <c r="B3986" t="s">
        <v>4773</v>
      </c>
      <c r="C3986" t="s">
        <v>4774</v>
      </c>
      <c r="D3986" t="s">
        <v>4775</v>
      </c>
      <c r="E3986" t="s">
        <v>4776</v>
      </c>
      <c r="F3986" t="s">
        <v>4777</v>
      </c>
      <c r="G3986" t="s">
        <v>4778</v>
      </c>
      <c r="H3986" t="s">
        <v>4779</v>
      </c>
      <c r="I3986" t="s">
        <v>4780</v>
      </c>
    </row>
    <row r="3987" spans="1:9">
      <c r="A3987" t="s">
        <v>4781</v>
      </c>
      <c r="B3987" t="s">
        <v>4782</v>
      </c>
    </row>
    <row r="3989" spans="1:9">
      <c r="A3989" t="s">
        <v>4783</v>
      </c>
    </row>
    <row r="3990" spans="1:9">
      <c r="A3990" t="s">
        <v>4784</v>
      </c>
      <c r="B3990" t="s">
        <v>4785</v>
      </c>
    </row>
    <row r="3992" spans="1:9">
      <c r="A3992" t="s">
        <v>4786</v>
      </c>
    </row>
    <row r="3993" spans="1:9">
      <c r="A3993" t="s">
        <v>4787</v>
      </c>
      <c r="B3993" t="s">
        <v>2734</v>
      </c>
    </row>
    <row r="3994" spans="1:9">
      <c r="A3994" s="1" t="s">
        <v>4788</v>
      </c>
    </row>
    <row r="3999" spans="1:9">
      <c r="A3999" t="s">
        <v>4789</v>
      </c>
    </row>
    <row r="4000" spans="1:9">
      <c r="A4000" t="s">
        <v>4790</v>
      </c>
    </row>
    <row r="4001" spans="1:5">
      <c r="A4001" t="s">
        <v>4791</v>
      </c>
    </row>
    <row r="4003" spans="1:5">
      <c r="A4003" t="s">
        <v>4792</v>
      </c>
    </row>
    <row r="4004" spans="1:5">
      <c r="A4004" t="s">
        <v>4793</v>
      </c>
    </row>
    <row r="4006" spans="1:5">
      <c r="A4006" t="s">
        <v>4794</v>
      </c>
      <c r="B4006" t="s">
        <v>4795</v>
      </c>
    </row>
    <row r="4007" spans="1:5">
      <c r="A4007" t="s">
        <v>4796</v>
      </c>
      <c r="B4007" t="s">
        <v>4797</v>
      </c>
    </row>
    <row r="4008" spans="1:5">
      <c r="A4008" t="s">
        <v>4798</v>
      </c>
      <c r="B4008" t="s">
        <v>4799</v>
      </c>
      <c r="C4008" t="s">
        <v>4800</v>
      </c>
    </row>
    <row r="4009" spans="1:5">
      <c r="A4009" t="s">
        <v>4801</v>
      </c>
      <c r="B4009" t="s">
        <v>1838</v>
      </c>
      <c r="C4009" t="s">
        <v>4802</v>
      </c>
      <c r="D4009" t="s">
        <v>4803</v>
      </c>
      <c r="E4009" t="s">
        <v>4804</v>
      </c>
    </row>
    <row r="4010" spans="1:5">
      <c r="A4010" t="s">
        <v>4805</v>
      </c>
    </row>
    <row r="4011" spans="1:5">
      <c r="A4011" t="s">
        <v>4806</v>
      </c>
    </row>
    <row r="4013" spans="1:5">
      <c r="A4013" t="s">
        <v>4807</v>
      </c>
    </row>
    <row r="4014" spans="1:5">
      <c r="A4014" t="s">
        <v>4808</v>
      </c>
    </row>
    <row r="4015" spans="1:5">
      <c r="A4015" t="s">
        <v>4809</v>
      </c>
      <c r="B4015" t="s">
        <v>2898</v>
      </c>
      <c r="C4015" t="s">
        <v>4810</v>
      </c>
    </row>
    <row r="4016" spans="1:5">
      <c r="A4016" t="s">
        <v>4811</v>
      </c>
    </row>
    <row r="4017" spans="1:7">
      <c r="A4017" t="s">
        <v>4812</v>
      </c>
    </row>
    <row r="4018" spans="1:7">
      <c r="A4018" t="s">
        <v>4813</v>
      </c>
      <c r="B4018" t="s">
        <v>2413</v>
      </c>
      <c r="C4018" t="s">
        <v>2932</v>
      </c>
    </row>
    <row r="4019" spans="1:7">
      <c r="A4019" t="s">
        <v>4814</v>
      </c>
      <c r="B4019" t="s">
        <v>1661</v>
      </c>
      <c r="C4019" t="s">
        <v>4815</v>
      </c>
    </row>
    <row r="4020" spans="1:7">
      <c r="A4020" t="s">
        <v>4816</v>
      </c>
    </row>
    <row r="4021" spans="1:7">
      <c r="A4021" t="s">
        <v>3766</v>
      </c>
    </row>
    <row r="4022" spans="1:7">
      <c r="A4022" t="s">
        <v>1252</v>
      </c>
      <c r="B4022" t="s">
        <v>28</v>
      </c>
      <c r="C4022" t="s">
        <v>3359</v>
      </c>
      <c r="D4022" t="s">
        <v>4817</v>
      </c>
    </row>
    <row r="4023" spans="1:7">
      <c r="A4023" t="s">
        <v>4818</v>
      </c>
      <c r="B4023" t="s">
        <v>315</v>
      </c>
      <c r="C4023" t="s">
        <v>138</v>
      </c>
      <c r="D4023" t="s">
        <v>1647</v>
      </c>
    </row>
    <row r="4024" spans="1:7">
      <c r="A4024" t="s">
        <v>4819</v>
      </c>
      <c r="B4024" t="s">
        <v>1647</v>
      </c>
      <c r="C4024" t="s">
        <v>4342</v>
      </c>
      <c r="D4024" t="s">
        <v>2932</v>
      </c>
      <c r="E4024" t="s">
        <v>4820</v>
      </c>
    </row>
    <row r="4025" spans="1:7">
      <c r="A4025" t="s">
        <v>4821</v>
      </c>
      <c r="B4025" t="s">
        <v>4822</v>
      </c>
      <c r="C4025" t="s">
        <v>1470</v>
      </c>
    </row>
    <row r="4026" spans="1:7">
      <c r="A4026" t="s">
        <v>4823</v>
      </c>
    </row>
    <row r="4027" spans="1:7">
      <c r="A4027" t="s">
        <v>4824</v>
      </c>
      <c r="B4027" t="s">
        <v>4825</v>
      </c>
      <c r="C4027" t="s">
        <v>4826</v>
      </c>
      <c r="D4027" t="s">
        <v>4827</v>
      </c>
      <c r="E4027" t="s">
        <v>4828</v>
      </c>
      <c r="F4027" t="s">
        <v>4829</v>
      </c>
      <c r="G4027" t="s">
        <v>4830</v>
      </c>
    </row>
    <row r="4028" spans="1:7">
      <c r="A4028" t="s">
        <v>4831</v>
      </c>
      <c r="B4028" t="s">
        <v>4832</v>
      </c>
    </row>
    <row r="4030" spans="1:7">
      <c r="A4030" t="s">
        <v>4833</v>
      </c>
    </row>
    <row r="4031" spans="1:7">
      <c r="A4031" t="s">
        <v>4834</v>
      </c>
    </row>
    <row r="4032" spans="1:7">
      <c r="A4032" t="s">
        <v>4835</v>
      </c>
    </row>
    <row r="4033" spans="1:11">
      <c r="A4033" t="s">
        <v>4836</v>
      </c>
    </row>
    <row r="4038" spans="1:11">
      <c r="A4038" t="s">
        <v>8</v>
      </c>
      <c r="B4038" t="s">
        <v>4837</v>
      </c>
      <c r="C4038" t="s">
        <v>4838</v>
      </c>
      <c r="D4038" t="s">
        <v>138</v>
      </c>
      <c r="E4038" t="s">
        <v>1896</v>
      </c>
      <c r="F4038" t="s">
        <v>1011</v>
      </c>
      <c r="G4038" t="s">
        <v>218</v>
      </c>
      <c r="H4038" t="s">
        <v>4839</v>
      </c>
      <c r="I4038" t="s">
        <v>4840</v>
      </c>
      <c r="J4038" t="s">
        <v>3640</v>
      </c>
      <c r="K4038" t="s">
        <v>4841</v>
      </c>
    </row>
    <row r="4040" spans="1:11">
      <c r="A4040" t="s">
        <v>4842</v>
      </c>
      <c r="B4040" t="s">
        <v>4843</v>
      </c>
      <c r="C4040" t="s">
        <v>1896</v>
      </c>
      <c r="D4040" t="s">
        <v>1011</v>
      </c>
      <c r="E4040" t="s">
        <v>4844</v>
      </c>
    </row>
    <row r="4041" spans="1:11">
      <c r="A4041" s="1" t="s">
        <v>4845</v>
      </c>
    </row>
    <row r="4046" spans="1:11">
      <c r="A4046" t="s">
        <v>4846</v>
      </c>
    </row>
    <row r="4048" spans="1:11">
      <c r="A4048" t="s">
        <v>489</v>
      </c>
      <c r="B4048" t="s">
        <v>4847</v>
      </c>
      <c r="C4048" t="s">
        <v>4848</v>
      </c>
      <c r="D4048" t="s">
        <v>4849</v>
      </c>
      <c r="E4048" t="s">
        <v>4850</v>
      </c>
    </row>
    <row r="4050" spans="1:6">
      <c r="A4050" t="s">
        <v>4851</v>
      </c>
      <c r="B4050" t="s">
        <v>4852</v>
      </c>
      <c r="C4050" t="s">
        <v>4853</v>
      </c>
      <c r="D4050" t="s">
        <v>4854</v>
      </c>
      <c r="E4050" t="s">
        <v>4855</v>
      </c>
      <c r="F4050" t="s">
        <v>4856</v>
      </c>
    </row>
    <row r="4051" spans="1:6">
      <c r="A4051" s="1" t="s">
        <v>4857</v>
      </c>
    </row>
    <row r="4056" spans="1:6">
      <c r="A4056" t="s">
        <v>4858</v>
      </c>
    </row>
    <row r="4058" spans="1:6">
      <c r="A4058" t="s">
        <v>1056</v>
      </c>
      <c r="B4058" t="s">
        <v>4859</v>
      </c>
    </row>
    <row r="4060" spans="1:6">
      <c r="A4060" t="s">
        <v>4860</v>
      </c>
      <c r="B4060" t="s">
        <v>4861</v>
      </c>
    </row>
    <row r="4062" spans="1:6">
      <c r="A4062" t="s">
        <v>4862</v>
      </c>
      <c r="B4062" t="s">
        <v>4863</v>
      </c>
      <c r="C4062" t="s">
        <v>4864</v>
      </c>
    </row>
    <row r="4064" spans="1:6">
      <c r="A4064" t="s">
        <v>4865</v>
      </c>
    </row>
    <row r="4066" spans="1:18">
      <c r="A4066" t="s">
        <v>4866</v>
      </c>
    </row>
    <row r="4068" spans="1:18">
      <c r="A4068" t="s">
        <v>4867</v>
      </c>
      <c r="B4068" t="s">
        <v>4868</v>
      </c>
      <c r="C4068" t="s">
        <v>374</v>
      </c>
      <c r="D4068" t="s">
        <v>3358</v>
      </c>
      <c r="E4068" t="s">
        <v>28</v>
      </c>
      <c r="F4068" t="s">
        <v>301</v>
      </c>
      <c r="G4068" t="s">
        <v>302</v>
      </c>
      <c r="H4068" t="s">
        <v>4869</v>
      </c>
      <c r="I4068" t="s">
        <v>4870</v>
      </c>
      <c r="J4068" t="s">
        <v>674</v>
      </c>
      <c r="K4068" t="s">
        <v>672</v>
      </c>
      <c r="L4068" t="s">
        <v>4871</v>
      </c>
      <c r="M4068" t="s">
        <v>4872</v>
      </c>
      <c r="N4068" t="s">
        <v>4873</v>
      </c>
      <c r="O4068" t="s">
        <v>4874</v>
      </c>
      <c r="P4068" t="s">
        <v>4875</v>
      </c>
      <c r="Q4068" t="s">
        <v>4876</v>
      </c>
      <c r="R4068" t="s">
        <v>4877</v>
      </c>
    </row>
    <row r="4070" spans="1:18">
      <c r="A4070" t="s">
        <v>4878</v>
      </c>
      <c r="B4070" t="s">
        <v>4879</v>
      </c>
      <c r="C4070" t="s">
        <v>4880</v>
      </c>
      <c r="D4070" t="s">
        <v>4881</v>
      </c>
      <c r="E4070" t="s">
        <v>4882</v>
      </c>
      <c r="F4070" t="s">
        <v>4883</v>
      </c>
      <c r="G4070" t="s">
        <v>4884</v>
      </c>
    </row>
    <row r="4072" spans="1:18">
      <c r="A4072" t="s">
        <v>4885</v>
      </c>
      <c r="B4072" t="s">
        <v>4886</v>
      </c>
    </row>
    <row r="4074" spans="1:18">
      <c r="A4074" t="s">
        <v>4887</v>
      </c>
    </row>
    <row r="4076" spans="1:18">
      <c r="A4076" t="s">
        <v>4888</v>
      </c>
    </row>
    <row r="4077" spans="1:18">
      <c r="A4077" t="s">
        <v>4889</v>
      </c>
    </row>
    <row r="4078" spans="1:18">
      <c r="A4078" t="s">
        <v>4890</v>
      </c>
    </row>
    <row r="4079" spans="1:18">
      <c r="A4079" t="s">
        <v>4891</v>
      </c>
    </row>
    <row r="4080" spans="1:18">
      <c r="A4080" t="s">
        <v>4892</v>
      </c>
    </row>
    <row r="4081" spans="1:1">
      <c r="A4081" t="s">
        <v>4893</v>
      </c>
    </row>
    <row r="4082" spans="1:1">
      <c r="A4082" t="s">
        <v>4894</v>
      </c>
    </row>
    <row r="4083" spans="1:1">
      <c r="A4083" t="s">
        <v>4895</v>
      </c>
    </row>
    <row r="4084" spans="1:1">
      <c r="A4084" t="s">
        <v>4896</v>
      </c>
    </row>
    <row r="4085" spans="1:1">
      <c r="A4085" t="s">
        <v>4897</v>
      </c>
    </row>
    <row r="4086" spans="1:1">
      <c r="A4086" t="s">
        <v>4898</v>
      </c>
    </row>
    <row r="4087" spans="1:1">
      <c r="A4087" t="s">
        <v>4899</v>
      </c>
    </row>
    <row r="4088" spans="1:1">
      <c r="A4088" t="s">
        <v>4900</v>
      </c>
    </row>
    <row r="4089" spans="1:1">
      <c r="A4089" t="s">
        <v>4901</v>
      </c>
    </row>
    <row r="4090" spans="1:1">
      <c r="A4090" t="s">
        <v>4902</v>
      </c>
    </row>
    <row r="4091" spans="1:1">
      <c r="A4091" t="s">
        <v>4903</v>
      </c>
    </row>
    <row r="4092" spans="1:1">
      <c r="A4092" t="s">
        <v>4904</v>
      </c>
    </row>
    <row r="4093" spans="1:1">
      <c r="A4093" t="s">
        <v>4905</v>
      </c>
    </row>
    <row r="4095" spans="1:1">
      <c r="A4095" t="s">
        <v>4906</v>
      </c>
    </row>
    <row r="4097" spans="1:7">
      <c r="A4097" t="s">
        <v>4907</v>
      </c>
      <c r="B4097" t="s">
        <v>4908</v>
      </c>
      <c r="C4097" t="s">
        <v>4909</v>
      </c>
      <c r="D4097" t="s">
        <v>4910</v>
      </c>
      <c r="E4097" t="s">
        <v>218</v>
      </c>
      <c r="F4097" t="s">
        <v>4911</v>
      </c>
      <c r="G4097" t="s">
        <v>4912</v>
      </c>
    </row>
    <row r="4099" spans="1:7">
      <c r="A4099" t="s">
        <v>4913</v>
      </c>
    </row>
    <row r="4101" spans="1:7">
      <c r="A4101" t="s">
        <v>4914</v>
      </c>
      <c r="B4101" t="s">
        <v>4915</v>
      </c>
      <c r="C4101" t="s">
        <v>4916</v>
      </c>
    </row>
    <row r="4103" spans="1:7">
      <c r="A4103" t="s">
        <v>4917</v>
      </c>
      <c r="B4103" t="s">
        <v>4918</v>
      </c>
    </row>
    <row r="4105" spans="1:7">
      <c r="A4105" t="s">
        <v>4919</v>
      </c>
      <c r="B4105" t="s">
        <v>4920</v>
      </c>
      <c r="C4105" t="s">
        <v>4921</v>
      </c>
    </row>
    <row r="4107" spans="1:7">
      <c r="A4107" t="s">
        <v>4922</v>
      </c>
    </row>
    <row r="4108" spans="1:7">
      <c r="A4108" t="s">
        <v>4923</v>
      </c>
    </row>
    <row r="4110" spans="1:7">
      <c r="A4110" t="s">
        <v>4924</v>
      </c>
    </row>
    <row r="4111" spans="1:7">
      <c r="A4111" t="s">
        <v>4925</v>
      </c>
    </row>
    <row r="4114" spans="1:6">
      <c r="A4114" t="s">
        <v>4926</v>
      </c>
    </row>
    <row r="4116" spans="1:6">
      <c r="A4116" t="s">
        <v>4927</v>
      </c>
    </row>
    <row r="4117" spans="1:6">
      <c r="A4117" s="1" t="s">
        <v>4928</v>
      </c>
    </row>
    <row r="4122" spans="1:6">
      <c r="A4122" t="s">
        <v>2949</v>
      </c>
    </row>
    <row r="4124" spans="1:6">
      <c r="A4124" t="s">
        <v>4929</v>
      </c>
      <c r="B4124" t="s">
        <v>3751</v>
      </c>
      <c r="C4124" t="s">
        <v>4930</v>
      </c>
    </row>
    <row r="4126" spans="1:6">
      <c r="A4126" t="s">
        <v>4931</v>
      </c>
      <c r="B4126" t="s">
        <v>4472</v>
      </c>
      <c r="C4126" t="s">
        <v>4932</v>
      </c>
      <c r="D4126" t="s">
        <v>4933</v>
      </c>
      <c r="E4126" t="s">
        <v>4934</v>
      </c>
      <c r="F4126" t="s">
        <v>4935</v>
      </c>
    </row>
    <row r="4128" spans="1:6">
      <c r="A4128" t="s">
        <v>4936</v>
      </c>
      <c r="B4128" t="s">
        <v>4937</v>
      </c>
    </row>
    <row r="4130" spans="1:28">
      <c r="A4130" t="s">
        <v>4938</v>
      </c>
    </row>
    <row r="4132" spans="1:28">
      <c r="A4132" t="s">
        <v>4939</v>
      </c>
      <c r="B4132" t="s">
        <v>4940</v>
      </c>
      <c r="C4132" t="s">
        <v>1470</v>
      </c>
    </row>
    <row r="4134" spans="1:28">
      <c r="A4134" t="s">
        <v>4941</v>
      </c>
      <c r="B4134" t="s">
        <v>4942</v>
      </c>
      <c r="C4134" t="s">
        <v>4943</v>
      </c>
    </row>
    <row r="4136" spans="1:28">
      <c r="A4136" t="s">
        <v>4944</v>
      </c>
      <c r="B4136" t="s">
        <v>4945</v>
      </c>
    </row>
    <row r="4137" spans="1:28">
      <c r="A4137" t="s">
        <v>4946</v>
      </c>
      <c r="B4137" t="s">
        <v>4947</v>
      </c>
      <c r="C4137" t="s">
        <v>4948</v>
      </c>
      <c r="D4137" t="s">
        <v>4949</v>
      </c>
      <c r="E4137" t="s">
        <v>4950</v>
      </c>
      <c r="F4137" t="s">
        <v>4951</v>
      </c>
      <c r="G4137" t="s">
        <v>4952</v>
      </c>
      <c r="H4137" t="s">
        <v>4953</v>
      </c>
      <c r="I4137" t="s">
        <v>4954</v>
      </c>
      <c r="J4137" t="s">
        <v>4955</v>
      </c>
      <c r="K4137" t="s">
        <v>4956</v>
      </c>
      <c r="L4137" t="s">
        <v>4957</v>
      </c>
      <c r="M4137" t="s">
        <v>4958</v>
      </c>
      <c r="N4137" t="s">
        <v>4959</v>
      </c>
      <c r="O4137" t="s">
        <v>4960</v>
      </c>
      <c r="P4137" t="s">
        <v>4961</v>
      </c>
      <c r="Q4137" t="s">
        <v>4962</v>
      </c>
      <c r="R4137" t="s">
        <v>4963</v>
      </c>
      <c r="S4137" t="s">
        <v>4964</v>
      </c>
      <c r="T4137" t="s">
        <v>4965</v>
      </c>
      <c r="U4137" t="s">
        <v>4966</v>
      </c>
      <c r="V4137" t="s">
        <v>4967</v>
      </c>
      <c r="W4137" t="s">
        <v>4968</v>
      </c>
      <c r="X4137" t="s">
        <v>4969</v>
      </c>
      <c r="Y4137" t="s">
        <v>4970</v>
      </c>
      <c r="Z4137" t="s">
        <v>4971</v>
      </c>
      <c r="AA4137" t="s">
        <v>4972</v>
      </c>
      <c r="AB4137" t="s">
        <v>4973</v>
      </c>
    </row>
    <row r="4139" spans="1:28">
      <c r="A4139" t="s">
        <v>4974</v>
      </c>
    </row>
    <row r="4140" spans="1:28">
      <c r="A4140" t="s">
        <v>350</v>
      </c>
      <c r="B4140" t="s">
        <v>288</v>
      </c>
      <c r="C4140" t="s">
        <v>373</v>
      </c>
      <c r="D4140" t="s">
        <v>301</v>
      </c>
      <c r="E4140" t="s">
        <v>4975</v>
      </c>
      <c r="F4140" t="s">
        <v>4976</v>
      </c>
      <c r="G4140" t="s">
        <v>4977</v>
      </c>
      <c r="H4140" t="s">
        <v>1058</v>
      </c>
      <c r="I4140" t="s">
        <v>3064</v>
      </c>
      <c r="J4140" t="s">
        <v>4978</v>
      </c>
      <c r="K4140" t="s">
        <v>4979</v>
      </c>
      <c r="L4140" t="s">
        <v>4980</v>
      </c>
      <c r="M4140" t="s">
        <v>4981</v>
      </c>
      <c r="N4140" t="s">
        <v>4982</v>
      </c>
      <c r="O4140" t="s">
        <v>206</v>
      </c>
    </row>
    <row r="4142" spans="1:28">
      <c r="A4142" t="s">
        <v>4983</v>
      </c>
    </row>
    <row r="4143" spans="1:28">
      <c r="A4143" t="s">
        <v>4984</v>
      </c>
      <c r="B4143" t="s">
        <v>4985</v>
      </c>
      <c r="C4143" t="s">
        <v>3583</v>
      </c>
      <c r="D4143" t="s">
        <v>3111</v>
      </c>
      <c r="E4143" t="s">
        <v>4986</v>
      </c>
      <c r="F4143" t="s">
        <v>3116</v>
      </c>
      <c r="G4143" t="s">
        <v>4987</v>
      </c>
      <c r="H4143" t="s">
        <v>4988</v>
      </c>
      <c r="I4143" t="s">
        <v>4989</v>
      </c>
      <c r="J4143" t="s">
        <v>4990</v>
      </c>
      <c r="K4143" t="s">
        <v>4991</v>
      </c>
      <c r="L4143" t="s">
        <v>3112</v>
      </c>
      <c r="M4143" t="s">
        <v>4992</v>
      </c>
      <c r="N4143" t="s">
        <v>4993</v>
      </c>
      <c r="O4143" t="s">
        <v>4994</v>
      </c>
      <c r="P4143" t="s">
        <v>3115</v>
      </c>
      <c r="Q4143" t="s">
        <v>3114</v>
      </c>
      <c r="R4143" t="s">
        <v>4995</v>
      </c>
      <c r="S4143" t="s">
        <v>4996</v>
      </c>
    </row>
    <row r="4145" spans="1:20">
      <c r="A4145" t="s">
        <v>4997</v>
      </c>
    </row>
    <row r="4146" spans="1:20">
      <c r="A4146" t="s">
        <v>4998</v>
      </c>
      <c r="B4146" t="s">
        <v>4999</v>
      </c>
      <c r="C4146" t="s">
        <v>5000</v>
      </c>
      <c r="D4146" t="s">
        <v>5001</v>
      </c>
      <c r="E4146" t="s">
        <v>5002</v>
      </c>
      <c r="F4146" t="s">
        <v>5003</v>
      </c>
      <c r="G4146" t="s">
        <v>5004</v>
      </c>
      <c r="H4146" t="s">
        <v>5005</v>
      </c>
      <c r="I4146" t="s">
        <v>5006</v>
      </c>
      <c r="J4146" t="s">
        <v>5007</v>
      </c>
      <c r="K4146" t="s">
        <v>5008</v>
      </c>
      <c r="L4146" t="s">
        <v>5009</v>
      </c>
      <c r="M4146" t="s">
        <v>5010</v>
      </c>
      <c r="N4146" t="s">
        <v>138</v>
      </c>
      <c r="O4146" t="s">
        <v>5011</v>
      </c>
      <c r="P4146" t="s">
        <v>5012</v>
      </c>
      <c r="Q4146" t="s">
        <v>5013</v>
      </c>
      <c r="R4146" t="s">
        <v>5010</v>
      </c>
      <c r="S4146" t="s">
        <v>5011</v>
      </c>
      <c r="T4146" t="s">
        <v>5014</v>
      </c>
    </row>
    <row r="4148" spans="1:20">
      <c r="A4148" t="s">
        <v>5015</v>
      </c>
    </row>
    <row r="4149" spans="1:20">
      <c r="A4149" t="s">
        <v>5016</v>
      </c>
    </row>
    <row r="4151" spans="1:20">
      <c r="A4151" t="s">
        <v>5017</v>
      </c>
    </row>
    <row r="4153" spans="1:20">
      <c r="A4153" t="s">
        <v>5018</v>
      </c>
      <c r="B4153" t="s">
        <v>2558</v>
      </c>
      <c r="C4153" t="s">
        <v>5019</v>
      </c>
      <c r="D4153" t="s">
        <v>2718</v>
      </c>
      <c r="E4153" t="s">
        <v>5020</v>
      </c>
      <c r="F4153" t="s">
        <v>5021</v>
      </c>
      <c r="G4153" t="s">
        <v>5022</v>
      </c>
    </row>
    <row r="4154" spans="1:20">
      <c r="A4154" s="1" t="s">
        <v>5023</v>
      </c>
    </row>
    <row r="4159" spans="1:20">
      <c r="A4159" t="s">
        <v>5024</v>
      </c>
      <c r="B4159" t="s">
        <v>5025</v>
      </c>
    </row>
    <row r="4162" spans="1:3">
      <c r="A4162" t="s">
        <v>5026</v>
      </c>
    </row>
    <row r="4165" spans="1:3">
      <c r="A4165" t="s">
        <v>5027</v>
      </c>
    </row>
    <row r="4166" spans="1:3">
      <c r="A4166" t="s">
        <v>5028</v>
      </c>
    </row>
    <row r="4169" spans="1:3">
      <c r="A4169" t="s">
        <v>5029</v>
      </c>
      <c r="B4169" t="s">
        <v>5030</v>
      </c>
    </row>
    <row r="4170" spans="1:3">
      <c r="A4170" t="s">
        <v>5031</v>
      </c>
      <c r="B4170" t="s">
        <v>5032</v>
      </c>
    </row>
    <row r="4171" spans="1:3">
      <c r="A4171" t="s">
        <v>5033</v>
      </c>
      <c r="B4171" t="s">
        <v>5034</v>
      </c>
      <c r="C4171" t="s">
        <v>5035</v>
      </c>
    </row>
    <row r="4174" spans="1:3">
      <c r="A4174" t="s">
        <v>5036</v>
      </c>
      <c r="B4174" t="s">
        <v>5037</v>
      </c>
      <c r="C4174" t="s">
        <v>5038</v>
      </c>
    </row>
    <row r="4178" spans="1:6">
      <c r="A4178" t="s">
        <v>5039</v>
      </c>
      <c r="B4178" t="s">
        <v>5040</v>
      </c>
      <c r="C4178" t="s">
        <v>5041</v>
      </c>
      <c r="D4178" t="s">
        <v>5042</v>
      </c>
    </row>
    <row r="4181" spans="1:6">
      <c r="A4181" t="s">
        <v>5043</v>
      </c>
      <c r="B4181" t="s">
        <v>5044</v>
      </c>
      <c r="C4181" t="s">
        <v>5045</v>
      </c>
      <c r="D4181" t="s">
        <v>5046</v>
      </c>
      <c r="E4181" t="s">
        <v>5047</v>
      </c>
      <c r="F4181" t="s">
        <v>5048</v>
      </c>
    </row>
    <row r="4184" spans="1:6">
      <c r="A4184" t="s">
        <v>5049</v>
      </c>
      <c r="B4184" t="s">
        <v>5050</v>
      </c>
      <c r="C4184" t="s">
        <v>5051</v>
      </c>
      <c r="D4184" t="s">
        <v>5052</v>
      </c>
    </row>
    <row r="4188" spans="1:6">
      <c r="A4188" t="s">
        <v>5053</v>
      </c>
    </row>
    <row r="4191" spans="1:6">
      <c r="A4191" t="s">
        <v>5054</v>
      </c>
    </row>
    <row r="4192" spans="1:6">
      <c r="A4192" t="s">
        <v>5055</v>
      </c>
      <c r="B4192" t="s">
        <v>5056</v>
      </c>
    </row>
    <row r="4195" spans="1:3">
      <c r="A4195" t="s">
        <v>5057</v>
      </c>
      <c r="B4195" t="s">
        <v>5058</v>
      </c>
    </row>
    <row r="4199" spans="1:3">
      <c r="A4199" t="s">
        <v>5059</v>
      </c>
      <c r="B4199" t="s">
        <v>5060</v>
      </c>
    </row>
    <row r="4200" spans="1:3">
      <c r="A4200" t="s">
        <v>5061</v>
      </c>
    </row>
    <row r="4203" spans="1:3">
      <c r="A4203" t="s">
        <v>5062</v>
      </c>
      <c r="B4203" t="s">
        <v>5063</v>
      </c>
    </row>
    <row r="4207" spans="1:3">
      <c r="A4207" t="s">
        <v>5064</v>
      </c>
    </row>
    <row r="4208" spans="1:3">
      <c r="A4208" t="s">
        <v>5065</v>
      </c>
      <c r="B4208" t="s">
        <v>5066</v>
      </c>
      <c r="C4208" t="s">
        <v>5067</v>
      </c>
    </row>
    <row r="4211" spans="1:2">
      <c r="A4211" t="s">
        <v>5068</v>
      </c>
      <c r="B4211" t="s">
        <v>5069</v>
      </c>
    </row>
    <row r="4214" spans="1:2">
      <c r="A4214" t="s">
        <v>5070</v>
      </c>
    </row>
    <row r="4215" spans="1:2">
      <c r="A4215" t="s">
        <v>5071</v>
      </c>
      <c r="B4215" t="s">
        <v>5072</v>
      </c>
    </row>
    <row r="4218" spans="1:2">
      <c r="A4218" t="s">
        <v>5073</v>
      </c>
      <c r="B4218" t="s">
        <v>5074</v>
      </c>
    </row>
    <row r="4219" spans="1:2">
      <c r="A4219" s="1" t="s">
        <v>5075</v>
      </c>
    </row>
    <row r="4224" spans="1:2">
      <c r="A4224" t="s">
        <v>5076</v>
      </c>
      <c r="B4224" t="s">
        <v>5077</v>
      </c>
    </row>
    <row r="4225" spans="1:3">
      <c r="A4225" t="s">
        <v>5078</v>
      </c>
      <c r="B4225" t="s">
        <v>288</v>
      </c>
      <c r="C4225" t="s">
        <v>5079</v>
      </c>
    </row>
    <row r="4226" spans="1:3">
      <c r="A4226" t="s">
        <v>5080</v>
      </c>
      <c r="B4226" t="s">
        <v>5081</v>
      </c>
      <c r="C4226" t="s">
        <v>5082</v>
      </c>
    </row>
    <row r="4228" spans="1:3">
      <c r="A4228" t="s">
        <v>5083</v>
      </c>
      <c r="B4228" t="s">
        <v>5084</v>
      </c>
    </row>
    <row r="4230" spans="1:3">
      <c r="A4230" t="s">
        <v>5085</v>
      </c>
    </row>
    <row r="4232" spans="1:3">
      <c r="A4232" t="s">
        <v>5086</v>
      </c>
    </row>
    <row r="4234" spans="1:3">
      <c r="A4234" t="e">
        <f>- AP physics C.</f>
        <v>#NAME?</v>
      </c>
    </row>
    <row r="4236" spans="1:3">
      <c r="A4236" t="e">
        <f>- Honors Physics.</f>
        <v>#NAME?</v>
      </c>
    </row>
    <row r="4238" spans="1:3">
      <c r="A4238" t="e">
        <f>- physics Olympiad.</f>
        <v>#NAME?</v>
      </c>
    </row>
    <row r="4240" spans="1:3">
      <c r="A4240" t="e">
        <f>- Calculus AB And BC.</f>
        <v>#NAME?</v>
      </c>
    </row>
    <row r="4242" spans="1:7">
      <c r="A4242" t="e">
        <f>- AP Chemistry.</f>
        <v>#NAME?</v>
      </c>
    </row>
    <row r="4244" spans="1:7">
      <c r="A4244" t="e">
        <f>- SAT/ACT Math.</f>
        <v>#NAME?</v>
      </c>
    </row>
    <row r="4246" spans="1:7">
      <c r="A4246" t="e">
        <f>- GRE Physics.</f>
        <v>#NAME?</v>
      </c>
    </row>
    <row r="4248" spans="1:7">
      <c r="A4248" t="e">
        <f>- AP Computer Science.</f>
        <v>#NAME?</v>
      </c>
    </row>
    <row r="4250" spans="1:7">
      <c r="A4250" t="e">
        <f>- Java And Kotlin coding.</f>
        <v>#NAME?</v>
      </c>
    </row>
    <row r="4251" spans="1:7">
      <c r="A4251" s="1" t="s">
        <v>5087</v>
      </c>
    </row>
    <row r="4256" spans="1:7">
      <c r="A4256" t="s">
        <v>5088</v>
      </c>
      <c r="B4256" t="s">
        <v>673</v>
      </c>
      <c r="C4256" t="s">
        <v>674</v>
      </c>
      <c r="D4256" t="s">
        <v>5089</v>
      </c>
      <c r="E4256" t="s">
        <v>52</v>
      </c>
      <c r="F4256" t="s">
        <v>218</v>
      </c>
      <c r="G4256" t="s">
        <v>5090</v>
      </c>
    </row>
    <row r="4258" spans="1:4">
      <c r="A4258" t="s">
        <v>5091</v>
      </c>
    </row>
    <row r="4259" spans="1:4">
      <c r="A4259" t="s">
        <v>5092</v>
      </c>
    </row>
    <row r="4260" spans="1:4">
      <c r="A4260" t="s">
        <v>5093</v>
      </c>
    </row>
    <row r="4261" spans="1:4">
      <c r="A4261" t="s">
        <v>757</v>
      </c>
    </row>
    <row r="4262" spans="1:4">
      <c r="A4262" t="s">
        <v>5094</v>
      </c>
      <c r="B4262" t="s">
        <v>5095</v>
      </c>
    </row>
    <row r="4263" spans="1:4">
      <c r="A4263" t="s">
        <v>5096</v>
      </c>
      <c r="B4263" t="s">
        <v>5097</v>
      </c>
      <c r="C4263" t="s">
        <v>5098</v>
      </c>
      <c r="D4263" t="s">
        <v>5099</v>
      </c>
    </row>
    <row r="4264" spans="1:4">
      <c r="A4264" t="s">
        <v>757</v>
      </c>
    </row>
    <row r="4265" spans="1:4">
      <c r="A4265" t="s">
        <v>5100</v>
      </c>
      <c r="B4265" t="s">
        <v>5101</v>
      </c>
      <c r="C4265" t="s">
        <v>5102</v>
      </c>
    </row>
    <row r="4266" spans="1:4">
      <c r="A4266" t="s">
        <v>757</v>
      </c>
    </row>
    <row r="4267" spans="1:4">
      <c r="A4267" t="s">
        <v>5103</v>
      </c>
      <c r="B4267" t="s">
        <v>5104</v>
      </c>
    </row>
    <row r="4268" spans="1:4">
      <c r="A4268" t="s">
        <v>5105</v>
      </c>
    </row>
    <row r="4270" spans="1:4">
      <c r="A4270" t="s">
        <v>5106</v>
      </c>
      <c r="B4270" t="s">
        <v>5107</v>
      </c>
    </row>
    <row r="4271" spans="1:4">
      <c r="A4271" t="s">
        <v>1252</v>
      </c>
    </row>
    <row r="4272" spans="1:4">
      <c r="A4272" t="s">
        <v>527</v>
      </c>
    </row>
    <row r="4273" spans="1:5">
      <c r="A4273" t="s">
        <v>529</v>
      </c>
    </row>
    <row r="4274" spans="1:5">
      <c r="A4274" t="s">
        <v>5108</v>
      </c>
    </row>
    <row r="4275" spans="1:5">
      <c r="A4275" t="s">
        <v>5109</v>
      </c>
      <c r="B4275" t="s">
        <v>5110</v>
      </c>
    </row>
    <row r="4276" spans="1:5">
      <c r="A4276" t="s">
        <v>5111</v>
      </c>
    </row>
    <row r="4277" spans="1:5">
      <c r="A4277" t="s">
        <v>823</v>
      </c>
    </row>
    <row r="4278" spans="1:5">
      <c r="A4278" t="s">
        <v>5112</v>
      </c>
      <c r="B4278" t="s">
        <v>848</v>
      </c>
      <c r="C4278" t="s">
        <v>3117</v>
      </c>
      <c r="D4278" t="s">
        <v>5113</v>
      </c>
      <c r="E4278" t="s">
        <v>2895</v>
      </c>
    </row>
    <row r="4279" spans="1:5">
      <c r="A4279" t="s">
        <v>5114</v>
      </c>
      <c r="B4279" t="s">
        <v>218</v>
      </c>
      <c r="C4279" t="s">
        <v>5115</v>
      </c>
    </row>
    <row r="4280" spans="1:5">
      <c r="A4280" t="s">
        <v>757</v>
      </c>
    </row>
    <row r="4281" spans="1:5">
      <c r="A4281" t="s">
        <v>5116</v>
      </c>
      <c r="B4281" t="s">
        <v>5117</v>
      </c>
      <c r="C4281" t="s">
        <v>5118</v>
      </c>
    </row>
    <row r="4282" spans="1:5">
      <c r="A4282" t="s">
        <v>757</v>
      </c>
    </row>
    <row r="4283" spans="1:5">
      <c r="A4283" t="s">
        <v>5119</v>
      </c>
    </row>
    <row r="4284" spans="1:5">
      <c r="A4284" t="s">
        <v>5120</v>
      </c>
    </row>
    <row r="4285" spans="1:5">
      <c r="A4285" s="1" t="s">
        <v>5121</v>
      </c>
    </row>
    <row r="4290" spans="1:20">
      <c r="A4290" t="s">
        <v>5122</v>
      </c>
      <c r="B4290" t="s">
        <v>5123</v>
      </c>
      <c r="C4290" t="s">
        <v>5124</v>
      </c>
      <c r="D4290" t="s">
        <v>5125</v>
      </c>
      <c r="E4290" t="s">
        <v>5126</v>
      </c>
      <c r="F4290" t="s">
        <v>1655</v>
      </c>
      <c r="G4290" t="s">
        <v>819</v>
      </c>
      <c r="H4290" t="s">
        <v>5127</v>
      </c>
      <c r="I4290" t="s">
        <v>5128</v>
      </c>
      <c r="J4290" t="s">
        <v>3379</v>
      </c>
      <c r="K4290" t="s">
        <v>5129</v>
      </c>
      <c r="L4290" t="s">
        <v>5130</v>
      </c>
      <c r="M4290" t="s">
        <v>1027</v>
      </c>
      <c r="N4290" t="s">
        <v>5131</v>
      </c>
      <c r="O4290" t="s">
        <v>138</v>
      </c>
      <c r="P4290" t="s">
        <v>5132</v>
      </c>
      <c r="Q4290" t="s">
        <v>5133</v>
      </c>
      <c r="R4290" t="s">
        <v>2413</v>
      </c>
      <c r="S4290" t="s">
        <v>5134</v>
      </c>
      <c r="T4290" t="s">
        <v>5135</v>
      </c>
    </row>
    <row r="4292" spans="1:20">
      <c r="A4292" t="s">
        <v>5136</v>
      </c>
      <c r="B4292" t="s">
        <v>5137</v>
      </c>
      <c r="C4292" t="s">
        <v>5138</v>
      </c>
      <c r="D4292" t="s">
        <v>5139</v>
      </c>
      <c r="E4292" t="s">
        <v>5140</v>
      </c>
    </row>
    <row r="4294" spans="1:20">
      <c r="A4294" t="s">
        <v>5141</v>
      </c>
    </row>
    <row r="4297" spans="1:20">
      <c r="A4297" t="s">
        <v>5142</v>
      </c>
      <c r="B4297" t="s">
        <v>5143</v>
      </c>
      <c r="C4297" t="s">
        <v>5144</v>
      </c>
      <c r="D4297" t="s">
        <v>38</v>
      </c>
      <c r="E4297" t="s">
        <v>5145</v>
      </c>
    </row>
    <row r="4299" spans="1:20">
      <c r="A4299" t="s">
        <v>5146</v>
      </c>
      <c r="B4299" t="s">
        <v>137</v>
      </c>
      <c r="C4299" t="s">
        <v>1896</v>
      </c>
      <c r="D4299" t="s">
        <v>5131</v>
      </c>
      <c r="E4299" t="s">
        <v>5147</v>
      </c>
    </row>
    <row r="4301" spans="1:20">
      <c r="A4301" t="s">
        <v>5148</v>
      </c>
      <c r="B4301" t="s">
        <v>5149</v>
      </c>
    </row>
    <row r="4303" spans="1:20">
      <c r="A4303" t="s">
        <v>5150</v>
      </c>
      <c r="B4303" t="s">
        <v>5151</v>
      </c>
      <c r="C4303" t="s">
        <v>5152</v>
      </c>
      <c r="D4303" t="s">
        <v>1555</v>
      </c>
      <c r="E4303" t="s">
        <v>5153</v>
      </c>
      <c r="F4303" t="s">
        <v>5154</v>
      </c>
      <c r="G4303" t="s">
        <v>5155</v>
      </c>
      <c r="H4303" t="s">
        <v>5156</v>
      </c>
      <c r="I4303" t="s">
        <v>5157</v>
      </c>
      <c r="J4303" t="s">
        <v>5158</v>
      </c>
    </row>
    <row r="4305" spans="1:9">
      <c r="A4305" t="s">
        <v>5159</v>
      </c>
    </row>
    <row r="4307" spans="1:9">
      <c r="A4307" t="s">
        <v>5160</v>
      </c>
      <c r="B4307" t="s">
        <v>5161</v>
      </c>
      <c r="C4307" t="s">
        <v>5162</v>
      </c>
      <c r="D4307" t="s">
        <v>5163</v>
      </c>
      <c r="E4307" t="s">
        <v>5164</v>
      </c>
      <c r="F4307" t="s">
        <v>5165</v>
      </c>
      <c r="G4307" t="s">
        <v>5166</v>
      </c>
      <c r="H4307" t="s">
        <v>5167</v>
      </c>
      <c r="I4307" t="s">
        <v>5168</v>
      </c>
    </row>
    <row r="4309" spans="1:9">
      <c r="A4309" t="s">
        <v>2749</v>
      </c>
      <c r="B4309" t="s">
        <v>5169</v>
      </c>
    </row>
    <row r="4312" spans="1:9">
      <c r="A4312" t="s">
        <v>5170</v>
      </c>
    </row>
    <row r="4313" spans="1:9">
      <c r="A4313" s="1" t="s">
        <v>5171</v>
      </c>
    </row>
    <row r="4318" spans="1:9">
      <c r="A4318" t="s">
        <v>5172</v>
      </c>
      <c r="B4318" t="s">
        <v>5173</v>
      </c>
      <c r="C4318" t="s">
        <v>5174</v>
      </c>
    </row>
    <row r="4320" spans="1:9">
      <c r="A4320" t="s">
        <v>5175</v>
      </c>
      <c r="B4320" t="s">
        <v>5176</v>
      </c>
      <c r="C4320" t="s">
        <v>2450</v>
      </c>
      <c r="D4320" t="s">
        <v>3186</v>
      </c>
      <c r="E4320" t="s">
        <v>1655</v>
      </c>
      <c r="F4320" t="s">
        <v>818</v>
      </c>
      <c r="G4320" t="s">
        <v>1645</v>
      </c>
      <c r="H4320" t="s">
        <v>5177</v>
      </c>
    </row>
    <row r="4322" spans="1:13">
      <c r="A4322" t="s">
        <v>5178</v>
      </c>
      <c r="B4322" t="s">
        <v>5179</v>
      </c>
      <c r="C4322" t="s">
        <v>377</v>
      </c>
      <c r="D4322" t="s">
        <v>5180</v>
      </c>
      <c r="E4322" t="s">
        <v>2804</v>
      </c>
      <c r="F4322" t="s">
        <v>218</v>
      </c>
      <c r="G4322" t="s">
        <v>380</v>
      </c>
      <c r="H4322" t="s">
        <v>1470</v>
      </c>
    </row>
    <row r="4324" spans="1:13">
      <c r="A4324" t="s">
        <v>5181</v>
      </c>
      <c r="B4324" t="s">
        <v>5182</v>
      </c>
    </row>
    <row r="4326" spans="1:13">
      <c r="A4326" t="s">
        <v>5183</v>
      </c>
      <c r="B4326" t="s">
        <v>5184</v>
      </c>
    </row>
    <row r="4328" spans="1:13">
      <c r="A4328" t="s">
        <v>5185</v>
      </c>
      <c r="B4328" t="s">
        <v>1351</v>
      </c>
      <c r="C4328" t="s">
        <v>1350</v>
      </c>
      <c r="D4328" t="s">
        <v>5186</v>
      </c>
      <c r="E4328" t="s">
        <v>5187</v>
      </c>
      <c r="F4328" t="s">
        <v>5188</v>
      </c>
      <c r="G4328" t="s">
        <v>2921</v>
      </c>
      <c r="H4328" t="s">
        <v>5189</v>
      </c>
      <c r="I4328" t="s">
        <v>5190</v>
      </c>
      <c r="J4328" t="s">
        <v>5191</v>
      </c>
      <c r="K4328" t="s">
        <v>5192</v>
      </c>
      <c r="L4328" t="s">
        <v>1351</v>
      </c>
      <c r="M4328" t="s">
        <v>5193</v>
      </c>
    </row>
    <row r="4330" spans="1:13">
      <c r="A4330" t="s">
        <v>5194</v>
      </c>
    </row>
    <row r="4332" spans="1:13">
      <c r="A4332" t="s">
        <v>5195</v>
      </c>
    </row>
    <row r="4333" spans="1:13">
      <c r="A4333" s="1" t="s">
        <v>5196</v>
      </c>
    </row>
    <row r="4338" spans="1:8">
      <c r="A4338" t="s">
        <v>5197</v>
      </c>
      <c r="B4338" t="s">
        <v>5198</v>
      </c>
    </row>
    <row r="4340" spans="1:8">
      <c r="A4340" t="s">
        <v>5199</v>
      </c>
      <c r="B4340" t="s">
        <v>5200</v>
      </c>
      <c r="C4340" t="s">
        <v>5201</v>
      </c>
      <c r="D4340" t="s">
        <v>5202</v>
      </c>
      <c r="E4340" t="s">
        <v>5203</v>
      </c>
      <c r="F4340" t="s">
        <v>5204</v>
      </c>
      <c r="G4340" t="s">
        <v>5205</v>
      </c>
      <c r="H4340" t="s">
        <v>5206</v>
      </c>
    </row>
    <row r="4342" spans="1:8">
      <c r="A4342" t="s">
        <v>5207</v>
      </c>
      <c r="B4342" t="s">
        <v>5208</v>
      </c>
      <c r="C4342" t="s">
        <v>5209</v>
      </c>
    </row>
    <row r="4344" spans="1:8">
      <c r="A4344" t="s">
        <v>5210</v>
      </c>
      <c r="B4344" t="s">
        <v>5184</v>
      </c>
    </row>
    <row r="4346" spans="1:8">
      <c r="A4346" t="s">
        <v>5211</v>
      </c>
      <c r="B4346" t="s">
        <v>5212</v>
      </c>
      <c r="C4346" t="s">
        <v>5213</v>
      </c>
      <c r="D4346" t="s">
        <v>5214</v>
      </c>
      <c r="E4346" t="s">
        <v>5215</v>
      </c>
    </row>
    <row r="4348" spans="1:8">
      <c r="A4348" t="s">
        <v>5216</v>
      </c>
      <c r="B4348" t="s">
        <v>5217</v>
      </c>
    </row>
    <row r="4350" spans="1:8">
      <c r="A4350" t="s">
        <v>5195</v>
      </c>
    </row>
    <row r="4351" spans="1:8">
      <c r="A4351" s="1" t="s">
        <v>5218</v>
      </c>
    </row>
    <row r="4356" spans="1:8">
      <c r="A4356" t="s">
        <v>5219</v>
      </c>
      <c r="B4356" t="s">
        <v>5220</v>
      </c>
    </row>
    <row r="4358" spans="1:8">
      <c r="A4358" t="s">
        <v>5221</v>
      </c>
    </row>
    <row r="4360" spans="1:8">
      <c r="A4360" t="s">
        <v>5222</v>
      </c>
      <c r="B4360" t="s">
        <v>5223</v>
      </c>
      <c r="C4360" t="s">
        <v>5224</v>
      </c>
    </row>
    <row r="4362" spans="1:8">
      <c r="A4362" t="s">
        <v>26</v>
      </c>
      <c r="B4362" t="s">
        <v>28</v>
      </c>
      <c r="C4362" t="s">
        <v>5225</v>
      </c>
      <c r="D4362" t="s">
        <v>29</v>
      </c>
      <c r="E4362" t="s">
        <v>5226</v>
      </c>
      <c r="F4362" t="s">
        <v>301</v>
      </c>
    </row>
    <row r="4364" spans="1:8">
      <c r="A4364" t="s">
        <v>5227</v>
      </c>
      <c r="B4364" t="s">
        <v>44</v>
      </c>
      <c r="C4364" t="s">
        <v>45</v>
      </c>
      <c r="D4364" t="s">
        <v>5228</v>
      </c>
      <c r="E4364" t="s">
        <v>1701</v>
      </c>
      <c r="F4364" t="s">
        <v>48</v>
      </c>
      <c r="G4364" t="s">
        <v>42</v>
      </c>
      <c r="H4364" t="s">
        <v>5229</v>
      </c>
    </row>
    <row r="4366" spans="1:8">
      <c r="A4366" t="s">
        <v>5230</v>
      </c>
    </row>
    <row r="4367" spans="1:8">
      <c r="A4367" s="1" t="s">
        <v>5231</v>
      </c>
    </row>
    <row r="4372" spans="1:5">
      <c r="A4372" t="s">
        <v>5232</v>
      </c>
    </row>
    <row r="4374" spans="1:5">
      <c r="A4374" t="s">
        <v>5233</v>
      </c>
    </row>
    <row r="4376" spans="1:5">
      <c r="A4376" t="s">
        <v>5234</v>
      </c>
      <c r="B4376" t="s">
        <v>5235</v>
      </c>
      <c r="C4376" t="s">
        <v>5236</v>
      </c>
    </row>
    <row r="4378" spans="1:5">
      <c r="A4378" t="s">
        <v>5237</v>
      </c>
      <c r="B4378" t="s">
        <v>5238</v>
      </c>
      <c r="C4378" t="s">
        <v>5239</v>
      </c>
      <c r="D4378" t="s">
        <v>5240</v>
      </c>
      <c r="E4378" t="s">
        <v>5241</v>
      </c>
    </row>
    <row r="4380" spans="1:5">
      <c r="A4380" t="s">
        <v>5242</v>
      </c>
      <c r="B4380" t="s">
        <v>5243</v>
      </c>
    </row>
    <row r="4382" spans="1:5">
      <c r="A4382" t="s">
        <v>5244</v>
      </c>
    </row>
    <row r="4383" spans="1:5">
      <c r="A4383" t="s">
        <v>5245</v>
      </c>
    </row>
    <row r="4384" spans="1:5">
      <c r="A4384" t="s">
        <v>5246</v>
      </c>
    </row>
    <row r="4386" spans="1:7">
      <c r="A4386" t="s">
        <v>5247</v>
      </c>
    </row>
    <row r="4387" spans="1:7">
      <c r="A4387" t="s">
        <v>1532</v>
      </c>
    </row>
    <row r="4388" spans="1:7">
      <c r="A4388" t="s">
        <v>5248</v>
      </c>
    </row>
    <row r="4393" spans="1:7">
      <c r="A4393" t="s">
        <v>5249</v>
      </c>
    </row>
    <row r="4395" spans="1:7">
      <c r="A4395" t="s">
        <v>5250</v>
      </c>
      <c r="B4395" t="s">
        <v>5251</v>
      </c>
      <c r="C4395" t="s">
        <v>5252</v>
      </c>
    </row>
    <row r="4397" spans="1:7">
      <c r="A4397" t="s">
        <v>5253</v>
      </c>
      <c r="B4397" t="s">
        <v>3199</v>
      </c>
      <c r="C4397" t="s">
        <v>5254</v>
      </c>
      <c r="D4397" t="s">
        <v>5255</v>
      </c>
      <c r="E4397" t="s">
        <v>5256</v>
      </c>
      <c r="F4397" t="s">
        <v>5257</v>
      </c>
      <c r="G4397" t="s">
        <v>5258</v>
      </c>
    </row>
    <row r="4399" spans="1:7">
      <c r="A4399" t="s">
        <v>5259</v>
      </c>
    </row>
    <row r="4401" spans="1:3">
      <c r="A4401" t="s">
        <v>3221</v>
      </c>
      <c r="B4401" t="s">
        <v>4356</v>
      </c>
      <c r="C4401" t="s">
        <v>5260</v>
      </c>
    </row>
    <row r="4403" spans="1:3">
      <c r="A4403" t="s">
        <v>5261</v>
      </c>
    </row>
    <row r="4405" spans="1:3">
      <c r="A4405" t="s">
        <v>5262</v>
      </c>
    </row>
    <row r="4407" spans="1:3">
      <c r="A4407" t="s">
        <v>5263</v>
      </c>
    </row>
    <row r="4409" spans="1:3">
      <c r="A4409" t="s">
        <v>5264</v>
      </c>
    </row>
    <row r="4410" spans="1:3">
      <c r="A4410" t="s">
        <v>5265</v>
      </c>
    </row>
    <row r="4411" spans="1:3">
      <c r="A4411" t="s">
        <v>5266</v>
      </c>
    </row>
    <row r="4412" spans="1:3">
      <c r="A4412" t="s">
        <v>5267</v>
      </c>
    </row>
    <row r="4413" spans="1:3">
      <c r="A4413" t="s">
        <v>5268</v>
      </c>
    </row>
    <row r="4414" spans="1:3">
      <c r="A4414" t="s">
        <v>5269</v>
      </c>
    </row>
    <row r="4415" spans="1:3">
      <c r="A4415" t="s">
        <v>5270</v>
      </c>
    </row>
    <row r="4416" spans="1:3">
      <c r="A4416" t="s">
        <v>5271</v>
      </c>
    </row>
    <row r="4418" spans="1:1">
      <c r="A4418" t="s">
        <v>5272</v>
      </c>
    </row>
    <row r="4420" spans="1:1">
      <c r="A4420" t="s">
        <v>1768</v>
      </c>
    </row>
    <row r="4421" spans="1:1">
      <c r="A4421" t="s">
        <v>5273</v>
      </c>
    </row>
    <row r="4422" spans="1:1">
      <c r="A4422" t="s">
        <v>5274</v>
      </c>
    </row>
    <row r="4423" spans="1:1">
      <c r="A4423" t="s">
        <v>5275</v>
      </c>
    </row>
    <row r="4424" spans="1:1">
      <c r="A4424" t="s">
        <v>5276</v>
      </c>
    </row>
    <row r="4425" spans="1:1">
      <c r="A4425" t="s">
        <v>5277</v>
      </c>
    </row>
    <row r="4427" spans="1:1">
      <c r="A4427" t="s">
        <v>5278</v>
      </c>
    </row>
    <row r="4429" spans="1:1">
      <c r="A4429" t="s">
        <v>5279</v>
      </c>
    </row>
    <row r="4430" spans="1:1">
      <c r="A4430" t="s">
        <v>5280</v>
      </c>
    </row>
    <row r="4432" spans="1:1">
      <c r="A4432" t="s">
        <v>5281</v>
      </c>
    </row>
    <row r="4434" spans="1:65">
      <c r="A4434" t="s">
        <v>5282</v>
      </c>
    </row>
    <row r="4436" spans="1:65">
      <c r="A4436" t="s">
        <v>3773</v>
      </c>
    </row>
    <row r="4438" spans="1:65">
      <c r="A4438" t="s">
        <v>3224</v>
      </c>
    </row>
    <row r="4440" spans="1:65">
      <c r="A4440" t="s">
        <v>3226</v>
      </c>
      <c r="B4440" t="s">
        <v>5283</v>
      </c>
    </row>
    <row r="4442" spans="1:65">
      <c r="A4442" t="s">
        <v>3710</v>
      </c>
    </row>
    <row r="4443" spans="1:65">
      <c r="A4443" t="s">
        <v>3229</v>
      </c>
    </row>
    <row r="4445" spans="1:65">
      <c r="A4445" t="s">
        <v>5284</v>
      </c>
      <c r="B4445" t="s">
        <v>1531</v>
      </c>
      <c r="C4445" t="s">
        <v>3777</v>
      </c>
      <c r="D4445" t="s">
        <v>3257</v>
      </c>
      <c r="E4445" t="s">
        <v>816</v>
      </c>
      <c r="F4445" t="s">
        <v>799</v>
      </c>
      <c r="G4445" t="s">
        <v>3778</v>
      </c>
      <c r="H4445" t="s">
        <v>3779</v>
      </c>
      <c r="I4445" t="s">
        <v>3780</v>
      </c>
      <c r="J4445" t="s">
        <v>3199</v>
      </c>
      <c r="K4445" t="s">
        <v>3781</v>
      </c>
      <c r="L4445" t="s">
        <v>3782</v>
      </c>
      <c r="M4445" t="s">
        <v>3783</v>
      </c>
      <c r="N4445" t="s">
        <v>3784</v>
      </c>
      <c r="O4445" t="s">
        <v>3785</v>
      </c>
      <c r="P4445" t="s">
        <v>3258</v>
      </c>
      <c r="Q4445" t="s">
        <v>3786</v>
      </c>
      <c r="R4445" t="s">
        <v>3787</v>
      </c>
      <c r="S4445" t="s">
        <v>3788</v>
      </c>
      <c r="T4445" t="s">
        <v>3789</v>
      </c>
      <c r="U4445" t="s">
        <v>3790</v>
      </c>
      <c r="V4445" t="s">
        <v>3791</v>
      </c>
      <c r="W4445" t="s">
        <v>3792</v>
      </c>
      <c r="X4445" t="s">
        <v>3793</v>
      </c>
      <c r="Y4445" t="s">
        <v>1123</v>
      </c>
      <c r="Z4445" t="s">
        <v>3794</v>
      </c>
      <c r="AA4445" t="s">
        <v>3795</v>
      </c>
      <c r="AB4445" t="s">
        <v>3796</v>
      </c>
      <c r="AC4445" t="s">
        <v>3797</v>
      </c>
      <c r="AD4445" t="s">
        <v>3798</v>
      </c>
      <c r="AE4445" t="s">
        <v>3799</v>
      </c>
      <c r="AF4445" t="s">
        <v>3800</v>
      </c>
      <c r="AG4445" t="s">
        <v>3789</v>
      </c>
      <c r="AH4445" t="s">
        <v>3801</v>
      </c>
      <c r="AI4445" t="s">
        <v>3802</v>
      </c>
      <c r="AJ4445" t="s">
        <v>3235</v>
      </c>
      <c r="AK4445" t="s">
        <v>3236</v>
      </c>
      <c r="AL4445" t="s">
        <v>3237</v>
      </c>
      <c r="AM4445" t="s">
        <v>3803</v>
      </c>
      <c r="AN4445" t="s">
        <v>3804</v>
      </c>
      <c r="AO4445" t="s">
        <v>693</v>
      </c>
      <c r="AP4445" t="s">
        <v>3805</v>
      </c>
      <c r="AQ4445" t="s">
        <v>1527</v>
      </c>
      <c r="AR4445" t="s">
        <v>3806</v>
      </c>
      <c r="AS4445" t="s">
        <v>3807</v>
      </c>
      <c r="AT4445" t="s">
        <v>3808</v>
      </c>
      <c r="AU4445" t="s">
        <v>5285</v>
      </c>
      <c r="AV4445" t="s">
        <v>3245</v>
      </c>
      <c r="AW4445" t="s">
        <v>3246</v>
      </c>
      <c r="AX4445" t="s">
        <v>3247</v>
      </c>
      <c r="AY4445" t="s">
        <v>3248</v>
      </c>
      <c r="AZ4445" t="s">
        <v>3249</v>
      </c>
      <c r="BA4445" t="s">
        <v>3250</v>
      </c>
      <c r="BB4445" t="s">
        <v>3251</v>
      </c>
      <c r="BC4445" t="s">
        <v>3252</v>
      </c>
      <c r="BD4445" t="s">
        <v>3253</v>
      </c>
      <c r="BE4445" t="s">
        <v>3254</v>
      </c>
      <c r="BF4445" t="s">
        <v>3255</v>
      </c>
      <c r="BG4445" t="s">
        <v>3256</v>
      </c>
      <c r="BH4445" t="s">
        <v>3257</v>
      </c>
      <c r="BI4445" t="s">
        <v>816</v>
      </c>
      <c r="BJ4445" t="s">
        <v>799</v>
      </c>
      <c r="BK4445" t="s">
        <v>3199</v>
      </c>
      <c r="BL4445" t="s">
        <v>137</v>
      </c>
      <c r="BM4445" t="s">
        <v>1494</v>
      </c>
    </row>
    <row r="4446" spans="1:65">
      <c r="A4446" t="s">
        <v>308</v>
      </c>
    </row>
    <row r="4447" spans="1:65">
      <c r="A4447" t="s">
        <v>5286</v>
      </c>
    </row>
    <row r="4452" spans="1:20">
      <c r="A4452" t="s">
        <v>5287</v>
      </c>
    </row>
    <row r="4454" spans="1:20">
      <c r="A4454" t="s">
        <v>5288</v>
      </c>
      <c r="B4454" t="s">
        <v>1011</v>
      </c>
      <c r="C4454" t="s">
        <v>820</v>
      </c>
      <c r="D4454" t="s">
        <v>819</v>
      </c>
      <c r="E4454" t="s">
        <v>1655</v>
      </c>
      <c r="F4454" t="s">
        <v>5289</v>
      </c>
      <c r="G4454" t="s">
        <v>5290</v>
      </c>
      <c r="H4454" t="s">
        <v>1130</v>
      </c>
      <c r="I4454" t="s">
        <v>1127</v>
      </c>
      <c r="J4454" t="s">
        <v>5291</v>
      </c>
      <c r="K4454" t="s">
        <v>883</v>
      </c>
      <c r="L4454" t="s">
        <v>5292</v>
      </c>
      <c r="M4454" t="s">
        <v>5293</v>
      </c>
      <c r="N4454" t="s">
        <v>5294</v>
      </c>
      <c r="O4454" t="s">
        <v>5295</v>
      </c>
      <c r="P4454" t="s">
        <v>5296</v>
      </c>
      <c r="Q4454" t="s">
        <v>5297</v>
      </c>
      <c r="R4454" t="s">
        <v>5298</v>
      </c>
      <c r="S4454" t="s">
        <v>5299</v>
      </c>
      <c r="T4454" t="s">
        <v>5300</v>
      </c>
    </row>
    <row r="4455" spans="1:20">
      <c r="A4455" t="s">
        <v>308</v>
      </c>
    </row>
    <row r="4456" spans="1:20">
      <c r="A4456" t="s">
        <v>5301</v>
      </c>
    </row>
    <row r="4461" spans="1:20">
      <c r="A4461" t="s">
        <v>5302</v>
      </c>
      <c r="B4461" t="s">
        <v>5303</v>
      </c>
      <c r="C4461" t="s">
        <v>5304</v>
      </c>
      <c r="D4461" t="s">
        <v>5305</v>
      </c>
      <c r="E4461" t="s">
        <v>5306</v>
      </c>
      <c r="F4461" t="s">
        <v>1526</v>
      </c>
      <c r="G4461" t="s">
        <v>5307</v>
      </c>
    </row>
    <row r="4463" spans="1:20">
      <c r="A4463" t="s">
        <v>5308</v>
      </c>
      <c r="B4463" t="s">
        <v>5309</v>
      </c>
    </row>
    <row r="4465" spans="1:4">
      <c r="A4465" t="s">
        <v>5310</v>
      </c>
      <c r="B4465" t="s">
        <v>5311</v>
      </c>
      <c r="C4465" t="s">
        <v>5312</v>
      </c>
      <c r="D4465" t="s">
        <v>5313</v>
      </c>
    </row>
    <row r="4467" spans="1:4">
      <c r="A4467" t="s">
        <v>5314</v>
      </c>
      <c r="B4467" t="s">
        <v>5315</v>
      </c>
    </row>
    <row r="4469" spans="1:4">
      <c r="A4469" t="s">
        <v>5316</v>
      </c>
      <c r="B4469" t="s">
        <v>5317</v>
      </c>
    </row>
    <row r="4471" spans="1:4">
      <c r="A4471" t="s">
        <v>5318</v>
      </c>
    </row>
    <row r="4473" spans="1:4">
      <c r="A4473" t="s">
        <v>5319</v>
      </c>
      <c r="B4473" t="s">
        <v>5320</v>
      </c>
    </row>
    <row r="4478" spans="1:4">
      <c r="A4478" t="s">
        <v>5321</v>
      </c>
      <c r="B4478" t="s">
        <v>5322</v>
      </c>
    </row>
    <row r="4479" spans="1:4">
      <c r="A4479" t="s">
        <v>5323</v>
      </c>
      <c r="B4479" t="s">
        <v>5324</v>
      </c>
    </row>
    <row r="4480" spans="1:4">
      <c r="A4480" t="s">
        <v>5325</v>
      </c>
      <c r="B4480" t="s">
        <v>5326</v>
      </c>
    </row>
    <row r="4482" spans="1:6">
      <c r="A4482" t="s">
        <v>5321</v>
      </c>
      <c r="B4482" t="s">
        <v>5322</v>
      </c>
    </row>
    <row r="4483" spans="1:6">
      <c r="A4483" t="s">
        <v>5323</v>
      </c>
      <c r="B4483" t="s">
        <v>5324</v>
      </c>
    </row>
    <row r="4484" spans="1:6">
      <c r="A4484" t="s">
        <v>5325</v>
      </c>
      <c r="B4484" t="s">
        <v>5326</v>
      </c>
    </row>
    <row r="4486" spans="1:6">
      <c r="A4486" t="s">
        <v>5321</v>
      </c>
      <c r="B4486" t="s">
        <v>5322</v>
      </c>
    </row>
    <row r="4487" spans="1:6">
      <c r="A4487" t="s">
        <v>5323</v>
      </c>
      <c r="B4487" t="s">
        <v>5324</v>
      </c>
    </row>
    <row r="4488" spans="1:6">
      <c r="A4488" t="s">
        <v>5325</v>
      </c>
      <c r="B4488" t="s">
        <v>5326</v>
      </c>
    </row>
    <row r="4489" spans="1:6">
      <c r="A4489" s="1" t="s">
        <v>5327</v>
      </c>
    </row>
    <row r="4494" spans="1:6">
      <c r="A4494" t="s">
        <v>5328</v>
      </c>
      <c r="B4494" t="s">
        <v>5329</v>
      </c>
    </row>
    <row r="4496" spans="1:6">
      <c r="A4496" t="s">
        <v>5330</v>
      </c>
      <c r="B4496" t="s">
        <v>5331</v>
      </c>
      <c r="C4496" t="s">
        <v>5332</v>
      </c>
      <c r="D4496" t="s">
        <v>5333</v>
      </c>
      <c r="E4496" t="s">
        <v>5334</v>
      </c>
      <c r="F4496" t="s">
        <v>5335</v>
      </c>
    </row>
    <row r="4498" spans="1:12">
      <c r="A4498" t="s">
        <v>5336</v>
      </c>
      <c r="B4498" t="s">
        <v>5337</v>
      </c>
      <c r="C4498" t="s">
        <v>4118</v>
      </c>
      <c r="D4498" t="s">
        <v>28</v>
      </c>
      <c r="E4498" t="s">
        <v>301</v>
      </c>
      <c r="F4498" t="s">
        <v>302</v>
      </c>
      <c r="G4498" t="s">
        <v>5338</v>
      </c>
      <c r="H4498" t="s">
        <v>5339</v>
      </c>
      <c r="I4498" t="s">
        <v>5340</v>
      </c>
      <c r="J4498" t="s">
        <v>5341</v>
      </c>
      <c r="K4498" t="s">
        <v>5342</v>
      </c>
      <c r="L4498" t="s">
        <v>5343</v>
      </c>
    </row>
    <row r="4500" spans="1:12">
      <c r="A4500" t="s">
        <v>5344</v>
      </c>
      <c r="B4500" t="s">
        <v>5345</v>
      </c>
      <c r="C4500" t="s">
        <v>5346</v>
      </c>
    </row>
    <row r="4502" spans="1:12">
      <c r="A4502" t="s">
        <v>5347</v>
      </c>
    </row>
    <row r="4504" spans="1:12">
      <c r="A4504" t="s">
        <v>5348</v>
      </c>
      <c r="B4504" t="s">
        <v>5349</v>
      </c>
    </row>
    <row r="4506" spans="1:12">
      <c r="A4506" t="s">
        <v>5350</v>
      </c>
    </row>
    <row r="4507" spans="1:12">
      <c r="A4507" t="s">
        <v>5351</v>
      </c>
      <c r="B4507" t="s">
        <v>5352</v>
      </c>
      <c r="C4507" t="s">
        <v>5353</v>
      </c>
      <c r="D4507" t="s">
        <v>5354</v>
      </c>
    </row>
    <row r="4509" spans="1:12">
      <c r="A4509" t="s">
        <v>5355</v>
      </c>
      <c r="B4509" t="s">
        <v>5356</v>
      </c>
      <c r="C4509" t="s">
        <v>5357</v>
      </c>
      <c r="D4509" t="s">
        <v>5358</v>
      </c>
    </row>
    <row r="4511" spans="1:12">
      <c r="A4511" t="s">
        <v>5359</v>
      </c>
    </row>
    <row r="4512" spans="1:12">
      <c r="A4512" t="s">
        <v>5360</v>
      </c>
    </row>
    <row r="4514" spans="1:1">
      <c r="A4514" t="s">
        <v>5361</v>
      </c>
    </row>
    <row r="4516" spans="1:1">
      <c r="A4516" t="s">
        <v>5362</v>
      </c>
    </row>
    <row r="4517" spans="1:1">
      <c r="A4517" t="s">
        <v>5363</v>
      </c>
    </row>
    <row r="4518" spans="1:1">
      <c r="A4518" t="s">
        <v>5364</v>
      </c>
    </row>
    <row r="4519" spans="1:1">
      <c r="A4519" t="s">
        <v>5365</v>
      </c>
    </row>
    <row r="4520" spans="1:1">
      <c r="A4520" t="s">
        <v>5366</v>
      </c>
    </row>
    <row r="4521" spans="1:1">
      <c r="A4521" t="s">
        <v>5367</v>
      </c>
    </row>
    <row r="4523" spans="1:1">
      <c r="A4523" t="s">
        <v>5368</v>
      </c>
    </row>
    <row r="4524" spans="1:1">
      <c r="A4524" t="s">
        <v>5369</v>
      </c>
    </row>
    <row r="4525" spans="1:1">
      <c r="A4525" t="s">
        <v>5370</v>
      </c>
    </row>
    <row r="4526" spans="1:1">
      <c r="A4526" t="s">
        <v>5371</v>
      </c>
    </row>
    <row r="4527" spans="1:1">
      <c r="A4527" t="s">
        <v>5372</v>
      </c>
    </row>
    <row r="4529" spans="1:7">
      <c r="A4529" t="s">
        <v>5373</v>
      </c>
    </row>
    <row r="4530" spans="1:7">
      <c r="A4530" t="s">
        <v>1974</v>
      </c>
      <c r="B4530" t="s">
        <v>2838</v>
      </c>
      <c r="C4530" t="s">
        <v>3640</v>
      </c>
      <c r="D4530" t="s">
        <v>28</v>
      </c>
      <c r="E4530" t="s">
        <v>301</v>
      </c>
      <c r="F4530" t="s">
        <v>29</v>
      </c>
      <c r="G4530" t="s">
        <v>5374</v>
      </c>
    </row>
    <row r="4532" spans="1:7">
      <c r="A4532" t="s">
        <v>5375</v>
      </c>
    </row>
    <row r="4533" spans="1:7">
      <c r="A4533" t="s">
        <v>5376</v>
      </c>
    </row>
    <row r="4534" spans="1:7">
      <c r="A4534" t="s">
        <v>5377</v>
      </c>
    </row>
    <row r="4535" spans="1:7">
      <c r="A4535" t="s">
        <v>5378</v>
      </c>
    </row>
    <row r="4536" spans="1:7">
      <c r="A4536" t="s">
        <v>5379</v>
      </c>
    </row>
    <row r="4537" spans="1:7">
      <c r="A4537" t="s">
        <v>5380</v>
      </c>
    </row>
    <row r="4538" spans="1:7">
      <c r="A4538" t="s">
        <v>5381</v>
      </c>
    </row>
    <row r="4539" spans="1:7">
      <c r="A4539" t="s">
        <v>5382</v>
      </c>
    </row>
    <row r="4540" spans="1:7">
      <c r="A4540" t="s">
        <v>5383</v>
      </c>
    </row>
    <row r="4541" spans="1:7">
      <c r="A4541" t="s">
        <v>5384</v>
      </c>
    </row>
    <row r="4542" spans="1:7">
      <c r="A4542" t="s">
        <v>308</v>
      </c>
    </row>
    <row r="4543" spans="1:7">
      <c r="A4543" t="s">
        <v>5385</v>
      </c>
    </row>
    <row r="4548" spans="1:5">
      <c r="A4548" t="s">
        <v>5386</v>
      </c>
      <c r="B4548" t="s">
        <v>5387</v>
      </c>
      <c r="C4548" t="s">
        <v>5388</v>
      </c>
      <c r="D4548" t="s">
        <v>5389</v>
      </c>
    </row>
    <row r="4550" spans="1:5">
      <c r="A4550" t="s">
        <v>4337</v>
      </c>
      <c r="B4550" t="s">
        <v>5390</v>
      </c>
      <c r="C4550" t="s">
        <v>5391</v>
      </c>
    </row>
    <row r="4552" spans="1:5">
      <c r="A4552" t="s">
        <v>5392</v>
      </c>
      <c r="B4552" t="s">
        <v>5393</v>
      </c>
      <c r="C4552" t="s">
        <v>5394</v>
      </c>
      <c r="D4552" t="s">
        <v>5395</v>
      </c>
      <c r="E4552" t="s">
        <v>5396</v>
      </c>
    </row>
    <row r="4554" spans="1:5">
      <c r="A4554" t="s">
        <v>5397</v>
      </c>
      <c r="B4554" t="s">
        <v>5398</v>
      </c>
      <c r="C4554" t="s">
        <v>5399</v>
      </c>
      <c r="D4554" t="s">
        <v>5400</v>
      </c>
    </row>
    <row r="4556" spans="1:5">
      <c r="A4556" t="s">
        <v>5401</v>
      </c>
    </row>
    <row r="4558" spans="1:5">
      <c r="A4558" t="s">
        <v>5402</v>
      </c>
      <c r="B4558" t="s">
        <v>5403</v>
      </c>
    </row>
    <row r="4560" spans="1:5">
      <c r="A4560" t="s">
        <v>5404</v>
      </c>
    </row>
    <row r="4562" spans="1:37">
      <c r="A4562" t="s">
        <v>5405</v>
      </c>
      <c r="B4562" t="s">
        <v>5406</v>
      </c>
      <c r="C4562" t="s">
        <v>5407</v>
      </c>
    </row>
    <row r="4564" spans="1:37">
      <c r="A4564" t="s">
        <v>5408</v>
      </c>
      <c r="B4564" t="s">
        <v>5409</v>
      </c>
      <c r="C4564" t="s">
        <v>5410</v>
      </c>
      <c r="D4564" t="s">
        <v>5411</v>
      </c>
      <c r="E4564" t="s">
        <v>5412</v>
      </c>
      <c r="F4564" t="s">
        <v>5413</v>
      </c>
      <c r="G4564" t="s">
        <v>5414</v>
      </c>
      <c r="H4564" t="s">
        <v>5415</v>
      </c>
      <c r="I4564" t="s">
        <v>5416</v>
      </c>
      <c r="J4564" t="s">
        <v>5417</v>
      </c>
      <c r="K4564" t="s">
        <v>5418</v>
      </c>
      <c r="L4564" t="s">
        <v>5419</v>
      </c>
      <c r="M4564" t="s">
        <v>5420</v>
      </c>
      <c r="N4564" t="s">
        <v>883</v>
      </c>
      <c r="O4564" t="s">
        <v>5421</v>
      </c>
    </row>
    <row r="4566" spans="1:37">
      <c r="A4566" t="s">
        <v>5422</v>
      </c>
      <c r="B4566" t="s">
        <v>5423</v>
      </c>
    </row>
    <row r="4568" spans="1:37">
      <c r="A4568" t="s">
        <v>5424</v>
      </c>
      <c r="B4568" t="s">
        <v>5417</v>
      </c>
      <c r="C4568" t="s">
        <v>5418</v>
      </c>
      <c r="D4568" t="s">
        <v>883</v>
      </c>
      <c r="E4568" t="s">
        <v>5425</v>
      </c>
      <c r="F4568" t="s">
        <v>1896</v>
      </c>
      <c r="G4568" t="s">
        <v>1052</v>
      </c>
      <c r="H4568" t="s">
        <v>5426</v>
      </c>
      <c r="I4568" t="s">
        <v>4423</v>
      </c>
      <c r="J4568" t="s">
        <v>884</v>
      </c>
      <c r="K4568" t="s">
        <v>5427</v>
      </c>
      <c r="L4568" t="s">
        <v>4476</v>
      </c>
      <c r="M4568" t="s">
        <v>5428</v>
      </c>
      <c r="N4568" t="s">
        <v>1527</v>
      </c>
      <c r="O4568" t="s">
        <v>5429</v>
      </c>
      <c r="P4568" t="s">
        <v>5430</v>
      </c>
      <c r="Q4568" t="s">
        <v>378</v>
      </c>
      <c r="R4568" t="s">
        <v>379</v>
      </c>
      <c r="S4568" t="s">
        <v>363</v>
      </c>
      <c r="T4568" t="s">
        <v>2895</v>
      </c>
      <c r="U4568" t="s">
        <v>5431</v>
      </c>
      <c r="V4568" t="s">
        <v>5432</v>
      </c>
      <c r="W4568" t="s">
        <v>5433</v>
      </c>
      <c r="X4568" t="s">
        <v>5434</v>
      </c>
      <c r="Y4568" t="s">
        <v>1558</v>
      </c>
      <c r="Z4568" t="s">
        <v>5435</v>
      </c>
      <c r="AA4568" t="s">
        <v>5436</v>
      </c>
    </row>
    <row r="4570" spans="1:37">
      <c r="A4570" t="s">
        <v>5437</v>
      </c>
      <c r="B4570" t="s">
        <v>5438</v>
      </c>
      <c r="C4570" t="s">
        <v>5439</v>
      </c>
      <c r="D4570" t="s">
        <v>5440</v>
      </c>
      <c r="E4570" t="s">
        <v>5441</v>
      </c>
      <c r="F4570" t="s">
        <v>5442</v>
      </c>
      <c r="G4570" t="s">
        <v>5443</v>
      </c>
      <c r="H4570" t="s">
        <v>5444</v>
      </c>
      <c r="I4570" t="s">
        <v>5445</v>
      </c>
      <c r="J4570" t="s">
        <v>5446</v>
      </c>
      <c r="K4570" t="s">
        <v>5447</v>
      </c>
      <c r="L4570" t="s">
        <v>5448</v>
      </c>
      <c r="M4570" t="s">
        <v>5449</v>
      </c>
      <c r="N4570" t="s">
        <v>5450</v>
      </c>
      <c r="O4570" t="s">
        <v>1470</v>
      </c>
      <c r="P4570" t="s">
        <v>5451</v>
      </c>
      <c r="Q4570" t="s">
        <v>5452</v>
      </c>
      <c r="R4570" t="s">
        <v>1351</v>
      </c>
      <c r="S4570" t="s">
        <v>5453</v>
      </c>
      <c r="T4570" t="s">
        <v>5454</v>
      </c>
      <c r="U4570" t="s">
        <v>5192</v>
      </c>
      <c r="V4570" t="s">
        <v>5455</v>
      </c>
      <c r="W4570" t="s">
        <v>5456</v>
      </c>
      <c r="X4570" t="s">
        <v>1552</v>
      </c>
      <c r="Y4570" t="s">
        <v>4590</v>
      </c>
      <c r="Z4570" t="s">
        <v>763</v>
      </c>
      <c r="AA4570" t="s">
        <v>2912</v>
      </c>
      <c r="AB4570" t="s">
        <v>5186</v>
      </c>
      <c r="AC4570" t="s">
        <v>5457</v>
      </c>
      <c r="AD4570" t="s">
        <v>5458</v>
      </c>
      <c r="AE4570" t="s">
        <v>5459</v>
      </c>
      <c r="AF4570" t="s">
        <v>5460</v>
      </c>
      <c r="AG4570" t="s">
        <v>5461</v>
      </c>
      <c r="AH4570" t="s">
        <v>1553</v>
      </c>
      <c r="AI4570" t="s">
        <v>5435</v>
      </c>
      <c r="AJ4570" t="s">
        <v>5462</v>
      </c>
      <c r="AK4570" t="s">
        <v>5463</v>
      </c>
    </row>
    <row r="4572" spans="1:37">
      <c r="A4572" t="s">
        <v>5464</v>
      </c>
    </row>
    <row r="4574" spans="1:37">
      <c r="A4574" t="s">
        <v>5465</v>
      </c>
    </row>
    <row r="4575" spans="1:37">
      <c r="A4575" t="s">
        <v>5466</v>
      </c>
    </row>
    <row r="4577" spans="1:6">
      <c r="A4577" t="s">
        <v>5467</v>
      </c>
    </row>
    <row r="4578" spans="1:6">
      <c r="A4578" t="s">
        <v>5468</v>
      </c>
      <c r="B4578" t="s">
        <v>5469</v>
      </c>
    </row>
    <row r="4580" spans="1:6">
      <c r="A4580" t="s">
        <v>5467</v>
      </c>
    </row>
    <row r="4581" spans="1:6">
      <c r="A4581" t="s">
        <v>5470</v>
      </c>
    </row>
    <row r="4583" spans="1:6">
      <c r="A4583" t="s">
        <v>5467</v>
      </c>
    </row>
    <row r="4584" spans="1:6">
      <c r="A4584" t="s">
        <v>5471</v>
      </c>
      <c r="B4584" t="s">
        <v>5472</v>
      </c>
      <c r="C4584" t="s">
        <v>5473</v>
      </c>
      <c r="D4584" t="s">
        <v>5474</v>
      </c>
    </row>
    <row r="4586" spans="1:6">
      <c r="A4586" t="s">
        <v>5475</v>
      </c>
    </row>
    <row r="4587" spans="1:6">
      <c r="A4587" t="s">
        <v>5476</v>
      </c>
      <c r="B4587" t="s">
        <v>5477</v>
      </c>
      <c r="C4587" t="s">
        <v>5478</v>
      </c>
      <c r="D4587" t="s">
        <v>5479</v>
      </c>
      <c r="E4587" t="s">
        <v>5480</v>
      </c>
      <c r="F4587" t="s">
        <v>5481</v>
      </c>
    </row>
    <row r="4589" spans="1:6">
      <c r="A4589" t="s">
        <v>5482</v>
      </c>
      <c r="B4589" t="s">
        <v>5483</v>
      </c>
    </row>
    <row r="4591" spans="1:6">
      <c r="A4591" t="s">
        <v>5484</v>
      </c>
    </row>
    <row r="4594" spans="1:4">
      <c r="A4594" t="s">
        <v>5485</v>
      </c>
    </row>
    <row r="4596" spans="1:4">
      <c r="A4596" t="s">
        <v>5486</v>
      </c>
      <c r="B4596" t="s">
        <v>5487</v>
      </c>
      <c r="C4596" t="s">
        <v>5488</v>
      </c>
    </row>
    <row r="4597" spans="1:4">
      <c r="A4597" t="s">
        <v>5489</v>
      </c>
      <c r="B4597" t="s">
        <v>5490</v>
      </c>
      <c r="C4597" t="s">
        <v>2080</v>
      </c>
      <c r="D4597" t="s">
        <v>5488</v>
      </c>
    </row>
    <row r="4598" spans="1:4">
      <c r="A4598" t="s">
        <v>5491</v>
      </c>
    </row>
    <row r="4599" spans="1:4">
      <c r="A4599" t="s">
        <v>5492</v>
      </c>
    </row>
    <row r="4600" spans="1:4">
      <c r="A4600" t="s">
        <v>5493</v>
      </c>
      <c r="B4600" t="s">
        <v>5494</v>
      </c>
      <c r="C4600" t="s">
        <v>5495</v>
      </c>
    </row>
    <row r="4601" spans="1:4">
      <c r="A4601" t="s">
        <v>5496</v>
      </c>
      <c r="B4601" t="s">
        <v>5497</v>
      </c>
    </row>
    <row r="4602" spans="1:4">
      <c r="A4602" t="s">
        <v>5498</v>
      </c>
    </row>
    <row r="4603" spans="1:4">
      <c r="A4603" s="1" t="s">
        <v>5499</v>
      </c>
    </row>
    <row r="4608" spans="1:4">
      <c r="A4608" t="s">
        <v>5500</v>
      </c>
      <c r="B4608" t="s">
        <v>5501</v>
      </c>
      <c r="C4608" t="s">
        <v>5502</v>
      </c>
      <c r="D4608" t="s">
        <v>5503</v>
      </c>
    </row>
    <row r="4609" spans="1:1">
      <c r="A4609" s="1" t="s">
        <v>5504</v>
      </c>
    </row>
    <row r="4614" spans="1:1">
      <c r="A4614" t="s">
        <v>5505</v>
      </c>
    </row>
    <row r="4615" spans="1:1">
      <c r="A4615" t="s">
        <v>5506</v>
      </c>
    </row>
    <row r="4617" spans="1:1">
      <c r="A4617" t="s">
        <v>5507</v>
      </c>
    </row>
    <row r="4620" spans="1:1">
      <c r="A4620" t="s">
        <v>5508</v>
      </c>
    </row>
    <row r="4624" spans="1:1">
      <c r="A4624" t="s">
        <v>5509</v>
      </c>
    </row>
    <row r="4626" spans="1:10">
      <c r="A4626" t="s">
        <v>5510</v>
      </c>
      <c r="B4626" t="s">
        <v>5511</v>
      </c>
      <c r="C4626" t="s">
        <v>5512</v>
      </c>
      <c r="D4626" t="s">
        <v>5513</v>
      </c>
      <c r="E4626" t="s">
        <v>5514</v>
      </c>
      <c r="F4626" t="s">
        <v>5515</v>
      </c>
      <c r="G4626" t="s">
        <v>5516</v>
      </c>
    </row>
    <row r="4628" spans="1:10">
      <c r="A4628" t="s">
        <v>5517</v>
      </c>
      <c r="B4628" t="s">
        <v>5518</v>
      </c>
      <c r="C4628" t="s">
        <v>5519</v>
      </c>
      <c r="D4628" t="s">
        <v>5520</v>
      </c>
    </row>
    <row r="4630" spans="1:10">
      <c r="A4630" t="s">
        <v>5521</v>
      </c>
      <c r="B4630" t="s">
        <v>5522</v>
      </c>
      <c r="C4630" t="s">
        <v>5523</v>
      </c>
      <c r="D4630" t="s">
        <v>5524</v>
      </c>
    </row>
    <row r="4632" spans="1:10">
      <c r="A4632" t="s">
        <v>5525</v>
      </c>
      <c r="B4632" t="s">
        <v>5434</v>
      </c>
      <c r="C4632" t="s">
        <v>5186</v>
      </c>
      <c r="D4632" t="s">
        <v>5526</v>
      </c>
      <c r="E4632" t="s">
        <v>2921</v>
      </c>
      <c r="F4632" t="s">
        <v>5527</v>
      </c>
      <c r="G4632" t="s">
        <v>5528</v>
      </c>
      <c r="H4632" t="s">
        <v>5529</v>
      </c>
      <c r="I4632" t="s">
        <v>5530</v>
      </c>
      <c r="J4632" t="s">
        <v>5531</v>
      </c>
    </row>
    <row r="4634" spans="1:10">
      <c r="A4634" t="s">
        <v>5532</v>
      </c>
      <c r="B4634" t="s">
        <v>5533</v>
      </c>
      <c r="C4634" t="s">
        <v>5534</v>
      </c>
      <c r="D4634" t="s">
        <v>5535</v>
      </c>
      <c r="E4634" t="s">
        <v>5536</v>
      </c>
      <c r="F4634" t="s">
        <v>5537</v>
      </c>
    </row>
    <row r="4636" spans="1:10">
      <c r="A4636" t="s">
        <v>5538</v>
      </c>
    </row>
    <row r="4639" spans="1:10">
      <c r="A4639" t="s">
        <v>5539</v>
      </c>
      <c r="B4639" t="s">
        <v>5540</v>
      </c>
      <c r="C4639" t="s">
        <v>5541</v>
      </c>
      <c r="D4639" t="s">
        <v>5542</v>
      </c>
    </row>
    <row r="4642" spans="1:7">
      <c r="A4642" t="s">
        <v>5543</v>
      </c>
    </row>
    <row r="4644" spans="1:7">
      <c r="A4644" t="s">
        <v>5544</v>
      </c>
      <c r="B4644" t="s">
        <v>5545</v>
      </c>
      <c r="C4644" t="s">
        <v>5546</v>
      </c>
      <c r="D4644" t="s">
        <v>5547</v>
      </c>
      <c r="E4644" t="s">
        <v>5548</v>
      </c>
      <c r="F4644" t="s">
        <v>5549</v>
      </c>
      <c r="G4644" t="s">
        <v>5550</v>
      </c>
    </row>
    <row r="4646" spans="1:7">
      <c r="A4646" t="s">
        <v>5551</v>
      </c>
    </row>
    <row r="4648" spans="1:7">
      <c r="A4648" t="s">
        <v>5552</v>
      </c>
    </row>
    <row r="4650" spans="1:7">
      <c r="A4650" t="s">
        <v>5553</v>
      </c>
    </row>
    <row r="4652" spans="1:7">
      <c r="A4652" t="s">
        <v>5554</v>
      </c>
      <c r="B4652" t="s">
        <v>5555</v>
      </c>
      <c r="C4652" t="s">
        <v>5556</v>
      </c>
    </row>
    <row r="4654" spans="1:7">
      <c r="A4654" t="s">
        <v>5557</v>
      </c>
    </row>
    <row r="4656" spans="1:7">
      <c r="A4656" t="s">
        <v>5558</v>
      </c>
      <c r="B4656" t="s">
        <v>5559</v>
      </c>
      <c r="C4656" t="s">
        <v>5560</v>
      </c>
      <c r="D4656" t="s">
        <v>5561</v>
      </c>
    </row>
    <row r="4658" spans="1:2">
      <c r="A4658" t="s">
        <v>5562</v>
      </c>
    </row>
    <row r="4660" spans="1:2">
      <c r="A4660" t="s">
        <v>5563</v>
      </c>
      <c r="B4660" t="s">
        <v>5564</v>
      </c>
    </row>
    <row r="4662" spans="1:2">
      <c r="A4662" t="s">
        <v>5565</v>
      </c>
    </row>
    <row r="4664" spans="1:2">
      <c r="A4664" t="s">
        <v>5566</v>
      </c>
    </row>
    <row r="4666" spans="1:2">
      <c r="A4666" t="s">
        <v>5567</v>
      </c>
    </row>
    <row r="4667" spans="1:2">
      <c r="A4667" t="s">
        <v>5568</v>
      </c>
    </row>
    <row r="4668" spans="1:2">
      <c r="A4668" t="s">
        <v>5569</v>
      </c>
    </row>
    <row r="4669" spans="1:2">
      <c r="A4669" t="s">
        <v>5570</v>
      </c>
    </row>
    <row r="4670" spans="1:2">
      <c r="A4670" t="s">
        <v>5571</v>
      </c>
    </row>
    <row r="4671" spans="1:2">
      <c r="A4671" t="s">
        <v>5572</v>
      </c>
    </row>
    <row r="4672" spans="1:2">
      <c r="A4672" t="s">
        <v>5573</v>
      </c>
    </row>
    <row r="4673" spans="1:1">
      <c r="A4673" t="s">
        <v>5574</v>
      </c>
    </row>
    <row r="4674" spans="1:1">
      <c r="A4674" t="s">
        <v>5575</v>
      </c>
    </row>
    <row r="4675" spans="1:1">
      <c r="A4675" t="s">
        <v>5576</v>
      </c>
    </row>
    <row r="4676" spans="1:1">
      <c r="A4676" t="s">
        <v>5577</v>
      </c>
    </row>
    <row r="4677" spans="1:1">
      <c r="A4677" t="s">
        <v>5578</v>
      </c>
    </row>
    <row r="4678" spans="1:1">
      <c r="A4678" t="s">
        <v>5579</v>
      </c>
    </row>
    <row r="4679" spans="1:1">
      <c r="A4679" t="s">
        <v>5580</v>
      </c>
    </row>
    <row r="4680" spans="1:1">
      <c r="A4680" t="s">
        <v>5581</v>
      </c>
    </row>
    <row r="4681" spans="1:1">
      <c r="A4681" t="s">
        <v>5582</v>
      </c>
    </row>
    <row r="4682" spans="1:1">
      <c r="A4682" t="s">
        <v>5583</v>
      </c>
    </row>
    <row r="4683" spans="1:1">
      <c r="A4683" t="s">
        <v>5584</v>
      </c>
    </row>
    <row r="4684" spans="1:1">
      <c r="A4684" t="s">
        <v>5585</v>
      </c>
    </row>
    <row r="4685" spans="1:1">
      <c r="A4685" t="s">
        <v>5586</v>
      </c>
    </row>
    <row r="4686" spans="1:1">
      <c r="A4686" t="s">
        <v>5587</v>
      </c>
    </row>
    <row r="4687" spans="1:1">
      <c r="A4687" t="s">
        <v>5588</v>
      </c>
    </row>
    <row r="4688" spans="1:1">
      <c r="A4688" t="s">
        <v>5589</v>
      </c>
    </row>
    <row r="4689" spans="1:1">
      <c r="A4689" t="s">
        <v>5590</v>
      </c>
    </row>
    <row r="4690" spans="1:1">
      <c r="A4690" t="s">
        <v>5591</v>
      </c>
    </row>
    <row r="4691" spans="1:1">
      <c r="A4691" t="s">
        <v>5592</v>
      </c>
    </row>
    <row r="4692" spans="1:1">
      <c r="A4692" t="s">
        <v>5593</v>
      </c>
    </row>
    <row r="4693" spans="1:1">
      <c r="A4693" t="s">
        <v>5594</v>
      </c>
    </row>
    <row r="4694" spans="1:1">
      <c r="A4694" t="s">
        <v>5595</v>
      </c>
    </row>
    <row r="4695" spans="1:1">
      <c r="A4695" t="s">
        <v>5596</v>
      </c>
    </row>
    <row r="4696" spans="1:1">
      <c r="A4696" t="s">
        <v>5597</v>
      </c>
    </row>
    <row r="4697" spans="1:1">
      <c r="A4697" t="s">
        <v>5598</v>
      </c>
    </row>
    <row r="4698" spans="1:1">
      <c r="A4698" t="s">
        <v>5599</v>
      </c>
    </row>
    <row r="4699" spans="1:1">
      <c r="A4699" t="s">
        <v>5600</v>
      </c>
    </row>
    <row r="4700" spans="1:1">
      <c r="A4700" t="s">
        <v>5601</v>
      </c>
    </row>
    <row r="4701" spans="1:1">
      <c r="A4701" t="s">
        <v>5602</v>
      </c>
    </row>
    <row r="4702" spans="1:1">
      <c r="A4702" t="s">
        <v>5603</v>
      </c>
    </row>
    <row r="4703" spans="1:1">
      <c r="A4703" t="s">
        <v>5604</v>
      </c>
    </row>
    <row r="4704" spans="1:1">
      <c r="A4704" t="s">
        <v>5605</v>
      </c>
    </row>
    <row r="4705" spans="1:1">
      <c r="A4705" t="s">
        <v>5606</v>
      </c>
    </row>
    <row r="4706" spans="1:1">
      <c r="A4706" t="s">
        <v>5607</v>
      </c>
    </row>
    <row r="4707" spans="1:1">
      <c r="A4707" t="s">
        <v>5608</v>
      </c>
    </row>
    <row r="4708" spans="1:1">
      <c r="A4708" t="s">
        <v>5609</v>
      </c>
    </row>
    <row r="4709" spans="1:1">
      <c r="A4709" t="s">
        <v>5610</v>
      </c>
    </row>
    <row r="4710" spans="1:1">
      <c r="A4710" t="s">
        <v>5611</v>
      </c>
    </row>
    <row r="4711" spans="1:1">
      <c r="A4711" t="s">
        <v>5612</v>
      </c>
    </row>
    <row r="4712" spans="1:1">
      <c r="A4712" t="s">
        <v>5613</v>
      </c>
    </row>
    <row r="4713" spans="1:1">
      <c r="A4713" t="s">
        <v>5614</v>
      </c>
    </row>
    <row r="4714" spans="1:1">
      <c r="A4714" t="s">
        <v>5615</v>
      </c>
    </row>
    <row r="4715" spans="1:1">
      <c r="A4715" t="s">
        <v>5616</v>
      </c>
    </row>
    <row r="4716" spans="1:1">
      <c r="A4716" t="s">
        <v>5617</v>
      </c>
    </row>
    <row r="4717" spans="1:1">
      <c r="A4717" t="s">
        <v>5618</v>
      </c>
    </row>
    <row r="4718" spans="1:1">
      <c r="A4718" t="s">
        <v>5619</v>
      </c>
    </row>
    <row r="4719" spans="1:1">
      <c r="A4719" t="s">
        <v>5620</v>
      </c>
    </row>
    <row r="4720" spans="1:1">
      <c r="A4720" t="s">
        <v>5621</v>
      </c>
    </row>
    <row r="4721" spans="1:1">
      <c r="A4721" t="s">
        <v>5622</v>
      </c>
    </row>
    <row r="4722" spans="1:1">
      <c r="A4722" t="s">
        <v>5623</v>
      </c>
    </row>
    <row r="4723" spans="1:1">
      <c r="A4723" t="s">
        <v>5624</v>
      </c>
    </row>
    <row r="4724" spans="1:1">
      <c r="A4724" t="s">
        <v>5625</v>
      </c>
    </row>
    <row r="4725" spans="1:1">
      <c r="A4725" t="s">
        <v>5626</v>
      </c>
    </row>
    <row r="4726" spans="1:1">
      <c r="A4726" t="s">
        <v>5627</v>
      </c>
    </row>
    <row r="4727" spans="1:1">
      <c r="A4727" t="s">
        <v>5628</v>
      </c>
    </row>
    <row r="4728" spans="1:1">
      <c r="A4728" t="s">
        <v>5629</v>
      </c>
    </row>
    <row r="4729" spans="1:1">
      <c r="A4729" t="s">
        <v>5630</v>
      </c>
    </row>
    <row r="4730" spans="1:1">
      <c r="A4730" t="s">
        <v>5631</v>
      </c>
    </row>
    <row r="4731" spans="1:1">
      <c r="A4731" t="s">
        <v>5632</v>
      </c>
    </row>
    <row r="4732" spans="1:1">
      <c r="A4732" t="s">
        <v>5633</v>
      </c>
    </row>
    <row r="4733" spans="1:1">
      <c r="A4733" t="s">
        <v>5634</v>
      </c>
    </row>
    <row r="4734" spans="1:1">
      <c r="A4734" t="s">
        <v>5635</v>
      </c>
    </row>
    <row r="4735" spans="1:1">
      <c r="A4735" t="s">
        <v>5636</v>
      </c>
    </row>
    <row r="4736" spans="1:1">
      <c r="A4736" t="s">
        <v>5637</v>
      </c>
    </row>
    <row r="4737" spans="1:1">
      <c r="A4737" t="s">
        <v>5638</v>
      </c>
    </row>
    <row r="4738" spans="1:1">
      <c r="A4738" t="s">
        <v>5639</v>
      </c>
    </row>
    <row r="4739" spans="1:1">
      <c r="A4739" t="s">
        <v>5640</v>
      </c>
    </row>
    <row r="4740" spans="1:1">
      <c r="A4740" t="s">
        <v>5641</v>
      </c>
    </row>
    <row r="4741" spans="1:1">
      <c r="A4741" t="s">
        <v>5642</v>
      </c>
    </row>
    <row r="4742" spans="1:1">
      <c r="A4742" t="s">
        <v>5643</v>
      </c>
    </row>
    <row r="4743" spans="1:1">
      <c r="A4743" t="s">
        <v>5644</v>
      </c>
    </row>
    <row r="4744" spans="1:1">
      <c r="A4744" t="s">
        <v>5645</v>
      </c>
    </row>
    <row r="4745" spans="1:1">
      <c r="A4745" t="s">
        <v>5646</v>
      </c>
    </row>
    <row r="4746" spans="1:1">
      <c r="A4746" t="s">
        <v>5647</v>
      </c>
    </row>
    <row r="4747" spans="1:1">
      <c r="A4747" t="s">
        <v>5648</v>
      </c>
    </row>
    <row r="4748" spans="1:1">
      <c r="A4748" t="s">
        <v>5649</v>
      </c>
    </row>
    <row r="4749" spans="1:1">
      <c r="A4749" t="s">
        <v>5650</v>
      </c>
    </row>
    <row r="4750" spans="1:1">
      <c r="A4750" t="s">
        <v>5651</v>
      </c>
    </row>
    <row r="4751" spans="1:1">
      <c r="A4751" t="s">
        <v>5652</v>
      </c>
    </row>
    <row r="4752" spans="1:1">
      <c r="A4752" t="s">
        <v>5653</v>
      </c>
    </row>
    <row r="4753" spans="1:1">
      <c r="A4753" t="s">
        <v>5654</v>
      </c>
    </row>
    <row r="4754" spans="1:1">
      <c r="A4754" t="s">
        <v>5655</v>
      </c>
    </row>
    <row r="4755" spans="1:1">
      <c r="A4755" t="s">
        <v>5656</v>
      </c>
    </row>
    <row r="4756" spans="1:1">
      <c r="A4756" t="s">
        <v>5657</v>
      </c>
    </row>
    <row r="4757" spans="1:1">
      <c r="A4757" t="s">
        <v>5658</v>
      </c>
    </row>
    <row r="4758" spans="1:1">
      <c r="A4758" t="s">
        <v>5659</v>
      </c>
    </row>
    <row r="4759" spans="1:1">
      <c r="A4759" t="s">
        <v>5660</v>
      </c>
    </row>
    <row r="4760" spans="1:1">
      <c r="A4760" t="s">
        <v>5661</v>
      </c>
    </row>
    <row r="4761" spans="1:1">
      <c r="A4761" t="s">
        <v>5662</v>
      </c>
    </row>
    <row r="4762" spans="1:1">
      <c r="A4762" t="s">
        <v>5663</v>
      </c>
    </row>
    <row r="4763" spans="1:1">
      <c r="A4763" t="s">
        <v>5664</v>
      </c>
    </row>
    <row r="4764" spans="1:1">
      <c r="A4764" t="s">
        <v>5665</v>
      </c>
    </row>
    <row r="4765" spans="1:1">
      <c r="A4765" t="s">
        <v>5666</v>
      </c>
    </row>
    <row r="4766" spans="1:1">
      <c r="A4766" t="s">
        <v>5667</v>
      </c>
    </row>
    <row r="4767" spans="1:1">
      <c r="A4767" t="s">
        <v>5668</v>
      </c>
    </row>
    <row r="4768" spans="1:1">
      <c r="A4768" t="s">
        <v>5669</v>
      </c>
    </row>
    <row r="4769" spans="1:1">
      <c r="A4769" t="s">
        <v>5670</v>
      </c>
    </row>
    <row r="4770" spans="1:1">
      <c r="A4770" t="s">
        <v>5671</v>
      </c>
    </row>
    <row r="4771" spans="1:1">
      <c r="A4771" t="s">
        <v>5672</v>
      </c>
    </row>
    <row r="4772" spans="1:1">
      <c r="A4772" t="s">
        <v>5673</v>
      </c>
    </row>
    <row r="4773" spans="1:1">
      <c r="A4773" t="s">
        <v>5674</v>
      </c>
    </row>
    <row r="4774" spans="1:1">
      <c r="A4774" t="s">
        <v>5675</v>
      </c>
    </row>
    <row r="4775" spans="1:1">
      <c r="A4775" t="s">
        <v>5676</v>
      </c>
    </row>
    <row r="4776" spans="1:1">
      <c r="A4776" t="s">
        <v>5677</v>
      </c>
    </row>
    <row r="4777" spans="1:1">
      <c r="A4777" t="s">
        <v>5678</v>
      </c>
    </row>
    <row r="4778" spans="1:1">
      <c r="A4778" t="s">
        <v>5679</v>
      </c>
    </row>
    <row r="4779" spans="1:1">
      <c r="A4779" t="s">
        <v>5680</v>
      </c>
    </row>
    <row r="4780" spans="1:1">
      <c r="A4780" t="s">
        <v>5681</v>
      </c>
    </row>
    <row r="4781" spans="1:1">
      <c r="A4781" t="s">
        <v>5682</v>
      </c>
    </row>
    <row r="4782" spans="1:1">
      <c r="A4782" t="s">
        <v>5683</v>
      </c>
    </row>
    <row r="4783" spans="1:1">
      <c r="A4783" t="s">
        <v>5684</v>
      </c>
    </row>
    <row r="4784" spans="1:1">
      <c r="A4784" t="s">
        <v>5685</v>
      </c>
    </row>
    <row r="4785" spans="1:1">
      <c r="A4785" t="s">
        <v>5686</v>
      </c>
    </row>
    <row r="4786" spans="1:1">
      <c r="A4786" t="s">
        <v>5687</v>
      </c>
    </row>
    <row r="4787" spans="1:1">
      <c r="A4787" t="s">
        <v>5688</v>
      </c>
    </row>
    <row r="4788" spans="1:1">
      <c r="A4788" t="s">
        <v>5689</v>
      </c>
    </row>
    <row r="4789" spans="1:1">
      <c r="A4789" t="s">
        <v>5690</v>
      </c>
    </row>
    <row r="4790" spans="1:1">
      <c r="A4790" t="s">
        <v>5691</v>
      </c>
    </row>
    <row r="4791" spans="1:1">
      <c r="A4791" t="s">
        <v>5692</v>
      </c>
    </row>
    <row r="4792" spans="1:1">
      <c r="A4792" t="s">
        <v>5693</v>
      </c>
    </row>
    <row r="4793" spans="1:1">
      <c r="A4793" t="s">
        <v>5694</v>
      </c>
    </row>
    <row r="4794" spans="1:1">
      <c r="A4794" t="s">
        <v>5695</v>
      </c>
    </row>
    <row r="4795" spans="1:1">
      <c r="A4795" t="s">
        <v>5696</v>
      </c>
    </row>
    <row r="4796" spans="1:1">
      <c r="A4796" t="s">
        <v>5697</v>
      </c>
    </row>
    <row r="4797" spans="1:1">
      <c r="A4797" t="s">
        <v>5698</v>
      </c>
    </row>
    <row r="4798" spans="1:1">
      <c r="A4798" t="s">
        <v>5699</v>
      </c>
    </row>
    <row r="4799" spans="1:1">
      <c r="A4799" t="s">
        <v>5700</v>
      </c>
    </row>
    <row r="4800" spans="1:1">
      <c r="A4800" t="s">
        <v>5701</v>
      </c>
    </row>
    <row r="4801" spans="1:1">
      <c r="A4801" t="s">
        <v>5702</v>
      </c>
    </row>
    <row r="4802" spans="1:1">
      <c r="A4802" t="s">
        <v>5703</v>
      </c>
    </row>
    <row r="4803" spans="1:1">
      <c r="A4803" t="s">
        <v>5704</v>
      </c>
    </row>
    <row r="4804" spans="1:1">
      <c r="A4804" t="s">
        <v>5705</v>
      </c>
    </row>
    <row r="4805" spans="1:1">
      <c r="A4805" t="s">
        <v>5706</v>
      </c>
    </row>
    <row r="4806" spans="1:1">
      <c r="A4806" t="s">
        <v>5707</v>
      </c>
    </row>
    <row r="4807" spans="1:1">
      <c r="A4807" t="s">
        <v>5708</v>
      </c>
    </row>
    <row r="4808" spans="1:1">
      <c r="A4808" t="s">
        <v>5709</v>
      </c>
    </row>
    <row r="4809" spans="1:1">
      <c r="A4809" t="s">
        <v>5710</v>
      </c>
    </row>
    <row r="4810" spans="1:1">
      <c r="A4810" t="s">
        <v>5711</v>
      </c>
    </row>
    <row r="4811" spans="1:1">
      <c r="A4811" t="s">
        <v>5712</v>
      </c>
    </row>
    <row r="4812" spans="1:1">
      <c r="A4812" t="s">
        <v>5713</v>
      </c>
    </row>
    <row r="4813" spans="1:1">
      <c r="A4813" t="s">
        <v>5714</v>
      </c>
    </row>
    <row r="4814" spans="1:1">
      <c r="A4814" t="s">
        <v>5715</v>
      </c>
    </row>
    <row r="4815" spans="1:1">
      <c r="A4815" t="s">
        <v>5716</v>
      </c>
    </row>
    <row r="4816" spans="1:1">
      <c r="A4816" t="s">
        <v>5717</v>
      </c>
    </row>
    <row r="4817" spans="1:1">
      <c r="A4817" t="s">
        <v>5718</v>
      </c>
    </row>
    <row r="4818" spans="1:1">
      <c r="A4818" t="s">
        <v>5719</v>
      </c>
    </row>
    <row r="4819" spans="1:1">
      <c r="A4819" t="s">
        <v>5720</v>
      </c>
    </row>
    <row r="4820" spans="1:1">
      <c r="A4820" t="s">
        <v>5721</v>
      </c>
    </row>
    <row r="4821" spans="1:1">
      <c r="A4821" t="s">
        <v>5722</v>
      </c>
    </row>
    <row r="4822" spans="1:1">
      <c r="A4822" t="s">
        <v>5723</v>
      </c>
    </row>
    <row r="4823" spans="1:1">
      <c r="A4823" t="s">
        <v>5724</v>
      </c>
    </row>
    <row r="4824" spans="1:1">
      <c r="A4824" t="s">
        <v>5725</v>
      </c>
    </row>
    <row r="4825" spans="1:1">
      <c r="A4825" t="s">
        <v>5726</v>
      </c>
    </row>
    <row r="4826" spans="1:1">
      <c r="A4826" t="s">
        <v>5727</v>
      </c>
    </row>
    <row r="4827" spans="1:1">
      <c r="A4827" t="s">
        <v>5728</v>
      </c>
    </row>
    <row r="4828" spans="1:1">
      <c r="A4828" t="s">
        <v>5729</v>
      </c>
    </row>
    <row r="4829" spans="1:1">
      <c r="A4829" t="s">
        <v>5730</v>
      </c>
    </row>
    <row r="4830" spans="1:1">
      <c r="A4830" t="s">
        <v>5731</v>
      </c>
    </row>
    <row r="4831" spans="1:1">
      <c r="A4831" t="s">
        <v>5732</v>
      </c>
    </row>
    <row r="4832" spans="1:1">
      <c r="A4832" t="s">
        <v>5733</v>
      </c>
    </row>
    <row r="4833" spans="1:1">
      <c r="A4833" t="s">
        <v>5734</v>
      </c>
    </row>
    <row r="4834" spans="1:1">
      <c r="A4834" t="s">
        <v>5735</v>
      </c>
    </row>
    <row r="4835" spans="1:1">
      <c r="A4835" t="s">
        <v>5736</v>
      </c>
    </row>
    <row r="4836" spans="1:1">
      <c r="A4836" t="s">
        <v>5737</v>
      </c>
    </row>
    <row r="4837" spans="1:1">
      <c r="A4837" t="s">
        <v>5738</v>
      </c>
    </row>
    <row r="4838" spans="1:1">
      <c r="A4838" t="s">
        <v>5739</v>
      </c>
    </row>
    <row r="4839" spans="1:1">
      <c r="A4839" t="s">
        <v>5740</v>
      </c>
    </row>
    <row r="4840" spans="1:1">
      <c r="A4840" t="s">
        <v>5741</v>
      </c>
    </row>
    <row r="4841" spans="1:1">
      <c r="A4841" t="s">
        <v>5742</v>
      </c>
    </row>
    <row r="4842" spans="1:1">
      <c r="A4842" t="s">
        <v>5743</v>
      </c>
    </row>
    <row r="4843" spans="1:1">
      <c r="A4843" t="s">
        <v>5744</v>
      </c>
    </row>
    <row r="4844" spans="1:1">
      <c r="A4844" t="s">
        <v>5745</v>
      </c>
    </row>
    <row r="4845" spans="1:1">
      <c r="A4845" t="s">
        <v>5746</v>
      </c>
    </row>
    <row r="4846" spans="1:1">
      <c r="A4846" t="s">
        <v>5747</v>
      </c>
    </row>
    <row r="4847" spans="1:1">
      <c r="A4847" t="s">
        <v>5748</v>
      </c>
    </row>
    <row r="4848" spans="1:1">
      <c r="A4848" t="s">
        <v>5749</v>
      </c>
    </row>
    <row r="4849" spans="1:1">
      <c r="A4849" t="s">
        <v>5750</v>
      </c>
    </row>
    <row r="4850" spans="1:1">
      <c r="A4850" t="s">
        <v>5751</v>
      </c>
    </row>
    <row r="4851" spans="1:1">
      <c r="A4851" t="s">
        <v>5752</v>
      </c>
    </row>
    <row r="4852" spans="1:1">
      <c r="A4852" t="s">
        <v>5753</v>
      </c>
    </row>
    <row r="4853" spans="1:1">
      <c r="A4853" t="s">
        <v>5754</v>
      </c>
    </row>
    <row r="4854" spans="1:1">
      <c r="A4854" t="s">
        <v>5755</v>
      </c>
    </row>
    <row r="4855" spans="1:1">
      <c r="A4855" t="s">
        <v>5756</v>
      </c>
    </row>
    <row r="4856" spans="1:1">
      <c r="A4856" t="s">
        <v>5757</v>
      </c>
    </row>
    <row r="4857" spans="1:1">
      <c r="A4857" t="s">
        <v>5758</v>
      </c>
    </row>
    <row r="4858" spans="1:1">
      <c r="A4858" t="s">
        <v>5759</v>
      </c>
    </row>
    <row r="4859" spans="1:1">
      <c r="A4859" t="s">
        <v>5760</v>
      </c>
    </row>
    <row r="4860" spans="1:1">
      <c r="A4860" t="s">
        <v>5761</v>
      </c>
    </row>
    <row r="4861" spans="1:1">
      <c r="A4861" t="s">
        <v>5762</v>
      </c>
    </row>
    <row r="4862" spans="1:1">
      <c r="A4862" t="s">
        <v>5763</v>
      </c>
    </row>
    <row r="4863" spans="1:1">
      <c r="A4863" t="s">
        <v>5764</v>
      </c>
    </row>
    <row r="4864" spans="1:1">
      <c r="A4864" t="s">
        <v>5765</v>
      </c>
    </row>
    <row r="4865" spans="1:1">
      <c r="A4865" t="s">
        <v>5766</v>
      </c>
    </row>
    <row r="4866" spans="1:1">
      <c r="A4866" t="s">
        <v>5767</v>
      </c>
    </row>
    <row r="4867" spans="1:1">
      <c r="A4867" t="s">
        <v>5768</v>
      </c>
    </row>
    <row r="4868" spans="1:1">
      <c r="A4868" t="s">
        <v>5769</v>
      </c>
    </row>
    <row r="4869" spans="1:1">
      <c r="A4869" t="s">
        <v>5770</v>
      </c>
    </row>
    <row r="4870" spans="1:1">
      <c r="A4870" t="s">
        <v>5771</v>
      </c>
    </row>
    <row r="4871" spans="1:1">
      <c r="A4871" t="s">
        <v>5772</v>
      </c>
    </row>
    <row r="4872" spans="1:1">
      <c r="A4872" t="s">
        <v>5773</v>
      </c>
    </row>
    <row r="4873" spans="1:1">
      <c r="A4873" t="s">
        <v>5774</v>
      </c>
    </row>
    <row r="4874" spans="1:1">
      <c r="A4874" t="s">
        <v>5775</v>
      </c>
    </row>
    <row r="4875" spans="1:1">
      <c r="A4875" t="s">
        <v>5776</v>
      </c>
    </row>
    <row r="4876" spans="1:1">
      <c r="A4876" t="s">
        <v>5777</v>
      </c>
    </row>
    <row r="4877" spans="1:1">
      <c r="A4877" t="s">
        <v>5778</v>
      </c>
    </row>
    <row r="4878" spans="1:1">
      <c r="A4878" t="s">
        <v>5779</v>
      </c>
    </row>
    <row r="4879" spans="1:1">
      <c r="A4879" t="s">
        <v>5780</v>
      </c>
    </row>
    <row r="4880" spans="1:1">
      <c r="A4880" t="s">
        <v>5781</v>
      </c>
    </row>
    <row r="4881" spans="1:1">
      <c r="A4881" t="s">
        <v>5782</v>
      </c>
    </row>
    <row r="4882" spans="1:1">
      <c r="A4882" t="s">
        <v>5783</v>
      </c>
    </row>
    <row r="4883" spans="1:1">
      <c r="A4883" t="s">
        <v>5784</v>
      </c>
    </row>
    <row r="4884" spans="1:1">
      <c r="A4884" t="s">
        <v>5785</v>
      </c>
    </row>
    <row r="4885" spans="1:1">
      <c r="A4885" t="s">
        <v>5786</v>
      </c>
    </row>
    <row r="4886" spans="1:1">
      <c r="A4886" t="s">
        <v>5787</v>
      </c>
    </row>
    <row r="4887" spans="1:1">
      <c r="A4887" t="s">
        <v>5788</v>
      </c>
    </row>
    <row r="4888" spans="1:1">
      <c r="A4888" t="s">
        <v>5789</v>
      </c>
    </row>
    <row r="4889" spans="1:1">
      <c r="A4889" t="s">
        <v>5790</v>
      </c>
    </row>
    <row r="4890" spans="1:1">
      <c r="A4890" t="s">
        <v>5791</v>
      </c>
    </row>
    <row r="4891" spans="1:1">
      <c r="A4891" t="s">
        <v>5792</v>
      </c>
    </row>
    <row r="4892" spans="1:1">
      <c r="A4892" t="s">
        <v>5793</v>
      </c>
    </row>
    <row r="4893" spans="1:1">
      <c r="A4893" t="s">
        <v>5794</v>
      </c>
    </row>
    <row r="4894" spans="1:1">
      <c r="A4894" t="s">
        <v>5795</v>
      </c>
    </row>
    <row r="4895" spans="1:1">
      <c r="A4895" t="s">
        <v>5796</v>
      </c>
    </row>
    <row r="4896" spans="1:1">
      <c r="A4896" t="s">
        <v>5797</v>
      </c>
    </row>
    <row r="4897" spans="1:1">
      <c r="A4897" t="s">
        <v>5798</v>
      </c>
    </row>
    <row r="4898" spans="1:1">
      <c r="A4898" t="s">
        <v>5799</v>
      </c>
    </row>
    <row r="4899" spans="1:1">
      <c r="A4899" t="s">
        <v>5800</v>
      </c>
    </row>
    <row r="4900" spans="1:1">
      <c r="A4900" t="s">
        <v>5801</v>
      </c>
    </row>
    <row r="4901" spans="1:1">
      <c r="A4901" t="s">
        <v>5802</v>
      </c>
    </row>
    <row r="4902" spans="1:1">
      <c r="A4902" t="s">
        <v>5803</v>
      </c>
    </row>
    <row r="4903" spans="1:1">
      <c r="A4903" t="s">
        <v>5804</v>
      </c>
    </row>
    <row r="4904" spans="1:1">
      <c r="A4904" t="s">
        <v>5805</v>
      </c>
    </row>
    <row r="4905" spans="1:1">
      <c r="A4905" t="s">
        <v>5806</v>
      </c>
    </row>
    <row r="4906" spans="1:1">
      <c r="A4906" t="s">
        <v>5807</v>
      </c>
    </row>
    <row r="4907" spans="1:1">
      <c r="A4907" t="s">
        <v>5808</v>
      </c>
    </row>
    <row r="4908" spans="1:1">
      <c r="A4908" t="s">
        <v>5809</v>
      </c>
    </row>
    <row r="4909" spans="1:1">
      <c r="A4909" t="s">
        <v>5810</v>
      </c>
    </row>
    <row r="4910" spans="1:1">
      <c r="A4910" t="s">
        <v>5811</v>
      </c>
    </row>
    <row r="4911" spans="1:1">
      <c r="A4911" t="s">
        <v>5812</v>
      </c>
    </row>
    <row r="4912" spans="1:1">
      <c r="A4912" t="s">
        <v>5813</v>
      </c>
    </row>
    <row r="4913" spans="1:1">
      <c r="A4913" t="s">
        <v>5814</v>
      </c>
    </row>
    <row r="4914" spans="1:1">
      <c r="A4914" t="s">
        <v>5815</v>
      </c>
    </row>
    <row r="4915" spans="1:1">
      <c r="A4915" t="s">
        <v>5816</v>
      </c>
    </row>
    <row r="4916" spans="1:1">
      <c r="A4916" t="s">
        <v>5817</v>
      </c>
    </row>
    <row r="4917" spans="1:1">
      <c r="A4917" t="s">
        <v>5818</v>
      </c>
    </row>
    <row r="4918" spans="1:1">
      <c r="A4918" t="s">
        <v>5819</v>
      </c>
    </row>
    <row r="4919" spans="1:1">
      <c r="A4919" t="s">
        <v>5820</v>
      </c>
    </row>
    <row r="4920" spans="1:1">
      <c r="A4920" t="s">
        <v>5821</v>
      </c>
    </row>
    <row r="4921" spans="1:1">
      <c r="A4921" t="s">
        <v>5822</v>
      </c>
    </row>
    <row r="4922" spans="1:1">
      <c r="A4922" t="s">
        <v>5823</v>
      </c>
    </row>
    <row r="4923" spans="1:1">
      <c r="A4923" t="s">
        <v>5824</v>
      </c>
    </row>
    <row r="4924" spans="1:1">
      <c r="A4924" t="s">
        <v>5825</v>
      </c>
    </row>
    <row r="4925" spans="1:1">
      <c r="A4925" t="s">
        <v>5826</v>
      </c>
    </row>
    <row r="4926" spans="1:1">
      <c r="A4926" t="s">
        <v>5827</v>
      </c>
    </row>
    <row r="4927" spans="1:1">
      <c r="A4927" t="s">
        <v>5828</v>
      </c>
    </row>
    <row r="4928" spans="1:1">
      <c r="A4928" t="s">
        <v>5829</v>
      </c>
    </row>
    <row r="4929" spans="1:1">
      <c r="A4929" t="s">
        <v>5830</v>
      </c>
    </row>
    <row r="4930" spans="1:1">
      <c r="A4930" t="s">
        <v>5831</v>
      </c>
    </row>
    <row r="4931" spans="1:1">
      <c r="A4931" t="s">
        <v>5832</v>
      </c>
    </row>
    <row r="4932" spans="1:1">
      <c r="A4932" t="s">
        <v>5833</v>
      </c>
    </row>
    <row r="4933" spans="1:1">
      <c r="A4933" t="s">
        <v>5834</v>
      </c>
    </row>
    <row r="4934" spans="1:1">
      <c r="A4934" t="s">
        <v>5835</v>
      </c>
    </row>
    <row r="4935" spans="1:1">
      <c r="A4935" t="s">
        <v>5836</v>
      </c>
    </row>
    <row r="4936" spans="1:1">
      <c r="A4936" t="s">
        <v>5837</v>
      </c>
    </row>
    <row r="4937" spans="1:1">
      <c r="A4937" t="s">
        <v>5838</v>
      </c>
    </row>
    <row r="4938" spans="1:1">
      <c r="A4938" t="s">
        <v>5839</v>
      </c>
    </row>
    <row r="4939" spans="1:1">
      <c r="A4939" t="s">
        <v>5840</v>
      </c>
    </row>
    <row r="4940" spans="1:1">
      <c r="A4940" t="s">
        <v>5841</v>
      </c>
    </row>
    <row r="4941" spans="1:1">
      <c r="A4941" t="s">
        <v>5842</v>
      </c>
    </row>
    <row r="4942" spans="1:1">
      <c r="A4942" t="s">
        <v>5843</v>
      </c>
    </row>
    <row r="4943" spans="1:1">
      <c r="A4943" t="s">
        <v>5844</v>
      </c>
    </row>
    <row r="4944" spans="1:1">
      <c r="A4944" t="s">
        <v>5845</v>
      </c>
    </row>
    <row r="4945" spans="1:1">
      <c r="A4945" t="s">
        <v>5846</v>
      </c>
    </row>
    <row r="4946" spans="1:1">
      <c r="A4946" t="s">
        <v>5847</v>
      </c>
    </row>
    <row r="4947" spans="1:1">
      <c r="A4947" t="s">
        <v>5848</v>
      </c>
    </row>
    <row r="4948" spans="1:1">
      <c r="A4948" t="s">
        <v>5849</v>
      </c>
    </row>
    <row r="4949" spans="1:1">
      <c r="A4949" t="s">
        <v>5850</v>
      </c>
    </row>
    <row r="4950" spans="1:1">
      <c r="A4950" t="s">
        <v>5851</v>
      </c>
    </row>
    <row r="4951" spans="1:1">
      <c r="A4951" t="s">
        <v>5852</v>
      </c>
    </row>
    <row r="4952" spans="1:1">
      <c r="A4952" t="s">
        <v>5853</v>
      </c>
    </row>
    <row r="4953" spans="1:1">
      <c r="A4953" t="s">
        <v>5854</v>
      </c>
    </row>
    <row r="4954" spans="1:1">
      <c r="A4954" t="s">
        <v>5855</v>
      </c>
    </row>
    <row r="4955" spans="1:1">
      <c r="A4955" t="s">
        <v>5856</v>
      </c>
    </row>
    <row r="4956" spans="1:1">
      <c r="A4956" t="s">
        <v>5857</v>
      </c>
    </row>
    <row r="4957" spans="1:1">
      <c r="A4957" t="s">
        <v>5858</v>
      </c>
    </row>
    <row r="4958" spans="1:1">
      <c r="A4958" t="s">
        <v>5859</v>
      </c>
    </row>
    <row r="4959" spans="1:1">
      <c r="A4959" t="s">
        <v>5860</v>
      </c>
    </row>
    <row r="4960" spans="1:1">
      <c r="A4960" t="s">
        <v>5861</v>
      </c>
    </row>
    <row r="4961" spans="1:1">
      <c r="A4961" t="s">
        <v>5862</v>
      </c>
    </row>
    <row r="4962" spans="1:1">
      <c r="A4962" t="s">
        <v>5863</v>
      </c>
    </row>
    <row r="4963" spans="1:1">
      <c r="A4963" t="s">
        <v>5864</v>
      </c>
    </row>
    <row r="4964" spans="1:1">
      <c r="A4964" t="s">
        <v>5865</v>
      </c>
    </row>
    <row r="4965" spans="1:1">
      <c r="A4965" t="s">
        <v>5866</v>
      </c>
    </row>
    <row r="4966" spans="1:1">
      <c r="A4966" t="s">
        <v>5867</v>
      </c>
    </row>
    <row r="4967" spans="1:1">
      <c r="A4967" t="s">
        <v>5868</v>
      </c>
    </row>
    <row r="4968" spans="1:1">
      <c r="A4968" t="s">
        <v>5869</v>
      </c>
    </row>
    <row r="4969" spans="1:1">
      <c r="A4969" t="s">
        <v>5870</v>
      </c>
    </row>
    <row r="4970" spans="1:1">
      <c r="A4970" t="s">
        <v>5871</v>
      </c>
    </row>
    <row r="4971" spans="1:1">
      <c r="A4971" t="s">
        <v>5872</v>
      </c>
    </row>
    <row r="4972" spans="1:1">
      <c r="A4972" t="s">
        <v>5873</v>
      </c>
    </row>
    <row r="4973" spans="1:1">
      <c r="A4973" t="s">
        <v>5874</v>
      </c>
    </row>
    <row r="4974" spans="1:1">
      <c r="A4974" t="s">
        <v>5875</v>
      </c>
    </row>
    <row r="4975" spans="1:1">
      <c r="A4975" t="s">
        <v>5876</v>
      </c>
    </row>
    <row r="4976" spans="1:1">
      <c r="A4976" t="s">
        <v>5877</v>
      </c>
    </row>
    <row r="4977" spans="1:1">
      <c r="A4977" t="s">
        <v>5878</v>
      </c>
    </row>
    <row r="4978" spans="1:1">
      <c r="A4978" t="s">
        <v>5879</v>
      </c>
    </row>
    <row r="4979" spans="1:1">
      <c r="A4979" t="s">
        <v>5880</v>
      </c>
    </row>
    <row r="4980" spans="1:1">
      <c r="A4980" t="s">
        <v>5881</v>
      </c>
    </row>
    <row r="4981" spans="1:1">
      <c r="A4981" t="s">
        <v>5882</v>
      </c>
    </row>
    <row r="4982" spans="1:1">
      <c r="A4982" t="s">
        <v>5883</v>
      </c>
    </row>
    <row r="4983" spans="1:1">
      <c r="A4983" t="s">
        <v>5884</v>
      </c>
    </row>
    <row r="4984" spans="1:1">
      <c r="A4984" t="s">
        <v>5885</v>
      </c>
    </row>
    <row r="4985" spans="1:1">
      <c r="A4985" t="s">
        <v>5886</v>
      </c>
    </row>
    <row r="4986" spans="1:1">
      <c r="A4986" t="s">
        <v>5887</v>
      </c>
    </row>
    <row r="4987" spans="1:1">
      <c r="A4987" t="s">
        <v>5888</v>
      </c>
    </row>
    <row r="4988" spans="1:1">
      <c r="A4988" t="s">
        <v>5889</v>
      </c>
    </row>
    <row r="4989" spans="1:1">
      <c r="A4989" t="s">
        <v>5890</v>
      </c>
    </row>
    <row r="4990" spans="1:1">
      <c r="A4990" t="s">
        <v>5891</v>
      </c>
    </row>
    <row r="4991" spans="1:1">
      <c r="A4991" t="s">
        <v>5892</v>
      </c>
    </row>
    <row r="4992" spans="1:1">
      <c r="A4992" t="s">
        <v>5893</v>
      </c>
    </row>
    <row r="4993" spans="1:1">
      <c r="A4993" t="s">
        <v>5894</v>
      </c>
    </row>
    <row r="4994" spans="1:1">
      <c r="A4994" t="s">
        <v>5895</v>
      </c>
    </row>
    <row r="4995" spans="1:1">
      <c r="A4995" t="s">
        <v>5896</v>
      </c>
    </row>
    <row r="4996" spans="1:1">
      <c r="A4996" t="s">
        <v>5897</v>
      </c>
    </row>
    <row r="4997" spans="1:1">
      <c r="A4997" t="s">
        <v>5898</v>
      </c>
    </row>
    <row r="4998" spans="1:1">
      <c r="A4998" t="s">
        <v>5899</v>
      </c>
    </row>
    <row r="4999" spans="1:1">
      <c r="A4999" t="s">
        <v>5900</v>
      </c>
    </row>
    <row r="5000" spans="1:1">
      <c r="A5000" t="s">
        <v>5901</v>
      </c>
    </row>
    <row r="5001" spans="1:1">
      <c r="A5001" t="s">
        <v>5902</v>
      </c>
    </row>
    <row r="5002" spans="1:1">
      <c r="A5002" t="s">
        <v>5903</v>
      </c>
    </row>
    <row r="5003" spans="1:1">
      <c r="A5003" t="s">
        <v>5904</v>
      </c>
    </row>
    <row r="5004" spans="1:1">
      <c r="A5004" t="s">
        <v>5905</v>
      </c>
    </row>
    <row r="5005" spans="1:1">
      <c r="A5005" t="s">
        <v>5906</v>
      </c>
    </row>
    <row r="5006" spans="1:1">
      <c r="A5006" t="s">
        <v>5907</v>
      </c>
    </row>
    <row r="5007" spans="1:1">
      <c r="A5007" t="s">
        <v>5908</v>
      </c>
    </row>
    <row r="5008" spans="1:1">
      <c r="A5008" t="s">
        <v>5909</v>
      </c>
    </row>
    <row r="5009" spans="1:1">
      <c r="A5009" t="s">
        <v>5910</v>
      </c>
    </row>
    <row r="5010" spans="1:1">
      <c r="A5010" t="s">
        <v>5911</v>
      </c>
    </row>
    <row r="5011" spans="1:1">
      <c r="A5011" t="s">
        <v>5912</v>
      </c>
    </row>
    <row r="5012" spans="1:1">
      <c r="A5012" t="s">
        <v>5913</v>
      </c>
    </row>
    <row r="5013" spans="1:1">
      <c r="A5013" t="s">
        <v>5914</v>
      </c>
    </row>
    <row r="5014" spans="1:1">
      <c r="A5014" t="s">
        <v>5915</v>
      </c>
    </row>
    <row r="5015" spans="1:1">
      <c r="A5015" t="s">
        <v>5916</v>
      </c>
    </row>
    <row r="5016" spans="1:1">
      <c r="A5016" t="s">
        <v>5917</v>
      </c>
    </row>
    <row r="5017" spans="1:1">
      <c r="A5017" t="s">
        <v>5918</v>
      </c>
    </row>
    <row r="5018" spans="1:1">
      <c r="A5018" t="s">
        <v>5919</v>
      </c>
    </row>
    <row r="5019" spans="1:1">
      <c r="A5019" t="s">
        <v>5920</v>
      </c>
    </row>
    <row r="5020" spans="1:1">
      <c r="A5020" t="s">
        <v>5921</v>
      </c>
    </row>
    <row r="5021" spans="1:1">
      <c r="A5021" t="s">
        <v>5922</v>
      </c>
    </row>
    <row r="5022" spans="1:1">
      <c r="A5022" t="s">
        <v>5923</v>
      </c>
    </row>
    <row r="5023" spans="1:1">
      <c r="A5023" t="s">
        <v>5924</v>
      </c>
    </row>
    <row r="5024" spans="1:1">
      <c r="A5024" t="s">
        <v>5925</v>
      </c>
    </row>
    <row r="5025" spans="1:1">
      <c r="A5025" t="s">
        <v>5926</v>
      </c>
    </row>
    <row r="5026" spans="1:1">
      <c r="A5026" t="s">
        <v>5927</v>
      </c>
    </row>
    <row r="5027" spans="1:1">
      <c r="A5027" t="s">
        <v>5928</v>
      </c>
    </row>
    <row r="5028" spans="1:1">
      <c r="A5028" t="s">
        <v>5929</v>
      </c>
    </row>
    <row r="5029" spans="1:1">
      <c r="A5029" t="s">
        <v>5930</v>
      </c>
    </row>
    <row r="5030" spans="1:1">
      <c r="A5030" t="s">
        <v>5931</v>
      </c>
    </row>
    <row r="5031" spans="1:1">
      <c r="A5031" t="s">
        <v>5932</v>
      </c>
    </row>
    <row r="5032" spans="1:1">
      <c r="A5032" t="s">
        <v>5933</v>
      </c>
    </row>
    <row r="5033" spans="1:1">
      <c r="A5033" t="s">
        <v>5934</v>
      </c>
    </row>
    <row r="5034" spans="1:1">
      <c r="A5034" t="s">
        <v>5935</v>
      </c>
    </row>
    <row r="5035" spans="1:1">
      <c r="A5035" t="s">
        <v>5936</v>
      </c>
    </row>
    <row r="5036" spans="1:1">
      <c r="A5036" t="s">
        <v>5937</v>
      </c>
    </row>
    <row r="5037" spans="1:1">
      <c r="A5037" t="s">
        <v>5938</v>
      </c>
    </row>
    <row r="5038" spans="1:1">
      <c r="A5038" t="s">
        <v>5939</v>
      </c>
    </row>
    <row r="5039" spans="1:1">
      <c r="A5039" t="s">
        <v>5940</v>
      </c>
    </row>
    <row r="5040" spans="1:1">
      <c r="A5040" t="s">
        <v>5941</v>
      </c>
    </row>
    <row r="5041" spans="1:1">
      <c r="A5041" t="s">
        <v>5942</v>
      </c>
    </row>
    <row r="5042" spans="1:1">
      <c r="A5042" t="s">
        <v>5943</v>
      </c>
    </row>
    <row r="5043" spans="1:1">
      <c r="A5043" t="s">
        <v>5944</v>
      </c>
    </row>
    <row r="5044" spans="1:1">
      <c r="A5044" t="s">
        <v>5945</v>
      </c>
    </row>
    <row r="5045" spans="1:1">
      <c r="A5045" t="s">
        <v>5946</v>
      </c>
    </row>
    <row r="5046" spans="1:1">
      <c r="A5046" t="s">
        <v>5947</v>
      </c>
    </row>
    <row r="5047" spans="1:1">
      <c r="A5047" t="s">
        <v>5948</v>
      </c>
    </row>
    <row r="5048" spans="1:1">
      <c r="A5048" t="s">
        <v>5949</v>
      </c>
    </row>
    <row r="5049" spans="1:1">
      <c r="A5049" t="s">
        <v>5950</v>
      </c>
    </row>
    <row r="5050" spans="1:1">
      <c r="A5050" t="s">
        <v>5951</v>
      </c>
    </row>
    <row r="5051" spans="1:1">
      <c r="A5051" t="s">
        <v>5952</v>
      </c>
    </row>
    <row r="5052" spans="1:1">
      <c r="A5052" t="s">
        <v>5953</v>
      </c>
    </row>
    <row r="5053" spans="1:1">
      <c r="A5053" t="s">
        <v>5954</v>
      </c>
    </row>
    <row r="5054" spans="1:1">
      <c r="A5054" t="s">
        <v>5955</v>
      </c>
    </row>
    <row r="5055" spans="1:1">
      <c r="A5055" t="s">
        <v>5956</v>
      </c>
    </row>
    <row r="5056" spans="1:1">
      <c r="A5056" t="s">
        <v>5957</v>
      </c>
    </row>
    <row r="5057" spans="1:1">
      <c r="A5057" t="s">
        <v>5958</v>
      </c>
    </row>
    <row r="5058" spans="1:1">
      <c r="A5058" t="s">
        <v>5959</v>
      </c>
    </row>
    <row r="5059" spans="1:1">
      <c r="A5059" t="s">
        <v>5960</v>
      </c>
    </row>
    <row r="5060" spans="1:1">
      <c r="A5060" t="s">
        <v>5961</v>
      </c>
    </row>
    <row r="5061" spans="1:1">
      <c r="A5061" t="s">
        <v>5962</v>
      </c>
    </row>
    <row r="5062" spans="1:1">
      <c r="A5062" t="s">
        <v>5963</v>
      </c>
    </row>
    <row r="5063" spans="1:1">
      <c r="A5063" t="s">
        <v>5964</v>
      </c>
    </row>
    <row r="5064" spans="1:1">
      <c r="A5064" t="s">
        <v>5965</v>
      </c>
    </row>
    <row r="5065" spans="1:1">
      <c r="A5065" t="s">
        <v>5966</v>
      </c>
    </row>
    <row r="5066" spans="1:1">
      <c r="A5066" t="s">
        <v>5967</v>
      </c>
    </row>
    <row r="5067" spans="1:1">
      <c r="A5067" t="s">
        <v>5968</v>
      </c>
    </row>
    <row r="5068" spans="1:1">
      <c r="A5068" t="s">
        <v>5969</v>
      </c>
    </row>
    <row r="5069" spans="1:1">
      <c r="A5069" t="s">
        <v>5970</v>
      </c>
    </row>
    <row r="5070" spans="1:1">
      <c r="A5070" t="s">
        <v>5971</v>
      </c>
    </row>
    <row r="5071" spans="1:1">
      <c r="A5071" t="s">
        <v>5972</v>
      </c>
    </row>
    <row r="5072" spans="1:1">
      <c r="A5072" t="s">
        <v>5973</v>
      </c>
    </row>
    <row r="5073" spans="1:1">
      <c r="A5073" t="s">
        <v>5974</v>
      </c>
    </row>
    <row r="5074" spans="1:1">
      <c r="A5074" t="s">
        <v>5975</v>
      </c>
    </row>
    <row r="5075" spans="1:1">
      <c r="A5075" t="s">
        <v>5976</v>
      </c>
    </row>
    <row r="5076" spans="1:1">
      <c r="A5076" t="s">
        <v>5977</v>
      </c>
    </row>
    <row r="5077" spans="1:1">
      <c r="A5077" t="s">
        <v>5978</v>
      </c>
    </row>
    <row r="5078" spans="1:1">
      <c r="A5078" t="s">
        <v>5979</v>
      </c>
    </row>
    <row r="5079" spans="1:1">
      <c r="A5079" t="s">
        <v>5980</v>
      </c>
    </row>
    <row r="5080" spans="1:1">
      <c r="A5080" t="s">
        <v>5981</v>
      </c>
    </row>
    <row r="5081" spans="1:1">
      <c r="A5081" t="s">
        <v>5982</v>
      </c>
    </row>
    <row r="5082" spans="1:1">
      <c r="A5082" t="s">
        <v>5983</v>
      </c>
    </row>
    <row r="5083" spans="1:1">
      <c r="A5083" t="s">
        <v>5984</v>
      </c>
    </row>
    <row r="5084" spans="1:1">
      <c r="A5084" t="s">
        <v>5985</v>
      </c>
    </row>
    <row r="5085" spans="1:1">
      <c r="A5085" t="s">
        <v>5986</v>
      </c>
    </row>
    <row r="5086" spans="1:1">
      <c r="A5086" t="s">
        <v>5987</v>
      </c>
    </row>
    <row r="5087" spans="1:1">
      <c r="A5087" t="s">
        <v>5988</v>
      </c>
    </row>
    <row r="5088" spans="1:1">
      <c r="A5088" t="s">
        <v>5989</v>
      </c>
    </row>
    <row r="5089" spans="1:1">
      <c r="A5089" t="s">
        <v>5990</v>
      </c>
    </row>
    <row r="5090" spans="1:1">
      <c r="A5090" t="s">
        <v>5991</v>
      </c>
    </row>
    <row r="5091" spans="1:1">
      <c r="A5091" t="s">
        <v>5992</v>
      </c>
    </row>
    <row r="5092" spans="1:1">
      <c r="A5092" t="s">
        <v>5993</v>
      </c>
    </row>
    <row r="5093" spans="1:1">
      <c r="A5093" t="s">
        <v>5994</v>
      </c>
    </row>
    <row r="5094" spans="1:1">
      <c r="A5094" t="s">
        <v>5995</v>
      </c>
    </row>
    <row r="5095" spans="1:1">
      <c r="A5095" t="s">
        <v>5996</v>
      </c>
    </row>
    <row r="5096" spans="1:1">
      <c r="A5096" t="s">
        <v>5997</v>
      </c>
    </row>
    <row r="5097" spans="1:1">
      <c r="A5097" t="s">
        <v>5998</v>
      </c>
    </row>
    <row r="5098" spans="1:1">
      <c r="A5098" t="s">
        <v>5999</v>
      </c>
    </row>
    <row r="5099" spans="1:1">
      <c r="A5099" t="s">
        <v>6000</v>
      </c>
    </row>
    <row r="5100" spans="1:1">
      <c r="A5100" t="s">
        <v>6001</v>
      </c>
    </row>
    <row r="5101" spans="1:1">
      <c r="A5101" t="s">
        <v>6002</v>
      </c>
    </row>
    <row r="5102" spans="1:1">
      <c r="A5102" t="s">
        <v>6003</v>
      </c>
    </row>
    <row r="5103" spans="1:1">
      <c r="A5103" t="s">
        <v>6004</v>
      </c>
    </row>
    <row r="5104" spans="1:1">
      <c r="A5104" t="s">
        <v>6005</v>
      </c>
    </row>
    <row r="5105" spans="1:1">
      <c r="A5105" t="s">
        <v>6006</v>
      </c>
    </row>
    <row r="5106" spans="1:1">
      <c r="A5106" t="s">
        <v>6007</v>
      </c>
    </row>
    <row r="5107" spans="1:1">
      <c r="A5107" t="s">
        <v>6008</v>
      </c>
    </row>
    <row r="5108" spans="1:1">
      <c r="A5108" t="s">
        <v>6009</v>
      </c>
    </row>
    <row r="5109" spans="1:1">
      <c r="A5109" t="s">
        <v>6010</v>
      </c>
    </row>
    <row r="5110" spans="1:1">
      <c r="A5110" t="s">
        <v>6011</v>
      </c>
    </row>
    <row r="5111" spans="1:1">
      <c r="A5111" t="s">
        <v>6012</v>
      </c>
    </row>
    <row r="5112" spans="1:1">
      <c r="A5112" t="s">
        <v>6013</v>
      </c>
    </row>
    <row r="5113" spans="1:1">
      <c r="A5113" t="s">
        <v>6014</v>
      </c>
    </row>
    <row r="5114" spans="1:1">
      <c r="A5114" t="s">
        <v>6015</v>
      </c>
    </row>
    <row r="5115" spans="1:1">
      <c r="A5115" t="s">
        <v>6016</v>
      </c>
    </row>
    <row r="5116" spans="1:1">
      <c r="A5116" t="s">
        <v>6017</v>
      </c>
    </row>
    <row r="5117" spans="1:1">
      <c r="A5117" t="s">
        <v>6018</v>
      </c>
    </row>
    <row r="5118" spans="1:1">
      <c r="A5118" t="s">
        <v>6019</v>
      </c>
    </row>
    <row r="5119" spans="1:1">
      <c r="A5119" t="s">
        <v>6020</v>
      </c>
    </row>
    <row r="5120" spans="1:1">
      <c r="A5120" t="s">
        <v>6021</v>
      </c>
    </row>
    <row r="5121" spans="1:1">
      <c r="A5121" t="s">
        <v>6022</v>
      </c>
    </row>
    <row r="5122" spans="1:1">
      <c r="A5122" t="s">
        <v>6023</v>
      </c>
    </row>
    <row r="5123" spans="1:1">
      <c r="A5123" t="s">
        <v>6024</v>
      </c>
    </row>
    <row r="5124" spans="1:1">
      <c r="A5124" t="s">
        <v>6025</v>
      </c>
    </row>
    <row r="5125" spans="1:1">
      <c r="A5125" t="s">
        <v>6026</v>
      </c>
    </row>
    <row r="5126" spans="1:1">
      <c r="A5126" t="s">
        <v>6027</v>
      </c>
    </row>
    <row r="5127" spans="1:1">
      <c r="A5127" t="s">
        <v>6028</v>
      </c>
    </row>
    <row r="5128" spans="1:1">
      <c r="A5128" t="s">
        <v>6029</v>
      </c>
    </row>
    <row r="5129" spans="1:1">
      <c r="A5129" t="s">
        <v>6030</v>
      </c>
    </row>
    <row r="5130" spans="1:1">
      <c r="A5130" t="s">
        <v>6031</v>
      </c>
    </row>
    <row r="5131" spans="1:1">
      <c r="A5131" t="s">
        <v>6032</v>
      </c>
    </row>
    <row r="5132" spans="1:1">
      <c r="A5132" t="s">
        <v>6033</v>
      </c>
    </row>
    <row r="5133" spans="1:1">
      <c r="A5133" t="s">
        <v>6034</v>
      </c>
    </row>
    <row r="5134" spans="1:1">
      <c r="A5134" t="s">
        <v>6035</v>
      </c>
    </row>
    <row r="5135" spans="1:1">
      <c r="A5135" t="s">
        <v>6036</v>
      </c>
    </row>
    <row r="5136" spans="1:1">
      <c r="A5136" t="s">
        <v>6037</v>
      </c>
    </row>
    <row r="5137" spans="1:1">
      <c r="A5137" t="s">
        <v>6038</v>
      </c>
    </row>
    <row r="5138" spans="1:1">
      <c r="A5138" t="s">
        <v>6039</v>
      </c>
    </row>
    <row r="5139" spans="1:1">
      <c r="A5139" t="s">
        <v>6040</v>
      </c>
    </row>
    <row r="5140" spans="1:1">
      <c r="A5140" t="s">
        <v>6041</v>
      </c>
    </row>
    <row r="5141" spans="1:1">
      <c r="A5141" t="s">
        <v>6042</v>
      </c>
    </row>
    <row r="5142" spans="1:1">
      <c r="A5142" t="s">
        <v>6043</v>
      </c>
    </row>
    <row r="5143" spans="1:1">
      <c r="A5143" t="s">
        <v>6044</v>
      </c>
    </row>
    <row r="5144" spans="1:1">
      <c r="A5144" t="s">
        <v>6045</v>
      </c>
    </row>
    <row r="5145" spans="1:1">
      <c r="A5145" t="s">
        <v>6046</v>
      </c>
    </row>
    <row r="5146" spans="1:1">
      <c r="A5146" t="s">
        <v>6047</v>
      </c>
    </row>
    <row r="5147" spans="1:1">
      <c r="A5147" t="s">
        <v>6048</v>
      </c>
    </row>
    <row r="5148" spans="1:1">
      <c r="A5148" t="s">
        <v>6049</v>
      </c>
    </row>
    <row r="5149" spans="1:1">
      <c r="A5149" t="s">
        <v>6050</v>
      </c>
    </row>
    <row r="5150" spans="1:1">
      <c r="A5150" t="s">
        <v>6051</v>
      </c>
    </row>
    <row r="5151" spans="1:1">
      <c r="A5151" t="s">
        <v>6052</v>
      </c>
    </row>
    <row r="5152" spans="1:1">
      <c r="A5152" t="s">
        <v>6053</v>
      </c>
    </row>
    <row r="5153" spans="1:1">
      <c r="A5153" t="s">
        <v>6054</v>
      </c>
    </row>
    <row r="5154" spans="1:1">
      <c r="A5154" t="s">
        <v>6055</v>
      </c>
    </row>
    <row r="5155" spans="1:1">
      <c r="A5155" t="s">
        <v>6056</v>
      </c>
    </row>
    <row r="5156" spans="1:1">
      <c r="A5156" t="s">
        <v>6057</v>
      </c>
    </row>
    <row r="5157" spans="1:1">
      <c r="A5157" t="s">
        <v>6058</v>
      </c>
    </row>
    <row r="5158" spans="1:1">
      <c r="A5158" t="s">
        <v>6059</v>
      </c>
    </row>
    <row r="5159" spans="1:1">
      <c r="A5159" t="s">
        <v>6060</v>
      </c>
    </row>
    <row r="5160" spans="1:1">
      <c r="A5160" t="s">
        <v>6061</v>
      </c>
    </row>
    <row r="5161" spans="1:1">
      <c r="A5161" t="s">
        <v>6062</v>
      </c>
    </row>
    <row r="5162" spans="1:1">
      <c r="A5162" t="s">
        <v>6063</v>
      </c>
    </row>
    <row r="5163" spans="1:1">
      <c r="A5163" t="s">
        <v>6064</v>
      </c>
    </row>
    <row r="5164" spans="1:1">
      <c r="A5164" t="s">
        <v>6065</v>
      </c>
    </row>
    <row r="5165" spans="1:1">
      <c r="A5165" t="s">
        <v>6066</v>
      </c>
    </row>
    <row r="5166" spans="1:1">
      <c r="A5166" t="s">
        <v>6067</v>
      </c>
    </row>
    <row r="5167" spans="1:1">
      <c r="A5167" t="s">
        <v>6068</v>
      </c>
    </row>
    <row r="5168" spans="1:1">
      <c r="A5168" t="s">
        <v>6069</v>
      </c>
    </row>
    <row r="5169" spans="1:1">
      <c r="A5169" t="s">
        <v>6070</v>
      </c>
    </row>
    <row r="5170" spans="1:1">
      <c r="A5170" t="s">
        <v>6071</v>
      </c>
    </row>
    <row r="5171" spans="1:1">
      <c r="A5171" t="s">
        <v>6072</v>
      </c>
    </row>
    <row r="5172" spans="1:1">
      <c r="A5172" t="s">
        <v>6073</v>
      </c>
    </row>
    <row r="5173" spans="1:1">
      <c r="A5173" t="s">
        <v>6074</v>
      </c>
    </row>
    <row r="5174" spans="1:1">
      <c r="A5174" t="s">
        <v>6075</v>
      </c>
    </row>
    <row r="5175" spans="1:1">
      <c r="A5175" t="s">
        <v>6076</v>
      </c>
    </row>
    <row r="5176" spans="1:1">
      <c r="A5176" t="s">
        <v>6077</v>
      </c>
    </row>
    <row r="5177" spans="1:1">
      <c r="A5177" t="s">
        <v>6078</v>
      </c>
    </row>
    <row r="5178" spans="1:1">
      <c r="A5178" t="s">
        <v>6079</v>
      </c>
    </row>
    <row r="5179" spans="1:1">
      <c r="A5179" t="s">
        <v>6080</v>
      </c>
    </row>
    <row r="5180" spans="1:1">
      <c r="A5180" t="s">
        <v>6081</v>
      </c>
    </row>
    <row r="5181" spans="1:1">
      <c r="A5181" t="s">
        <v>6082</v>
      </c>
    </row>
    <row r="5182" spans="1:1">
      <c r="A5182" t="s">
        <v>6083</v>
      </c>
    </row>
    <row r="5183" spans="1:1">
      <c r="A5183" t="s">
        <v>6084</v>
      </c>
    </row>
    <row r="5184" spans="1:1">
      <c r="A5184" t="s">
        <v>6085</v>
      </c>
    </row>
    <row r="5185" spans="1:1">
      <c r="A5185" t="s">
        <v>6086</v>
      </c>
    </row>
    <row r="5186" spans="1:1">
      <c r="A5186" t="s">
        <v>6087</v>
      </c>
    </row>
    <row r="5187" spans="1:1">
      <c r="A5187" t="s">
        <v>6088</v>
      </c>
    </row>
    <row r="5188" spans="1:1">
      <c r="A5188" t="s">
        <v>6089</v>
      </c>
    </row>
    <row r="5189" spans="1:1">
      <c r="A5189" t="s">
        <v>6090</v>
      </c>
    </row>
    <row r="5190" spans="1:1">
      <c r="A5190" t="s">
        <v>6091</v>
      </c>
    </row>
    <row r="5191" spans="1:1">
      <c r="A5191" t="s">
        <v>6092</v>
      </c>
    </row>
    <row r="5192" spans="1:1">
      <c r="A5192" t="s">
        <v>6093</v>
      </c>
    </row>
    <row r="5193" spans="1:1">
      <c r="A5193" t="s">
        <v>6094</v>
      </c>
    </row>
    <row r="5194" spans="1:1">
      <c r="A5194" t="s">
        <v>6095</v>
      </c>
    </row>
    <row r="5195" spans="1:1">
      <c r="A5195" t="s">
        <v>6096</v>
      </c>
    </row>
    <row r="5196" spans="1:1">
      <c r="A5196" t="s">
        <v>6097</v>
      </c>
    </row>
    <row r="5197" spans="1:1">
      <c r="A5197" t="s">
        <v>6098</v>
      </c>
    </row>
    <row r="5198" spans="1:1">
      <c r="A5198" t="s">
        <v>6099</v>
      </c>
    </row>
    <row r="5199" spans="1:1">
      <c r="A5199" t="s">
        <v>6100</v>
      </c>
    </row>
    <row r="5200" spans="1:1">
      <c r="A5200" t="s">
        <v>6101</v>
      </c>
    </row>
    <row r="5201" spans="1:1">
      <c r="A5201" t="s">
        <v>6102</v>
      </c>
    </row>
    <row r="5202" spans="1:1">
      <c r="A5202" t="s">
        <v>6103</v>
      </c>
    </row>
    <row r="5203" spans="1:1">
      <c r="A5203" t="s">
        <v>6104</v>
      </c>
    </row>
    <row r="5204" spans="1:1">
      <c r="A5204" t="s">
        <v>6105</v>
      </c>
    </row>
    <row r="5205" spans="1:1">
      <c r="A5205" t="s">
        <v>6106</v>
      </c>
    </row>
    <row r="5206" spans="1:1">
      <c r="A5206" t="s">
        <v>6107</v>
      </c>
    </row>
    <row r="5207" spans="1:1">
      <c r="A5207" t="s">
        <v>6108</v>
      </c>
    </row>
    <row r="5208" spans="1:1">
      <c r="A5208" t="s">
        <v>6109</v>
      </c>
    </row>
    <row r="5209" spans="1:1">
      <c r="A5209" t="s">
        <v>6110</v>
      </c>
    </row>
    <row r="5210" spans="1:1">
      <c r="A5210" t="s">
        <v>6111</v>
      </c>
    </row>
    <row r="5211" spans="1:1">
      <c r="A5211" t="s">
        <v>6112</v>
      </c>
    </row>
    <row r="5212" spans="1:1">
      <c r="A5212" t="s">
        <v>6113</v>
      </c>
    </row>
    <row r="5213" spans="1:1">
      <c r="A5213" t="s">
        <v>6114</v>
      </c>
    </row>
    <row r="5214" spans="1:1">
      <c r="A5214" t="s">
        <v>6115</v>
      </c>
    </row>
    <row r="5215" spans="1:1">
      <c r="A5215" t="s">
        <v>6116</v>
      </c>
    </row>
    <row r="5216" spans="1:1">
      <c r="A5216" t="s">
        <v>6117</v>
      </c>
    </row>
    <row r="5217" spans="1:1">
      <c r="A5217" t="s">
        <v>6118</v>
      </c>
    </row>
    <row r="5218" spans="1:1">
      <c r="A5218" t="s">
        <v>6119</v>
      </c>
    </row>
    <row r="5219" spans="1:1">
      <c r="A5219" t="s">
        <v>6120</v>
      </c>
    </row>
    <row r="5220" spans="1:1">
      <c r="A5220" t="s">
        <v>6121</v>
      </c>
    </row>
    <row r="5221" spans="1:1">
      <c r="A5221" t="s">
        <v>6122</v>
      </c>
    </row>
    <row r="5222" spans="1:1">
      <c r="A5222" t="s">
        <v>6123</v>
      </c>
    </row>
    <row r="5223" spans="1:1">
      <c r="A5223" t="s">
        <v>6124</v>
      </c>
    </row>
    <row r="5224" spans="1:1">
      <c r="A5224" t="s">
        <v>6125</v>
      </c>
    </row>
    <row r="5225" spans="1:1">
      <c r="A5225" t="s">
        <v>6126</v>
      </c>
    </row>
    <row r="5226" spans="1:1">
      <c r="A5226" t="s">
        <v>6127</v>
      </c>
    </row>
    <row r="5227" spans="1:1">
      <c r="A5227" t="s">
        <v>6128</v>
      </c>
    </row>
    <row r="5228" spans="1:1">
      <c r="A5228" t="s">
        <v>6129</v>
      </c>
    </row>
    <row r="5229" spans="1:1">
      <c r="A5229" t="s">
        <v>6130</v>
      </c>
    </row>
    <row r="5230" spans="1:1">
      <c r="A5230" t="s">
        <v>6131</v>
      </c>
    </row>
    <row r="5231" spans="1:1">
      <c r="A5231" t="s">
        <v>6132</v>
      </c>
    </row>
    <row r="5232" spans="1:1">
      <c r="A5232" t="s">
        <v>6133</v>
      </c>
    </row>
    <row r="5233" spans="1:1">
      <c r="A5233" t="s">
        <v>6134</v>
      </c>
    </row>
    <row r="5234" spans="1:1">
      <c r="A5234" t="s">
        <v>6135</v>
      </c>
    </row>
    <row r="5235" spans="1:1">
      <c r="A5235" t="s">
        <v>6136</v>
      </c>
    </row>
    <row r="5236" spans="1:1">
      <c r="A5236" t="s">
        <v>6137</v>
      </c>
    </row>
    <row r="5237" spans="1:1">
      <c r="A5237" t="s">
        <v>6138</v>
      </c>
    </row>
    <row r="5238" spans="1:1">
      <c r="A5238" t="s">
        <v>6139</v>
      </c>
    </row>
    <row r="5239" spans="1:1">
      <c r="A5239" t="s">
        <v>6140</v>
      </c>
    </row>
    <row r="5240" spans="1:1">
      <c r="A5240" t="s">
        <v>6141</v>
      </c>
    </row>
    <row r="5241" spans="1:1">
      <c r="A5241" t="s">
        <v>6142</v>
      </c>
    </row>
    <row r="5242" spans="1:1">
      <c r="A5242" t="s">
        <v>6143</v>
      </c>
    </row>
    <row r="5243" spans="1:1">
      <c r="A5243" t="s">
        <v>6144</v>
      </c>
    </row>
    <row r="5244" spans="1:1">
      <c r="A5244" t="s">
        <v>6145</v>
      </c>
    </row>
    <row r="5245" spans="1:1">
      <c r="A5245" t="s">
        <v>6146</v>
      </c>
    </row>
    <row r="5246" spans="1:1">
      <c r="A5246" t="s">
        <v>6147</v>
      </c>
    </row>
    <row r="5247" spans="1:1">
      <c r="A5247" t="s">
        <v>6148</v>
      </c>
    </row>
    <row r="5248" spans="1:1">
      <c r="A5248" t="s">
        <v>6149</v>
      </c>
    </row>
    <row r="5249" spans="1:1">
      <c r="A5249" t="s">
        <v>6150</v>
      </c>
    </row>
    <row r="5250" spans="1:1">
      <c r="A5250" t="s">
        <v>6151</v>
      </c>
    </row>
    <row r="5251" spans="1:1">
      <c r="A5251" t="s">
        <v>6152</v>
      </c>
    </row>
    <row r="5252" spans="1:1">
      <c r="A5252" t="s">
        <v>6153</v>
      </c>
    </row>
    <row r="5253" spans="1:1">
      <c r="A5253" t="s">
        <v>6154</v>
      </c>
    </row>
    <row r="5254" spans="1:1">
      <c r="A5254" t="s">
        <v>6155</v>
      </c>
    </row>
    <row r="5255" spans="1:1">
      <c r="A5255" t="s">
        <v>6156</v>
      </c>
    </row>
    <row r="5256" spans="1:1">
      <c r="A5256" t="s">
        <v>6157</v>
      </c>
    </row>
    <row r="5257" spans="1:1">
      <c r="A5257" t="s">
        <v>6158</v>
      </c>
    </row>
    <row r="5258" spans="1:1">
      <c r="A5258" t="s">
        <v>6159</v>
      </c>
    </row>
    <row r="5259" spans="1:1">
      <c r="A5259" t="s">
        <v>6160</v>
      </c>
    </row>
    <row r="5260" spans="1:1">
      <c r="A5260" t="s">
        <v>6161</v>
      </c>
    </row>
    <row r="5261" spans="1:1">
      <c r="A5261" t="s">
        <v>6162</v>
      </c>
    </row>
    <row r="5262" spans="1:1">
      <c r="A5262" t="s">
        <v>6163</v>
      </c>
    </row>
    <row r="5263" spans="1:1">
      <c r="A5263" t="s">
        <v>6164</v>
      </c>
    </row>
    <row r="5264" spans="1:1">
      <c r="A5264" t="s">
        <v>6165</v>
      </c>
    </row>
    <row r="5265" spans="1:1">
      <c r="A5265" t="s">
        <v>6166</v>
      </c>
    </row>
    <row r="5266" spans="1:1">
      <c r="A5266" t="s">
        <v>6167</v>
      </c>
    </row>
    <row r="5267" spans="1:1">
      <c r="A5267" t="s">
        <v>6168</v>
      </c>
    </row>
    <row r="5268" spans="1:1">
      <c r="A5268" t="s">
        <v>6169</v>
      </c>
    </row>
    <row r="5269" spans="1:1">
      <c r="A5269" t="s">
        <v>6170</v>
      </c>
    </row>
    <row r="5270" spans="1:1">
      <c r="A5270" t="s">
        <v>6171</v>
      </c>
    </row>
    <row r="5271" spans="1:1">
      <c r="A5271" t="s">
        <v>6172</v>
      </c>
    </row>
    <row r="5272" spans="1:1">
      <c r="A5272" t="s">
        <v>6173</v>
      </c>
    </row>
    <row r="5273" spans="1:1">
      <c r="A5273" t="s">
        <v>6174</v>
      </c>
    </row>
    <row r="5274" spans="1:1">
      <c r="A5274" t="s">
        <v>6175</v>
      </c>
    </row>
    <row r="5275" spans="1:1">
      <c r="A5275" t="s">
        <v>6176</v>
      </c>
    </row>
    <row r="5276" spans="1:1">
      <c r="A5276" t="s">
        <v>6177</v>
      </c>
    </row>
    <row r="5277" spans="1:1">
      <c r="A5277" t="s">
        <v>6178</v>
      </c>
    </row>
    <row r="5278" spans="1:1">
      <c r="A5278" t="s">
        <v>6179</v>
      </c>
    </row>
    <row r="5279" spans="1:1">
      <c r="A5279" t="s">
        <v>6180</v>
      </c>
    </row>
    <row r="5280" spans="1:1">
      <c r="A5280" t="s">
        <v>6181</v>
      </c>
    </row>
    <row r="5281" spans="1:1">
      <c r="A5281" t="s">
        <v>6182</v>
      </c>
    </row>
    <row r="5282" spans="1:1">
      <c r="A5282" t="s">
        <v>6183</v>
      </c>
    </row>
    <row r="5283" spans="1:1">
      <c r="A5283" t="s">
        <v>6184</v>
      </c>
    </row>
    <row r="5284" spans="1:1">
      <c r="A5284" t="s">
        <v>6185</v>
      </c>
    </row>
    <row r="5285" spans="1:1">
      <c r="A5285" t="s">
        <v>6186</v>
      </c>
    </row>
    <row r="5286" spans="1:1">
      <c r="A5286" t="s">
        <v>6187</v>
      </c>
    </row>
    <row r="5287" spans="1:1">
      <c r="A5287" t="s">
        <v>6188</v>
      </c>
    </row>
    <row r="5288" spans="1:1">
      <c r="A5288" t="s">
        <v>6189</v>
      </c>
    </row>
    <row r="5289" spans="1:1">
      <c r="A5289" t="s">
        <v>6190</v>
      </c>
    </row>
    <row r="5290" spans="1:1">
      <c r="A5290" t="s">
        <v>6191</v>
      </c>
    </row>
    <row r="5291" spans="1:1">
      <c r="A5291" t="s">
        <v>6192</v>
      </c>
    </row>
    <row r="5292" spans="1:1">
      <c r="A5292" t="s">
        <v>6193</v>
      </c>
    </row>
    <row r="5293" spans="1:1">
      <c r="A5293" t="s">
        <v>6194</v>
      </c>
    </row>
    <row r="5294" spans="1:1">
      <c r="A5294" t="s">
        <v>6195</v>
      </c>
    </row>
    <row r="5295" spans="1:1">
      <c r="A5295" t="s">
        <v>6196</v>
      </c>
    </row>
    <row r="5296" spans="1:1">
      <c r="A5296" t="s">
        <v>6197</v>
      </c>
    </row>
    <row r="5297" spans="1:1">
      <c r="A5297" t="s">
        <v>6198</v>
      </c>
    </row>
    <row r="5298" spans="1:1">
      <c r="A5298" t="s">
        <v>6199</v>
      </c>
    </row>
    <row r="5299" spans="1:1">
      <c r="A5299" t="s">
        <v>6200</v>
      </c>
    </row>
    <row r="5300" spans="1:1">
      <c r="A5300" t="s">
        <v>6201</v>
      </c>
    </row>
    <row r="5301" spans="1:1">
      <c r="A5301" t="s">
        <v>6202</v>
      </c>
    </row>
    <row r="5302" spans="1:1">
      <c r="A5302" t="s">
        <v>6203</v>
      </c>
    </row>
    <row r="5303" spans="1:1">
      <c r="A5303" t="s">
        <v>6204</v>
      </c>
    </row>
    <row r="5304" spans="1:1">
      <c r="A5304" t="s">
        <v>6205</v>
      </c>
    </row>
    <row r="5305" spans="1:1">
      <c r="A5305" t="s">
        <v>6206</v>
      </c>
    </row>
    <row r="5306" spans="1:1">
      <c r="A5306" t="s">
        <v>6207</v>
      </c>
    </row>
    <row r="5307" spans="1:1">
      <c r="A5307" t="s">
        <v>6208</v>
      </c>
    </row>
    <row r="5308" spans="1:1">
      <c r="A5308" t="s">
        <v>6209</v>
      </c>
    </row>
    <row r="5309" spans="1:1">
      <c r="A5309" t="s">
        <v>6210</v>
      </c>
    </row>
    <row r="5310" spans="1:1">
      <c r="A5310" t="s">
        <v>6211</v>
      </c>
    </row>
    <row r="5311" spans="1:1">
      <c r="A5311" t="s">
        <v>6212</v>
      </c>
    </row>
    <row r="5312" spans="1:1">
      <c r="A5312" t="s">
        <v>6213</v>
      </c>
    </row>
    <row r="5313" spans="1:1">
      <c r="A5313" t="s">
        <v>6214</v>
      </c>
    </row>
    <row r="5314" spans="1:1">
      <c r="A5314" t="s">
        <v>6215</v>
      </c>
    </row>
    <row r="5315" spans="1:1">
      <c r="A5315" t="s">
        <v>6216</v>
      </c>
    </row>
    <row r="5316" spans="1:1">
      <c r="A5316" t="s">
        <v>6217</v>
      </c>
    </row>
    <row r="5317" spans="1:1">
      <c r="A5317" t="s">
        <v>6218</v>
      </c>
    </row>
    <row r="5318" spans="1:1">
      <c r="A5318" t="s">
        <v>6219</v>
      </c>
    </row>
    <row r="5319" spans="1:1">
      <c r="A5319" t="s">
        <v>6220</v>
      </c>
    </row>
    <row r="5320" spans="1:1">
      <c r="A5320" t="s">
        <v>6221</v>
      </c>
    </row>
    <row r="5321" spans="1:1">
      <c r="A5321" t="s">
        <v>6222</v>
      </c>
    </row>
    <row r="5322" spans="1:1">
      <c r="A5322" t="s">
        <v>6223</v>
      </c>
    </row>
    <row r="5323" spans="1:1">
      <c r="A5323" t="s">
        <v>6224</v>
      </c>
    </row>
    <row r="5324" spans="1:1">
      <c r="A5324" t="s">
        <v>6225</v>
      </c>
    </row>
    <row r="5325" spans="1:1">
      <c r="A5325" t="s">
        <v>6226</v>
      </c>
    </row>
    <row r="5326" spans="1:1">
      <c r="A5326" t="s">
        <v>6227</v>
      </c>
    </row>
    <row r="5327" spans="1:1">
      <c r="A5327" t="s">
        <v>6228</v>
      </c>
    </row>
    <row r="5328" spans="1:1">
      <c r="A5328" t="s">
        <v>6229</v>
      </c>
    </row>
    <row r="5329" spans="1:1">
      <c r="A5329" t="s">
        <v>6230</v>
      </c>
    </row>
    <row r="5330" spans="1:1">
      <c r="A5330" t="s">
        <v>6231</v>
      </c>
    </row>
    <row r="5331" spans="1:1">
      <c r="A5331" t="s">
        <v>6232</v>
      </c>
    </row>
    <row r="5332" spans="1:1">
      <c r="A5332" t="s">
        <v>6233</v>
      </c>
    </row>
    <row r="5333" spans="1:1">
      <c r="A5333" t="s">
        <v>6234</v>
      </c>
    </row>
    <row r="5334" spans="1:1">
      <c r="A5334" t="s">
        <v>6235</v>
      </c>
    </row>
    <row r="5335" spans="1:1">
      <c r="A5335" t="s">
        <v>6236</v>
      </c>
    </row>
    <row r="5336" spans="1:1">
      <c r="A5336" t="s">
        <v>6237</v>
      </c>
    </row>
    <row r="5337" spans="1:1">
      <c r="A5337" t="s">
        <v>6238</v>
      </c>
    </row>
    <row r="5338" spans="1:1">
      <c r="A5338" t="s">
        <v>6239</v>
      </c>
    </row>
    <row r="5339" spans="1:1">
      <c r="A5339" t="s">
        <v>6240</v>
      </c>
    </row>
    <row r="5340" spans="1:1">
      <c r="A5340" t="s">
        <v>6241</v>
      </c>
    </row>
    <row r="5341" spans="1:1">
      <c r="A5341" t="s">
        <v>6242</v>
      </c>
    </row>
    <row r="5342" spans="1:1">
      <c r="A5342" t="s">
        <v>6243</v>
      </c>
    </row>
    <row r="5343" spans="1:1">
      <c r="A5343" t="s">
        <v>6244</v>
      </c>
    </row>
    <row r="5344" spans="1:1">
      <c r="A5344" t="s">
        <v>6245</v>
      </c>
    </row>
    <row r="5345" spans="1:1">
      <c r="A5345" t="s">
        <v>6246</v>
      </c>
    </row>
    <row r="5346" spans="1:1">
      <c r="A5346" t="s">
        <v>6247</v>
      </c>
    </row>
    <row r="5347" spans="1:1">
      <c r="A5347" t="s">
        <v>6248</v>
      </c>
    </row>
    <row r="5348" spans="1:1">
      <c r="A5348" t="s">
        <v>6249</v>
      </c>
    </row>
    <row r="5349" spans="1:1">
      <c r="A5349" t="s">
        <v>6250</v>
      </c>
    </row>
    <row r="5350" spans="1:1">
      <c r="A5350" t="s">
        <v>6251</v>
      </c>
    </row>
    <row r="5351" spans="1:1">
      <c r="A5351" t="s">
        <v>6252</v>
      </c>
    </row>
    <row r="5352" spans="1:1">
      <c r="A5352" t="s">
        <v>6253</v>
      </c>
    </row>
    <row r="5353" spans="1:1">
      <c r="A5353" t="s">
        <v>6254</v>
      </c>
    </row>
    <row r="5354" spans="1:1">
      <c r="A5354" t="s">
        <v>6255</v>
      </c>
    </row>
    <row r="5355" spans="1:1">
      <c r="A5355" t="s">
        <v>6256</v>
      </c>
    </row>
    <row r="5356" spans="1:1">
      <c r="A5356" t="s">
        <v>6257</v>
      </c>
    </row>
    <row r="5357" spans="1:1">
      <c r="A5357" t="s">
        <v>6258</v>
      </c>
    </row>
    <row r="5358" spans="1:1">
      <c r="A5358" t="s">
        <v>6259</v>
      </c>
    </row>
    <row r="5359" spans="1:1">
      <c r="A5359" t="s">
        <v>6260</v>
      </c>
    </row>
    <row r="5360" spans="1:1">
      <c r="A5360" t="s">
        <v>6261</v>
      </c>
    </row>
    <row r="5361" spans="1:1">
      <c r="A5361" t="s">
        <v>6262</v>
      </c>
    </row>
    <row r="5362" spans="1:1">
      <c r="A5362" t="s">
        <v>6263</v>
      </c>
    </row>
    <row r="5363" spans="1:1">
      <c r="A5363" t="s">
        <v>6264</v>
      </c>
    </row>
    <row r="5364" spans="1:1">
      <c r="A5364" t="s">
        <v>6265</v>
      </c>
    </row>
    <row r="5365" spans="1:1">
      <c r="A5365" t="s">
        <v>6266</v>
      </c>
    </row>
    <row r="5366" spans="1:1">
      <c r="A5366" t="s">
        <v>6267</v>
      </c>
    </row>
    <row r="5367" spans="1:1">
      <c r="A5367" t="s">
        <v>6268</v>
      </c>
    </row>
    <row r="5368" spans="1:1">
      <c r="A5368" t="s">
        <v>6269</v>
      </c>
    </row>
    <row r="5369" spans="1:1">
      <c r="A5369" t="s">
        <v>6270</v>
      </c>
    </row>
    <row r="5370" spans="1:1">
      <c r="A5370" t="s">
        <v>6271</v>
      </c>
    </row>
    <row r="5371" spans="1:1">
      <c r="A5371" t="s">
        <v>6272</v>
      </c>
    </row>
    <row r="5372" spans="1:1">
      <c r="A5372" t="s">
        <v>6273</v>
      </c>
    </row>
    <row r="5373" spans="1:1">
      <c r="A5373" t="s">
        <v>6274</v>
      </c>
    </row>
    <row r="5374" spans="1:1">
      <c r="A5374" t="s">
        <v>6275</v>
      </c>
    </row>
    <row r="5375" spans="1:1">
      <c r="A5375" t="s">
        <v>6276</v>
      </c>
    </row>
    <row r="5376" spans="1:1">
      <c r="A5376" t="s">
        <v>6277</v>
      </c>
    </row>
    <row r="5377" spans="1:1">
      <c r="A5377" t="s">
        <v>6278</v>
      </c>
    </row>
    <row r="5378" spans="1:1">
      <c r="A5378" t="s">
        <v>6279</v>
      </c>
    </row>
    <row r="5379" spans="1:1">
      <c r="A5379" t="s">
        <v>6280</v>
      </c>
    </row>
    <row r="5380" spans="1:1">
      <c r="A5380" t="s">
        <v>6281</v>
      </c>
    </row>
    <row r="5381" spans="1:1">
      <c r="A5381" t="s">
        <v>6282</v>
      </c>
    </row>
    <row r="5382" spans="1:1">
      <c r="A5382" t="s">
        <v>6283</v>
      </c>
    </row>
    <row r="5383" spans="1:1">
      <c r="A5383" t="s">
        <v>6284</v>
      </c>
    </row>
    <row r="5384" spans="1:1">
      <c r="A5384" t="s">
        <v>6285</v>
      </c>
    </row>
    <row r="5385" spans="1:1">
      <c r="A5385" t="s">
        <v>6286</v>
      </c>
    </row>
    <row r="5386" spans="1:1">
      <c r="A5386" t="s">
        <v>6287</v>
      </c>
    </row>
    <row r="5387" spans="1:1">
      <c r="A5387" t="s">
        <v>6288</v>
      </c>
    </row>
    <row r="5388" spans="1:1">
      <c r="A5388" t="s">
        <v>6289</v>
      </c>
    </row>
    <row r="5389" spans="1:1">
      <c r="A5389" t="s">
        <v>6290</v>
      </c>
    </row>
    <row r="5390" spans="1:1">
      <c r="A5390" t="s">
        <v>6291</v>
      </c>
    </row>
    <row r="5391" spans="1:1">
      <c r="A5391" t="s">
        <v>6292</v>
      </c>
    </row>
    <row r="5392" spans="1:1">
      <c r="A5392" t="s">
        <v>6293</v>
      </c>
    </row>
    <row r="5393" spans="1:1">
      <c r="A5393" t="s">
        <v>6294</v>
      </c>
    </row>
    <row r="5394" spans="1:1">
      <c r="A5394" t="s">
        <v>6295</v>
      </c>
    </row>
    <row r="5395" spans="1:1">
      <c r="A5395" t="s">
        <v>6296</v>
      </c>
    </row>
    <row r="5396" spans="1:1">
      <c r="A5396" t="s">
        <v>6297</v>
      </c>
    </row>
    <row r="5397" spans="1:1">
      <c r="A5397" t="s">
        <v>6298</v>
      </c>
    </row>
    <row r="5398" spans="1:1">
      <c r="A5398" t="s">
        <v>6299</v>
      </c>
    </row>
    <row r="5399" spans="1:1">
      <c r="A5399" t="s">
        <v>6300</v>
      </c>
    </row>
    <row r="5400" spans="1:1">
      <c r="A5400" t="s">
        <v>6301</v>
      </c>
    </row>
    <row r="5401" spans="1:1">
      <c r="A5401" t="s">
        <v>6302</v>
      </c>
    </row>
    <row r="5402" spans="1:1">
      <c r="A5402" t="s">
        <v>6303</v>
      </c>
    </row>
    <row r="5403" spans="1:1">
      <c r="A5403" t="s">
        <v>6304</v>
      </c>
    </row>
    <row r="5404" spans="1:1">
      <c r="A5404" t="s">
        <v>6305</v>
      </c>
    </row>
    <row r="5405" spans="1:1">
      <c r="A5405" t="s">
        <v>6306</v>
      </c>
    </row>
    <row r="5406" spans="1:1">
      <c r="A5406" t="s">
        <v>6307</v>
      </c>
    </row>
    <row r="5407" spans="1:1">
      <c r="A5407" t="s">
        <v>6308</v>
      </c>
    </row>
    <row r="5408" spans="1:1">
      <c r="A5408" t="s">
        <v>6309</v>
      </c>
    </row>
    <row r="5409" spans="1:1">
      <c r="A5409" t="s">
        <v>6310</v>
      </c>
    </row>
    <row r="5410" spans="1:1">
      <c r="A5410" t="s">
        <v>6311</v>
      </c>
    </row>
    <row r="5411" spans="1:1">
      <c r="A5411" t="s">
        <v>6312</v>
      </c>
    </row>
    <row r="5412" spans="1:1">
      <c r="A5412" t="s">
        <v>6313</v>
      </c>
    </row>
    <row r="5413" spans="1:1">
      <c r="A5413" t="s">
        <v>6314</v>
      </c>
    </row>
    <row r="5414" spans="1:1">
      <c r="A5414" t="s">
        <v>6315</v>
      </c>
    </row>
    <row r="5415" spans="1:1">
      <c r="A5415" t="s">
        <v>6316</v>
      </c>
    </row>
    <row r="5416" spans="1:1">
      <c r="A5416" t="s">
        <v>6317</v>
      </c>
    </row>
    <row r="5417" spans="1:1">
      <c r="A5417" t="s">
        <v>6318</v>
      </c>
    </row>
    <row r="5418" spans="1:1">
      <c r="A5418" t="s">
        <v>6319</v>
      </c>
    </row>
    <row r="5419" spans="1:1">
      <c r="A5419" t="s">
        <v>6320</v>
      </c>
    </row>
    <row r="5420" spans="1:1">
      <c r="A5420" t="s">
        <v>6321</v>
      </c>
    </row>
    <row r="5421" spans="1:1">
      <c r="A5421" t="s">
        <v>6322</v>
      </c>
    </row>
    <row r="5422" spans="1:1">
      <c r="A5422" t="s">
        <v>6323</v>
      </c>
    </row>
    <row r="5423" spans="1:1">
      <c r="A5423" t="s">
        <v>6324</v>
      </c>
    </row>
    <row r="5424" spans="1:1">
      <c r="A5424" t="s">
        <v>6325</v>
      </c>
    </row>
    <row r="5425" spans="1:1">
      <c r="A5425" t="s">
        <v>6326</v>
      </c>
    </row>
    <row r="5426" spans="1:1">
      <c r="A5426" t="s">
        <v>6327</v>
      </c>
    </row>
    <row r="5427" spans="1:1">
      <c r="A5427" t="s">
        <v>6328</v>
      </c>
    </row>
    <row r="5428" spans="1:1">
      <c r="A5428" t="s">
        <v>6329</v>
      </c>
    </row>
    <row r="5429" spans="1:1">
      <c r="A5429" t="s">
        <v>6330</v>
      </c>
    </row>
    <row r="5430" spans="1:1">
      <c r="A5430" t="s">
        <v>6331</v>
      </c>
    </row>
    <row r="5431" spans="1:1">
      <c r="A5431" t="s">
        <v>6332</v>
      </c>
    </row>
    <row r="5432" spans="1:1">
      <c r="A5432" t="s">
        <v>6333</v>
      </c>
    </row>
    <row r="5433" spans="1:1">
      <c r="A5433" t="s">
        <v>6334</v>
      </c>
    </row>
    <row r="5434" spans="1:1">
      <c r="A5434" t="s">
        <v>6335</v>
      </c>
    </row>
    <row r="5435" spans="1:1">
      <c r="A5435" t="s">
        <v>6336</v>
      </c>
    </row>
    <row r="5436" spans="1:1">
      <c r="A5436" t="s">
        <v>6337</v>
      </c>
    </row>
    <row r="5437" spans="1:1">
      <c r="A5437" t="s">
        <v>6338</v>
      </c>
    </row>
    <row r="5438" spans="1:1">
      <c r="A5438" t="s">
        <v>6339</v>
      </c>
    </row>
    <row r="5439" spans="1:1">
      <c r="A5439" t="s">
        <v>6340</v>
      </c>
    </row>
    <row r="5440" spans="1:1">
      <c r="A5440" t="s">
        <v>6341</v>
      </c>
    </row>
    <row r="5441" spans="1:1">
      <c r="A5441" t="s">
        <v>6342</v>
      </c>
    </row>
    <row r="5442" spans="1:1">
      <c r="A5442" t="s">
        <v>6343</v>
      </c>
    </row>
    <row r="5443" spans="1:1">
      <c r="A5443" t="s">
        <v>6344</v>
      </c>
    </row>
    <row r="5444" spans="1:1">
      <c r="A5444" t="s">
        <v>6345</v>
      </c>
    </row>
    <row r="5445" spans="1:1">
      <c r="A5445" t="s">
        <v>6346</v>
      </c>
    </row>
    <row r="5446" spans="1:1">
      <c r="A5446" t="s">
        <v>6347</v>
      </c>
    </row>
    <row r="5447" spans="1:1">
      <c r="A5447" t="s">
        <v>6348</v>
      </c>
    </row>
    <row r="5448" spans="1:1">
      <c r="A5448" t="s">
        <v>6349</v>
      </c>
    </row>
    <row r="5449" spans="1:1">
      <c r="A5449" t="s">
        <v>6350</v>
      </c>
    </row>
    <row r="5450" spans="1:1">
      <c r="A5450" t="s">
        <v>6351</v>
      </c>
    </row>
    <row r="5451" spans="1:1">
      <c r="A5451" t="s">
        <v>6352</v>
      </c>
    </row>
    <row r="5452" spans="1:1">
      <c r="A5452" t="s">
        <v>6353</v>
      </c>
    </row>
    <row r="5453" spans="1:1">
      <c r="A5453" t="s">
        <v>6354</v>
      </c>
    </row>
    <row r="5454" spans="1:1">
      <c r="A5454" t="s">
        <v>6355</v>
      </c>
    </row>
    <row r="5455" spans="1:1">
      <c r="A5455" t="s">
        <v>6356</v>
      </c>
    </row>
    <row r="5456" spans="1:1">
      <c r="A5456" t="s">
        <v>6357</v>
      </c>
    </row>
    <row r="5457" spans="1:1">
      <c r="A5457" t="s">
        <v>6358</v>
      </c>
    </row>
    <row r="5458" spans="1:1">
      <c r="A5458" t="s">
        <v>6359</v>
      </c>
    </row>
    <row r="5459" spans="1:1">
      <c r="A5459" t="s">
        <v>6360</v>
      </c>
    </row>
    <row r="5460" spans="1:1">
      <c r="A5460" t="s">
        <v>6361</v>
      </c>
    </row>
    <row r="5461" spans="1:1">
      <c r="A5461" t="s">
        <v>6362</v>
      </c>
    </row>
    <row r="5462" spans="1:1">
      <c r="A5462" t="s">
        <v>6363</v>
      </c>
    </row>
    <row r="5463" spans="1:1">
      <c r="A5463" t="s">
        <v>6364</v>
      </c>
    </row>
    <row r="5464" spans="1:1">
      <c r="A5464" t="s">
        <v>6365</v>
      </c>
    </row>
    <row r="5465" spans="1:1">
      <c r="A5465" t="s">
        <v>6366</v>
      </c>
    </row>
    <row r="5466" spans="1:1">
      <c r="A5466" t="s">
        <v>6367</v>
      </c>
    </row>
    <row r="5467" spans="1:1">
      <c r="A5467" t="s">
        <v>6368</v>
      </c>
    </row>
    <row r="5468" spans="1:1">
      <c r="A5468" t="s">
        <v>6369</v>
      </c>
    </row>
    <row r="5469" spans="1:1">
      <c r="A5469" t="s">
        <v>6370</v>
      </c>
    </row>
    <row r="5470" spans="1:1">
      <c r="A5470" t="s">
        <v>6371</v>
      </c>
    </row>
    <row r="5471" spans="1:1">
      <c r="A5471" t="s">
        <v>6372</v>
      </c>
    </row>
    <row r="5472" spans="1:1">
      <c r="A5472" t="s">
        <v>6373</v>
      </c>
    </row>
    <row r="5473" spans="1:1">
      <c r="A5473" t="s">
        <v>6374</v>
      </c>
    </row>
    <row r="5474" spans="1:1">
      <c r="A5474" t="s">
        <v>6375</v>
      </c>
    </row>
    <row r="5475" spans="1:1">
      <c r="A5475" t="s">
        <v>6376</v>
      </c>
    </row>
    <row r="5476" spans="1:1">
      <c r="A5476" t="s">
        <v>6377</v>
      </c>
    </row>
    <row r="5477" spans="1:1">
      <c r="A5477" t="s">
        <v>6378</v>
      </c>
    </row>
    <row r="5478" spans="1:1">
      <c r="A5478" t="s">
        <v>6379</v>
      </c>
    </row>
    <row r="5479" spans="1:1">
      <c r="A5479" t="s">
        <v>6380</v>
      </c>
    </row>
    <row r="5480" spans="1:1">
      <c r="A5480" t="s">
        <v>6381</v>
      </c>
    </row>
    <row r="5481" spans="1:1">
      <c r="A5481" t="s">
        <v>6382</v>
      </c>
    </row>
    <row r="5482" spans="1:1">
      <c r="A5482" t="s">
        <v>6383</v>
      </c>
    </row>
    <row r="5483" spans="1:1">
      <c r="A5483" t="s">
        <v>6384</v>
      </c>
    </row>
    <row r="5484" spans="1:1">
      <c r="A5484" t="s">
        <v>6385</v>
      </c>
    </row>
    <row r="5485" spans="1:1">
      <c r="A5485" t="s">
        <v>6386</v>
      </c>
    </row>
    <row r="5486" spans="1:1">
      <c r="A5486" t="s">
        <v>6387</v>
      </c>
    </row>
    <row r="5487" spans="1:1">
      <c r="A5487" t="s">
        <v>6388</v>
      </c>
    </row>
    <row r="5488" spans="1:1">
      <c r="A5488" t="s">
        <v>6389</v>
      </c>
    </row>
    <row r="5489" spans="1:1">
      <c r="A5489" t="s">
        <v>6390</v>
      </c>
    </row>
    <row r="5490" spans="1:1">
      <c r="A5490" t="s">
        <v>6391</v>
      </c>
    </row>
    <row r="5491" spans="1:1">
      <c r="A5491" t="s">
        <v>6392</v>
      </c>
    </row>
    <row r="5492" spans="1:1">
      <c r="A5492" t="s">
        <v>6393</v>
      </c>
    </row>
    <row r="5493" spans="1:1">
      <c r="A5493" t="s">
        <v>6394</v>
      </c>
    </row>
    <row r="5494" spans="1:1">
      <c r="A5494" t="s">
        <v>6395</v>
      </c>
    </row>
    <row r="5495" spans="1:1">
      <c r="A5495" t="s">
        <v>6396</v>
      </c>
    </row>
    <row r="5496" spans="1:1">
      <c r="A5496" t="s">
        <v>6397</v>
      </c>
    </row>
    <row r="5497" spans="1:1">
      <c r="A5497" t="s">
        <v>6398</v>
      </c>
    </row>
    <row r="5498" spans="1:1">
      <c r="A5498" t="s">
        <v>6399</v>
      </c>
    </row>
    <row r="5499" spans="1:1">
      <c r="A5499" t="s">
        <v>6400</v>
      </c>
    </row>
    <row r="5500" spans="1:1">
      <c r="A5500" t="s">
        <v>6401</v>
      </c>
    </row>
    <row r="5501" spans="1:1">
      <c r="A5501" t="s">
        <v>6402</v>
      </c>
    </row>
    <row r="5502" spans="1:1">
      <c r="A5502" t="s">
        <v>6403</v>
      </c>
    </row>
    <row r="5503" spans="1:1">
      <c r="A5503" t="s">
        <v>6404</v>
      </c>
    </row>
    <row r="5504" spans="1:1">
      <c r="A5504" t="s">
        <v>6405</v>
      </c>
    </row>
    <row r="5505" spans="1:1">
      <c r="A5505" t="s">
        <v>6406</v>
      </c>
    </row>
    <row r="5506" spans="1:1">
      <c r="A5506" t="s">
        <v>6407</v>
      </c>
    </row>
    <row r="5507" spans="1:1">
      <c r="A5507" t="s">
        <v>6408</v>
      </c>
    </row>
    <row r="5508" spans="1:1">
      <c r="A5508" t="s">
        <v>6409</v>
      </c>
    </row>
    <row r="5509" spans="1:1">
      <c r="A5509" t="s">
        <v>6410</v>
      </c>
    </row>
    <row r="5510" spans="1:1">
      <c r="A5510" t="s">
        <v>6411</v>
      </c>
    </row>
    <row r="5511" spans="1:1">
      <c r="A5511" t="s">
        <v>6412</v>
      </c>
    </row>
    <row r="5512" spans="1:1">
      <c r="A5512" t="s">
        <v>6413</v>
      </c>
    </row>
    <row r="5513" spans="1:1">
      <c r="A5513" t="s">
        <v>6414</v>
      </c>
    </row>
    <row r="5514" spans="1:1">
      <c r="A5514" t="s">
        <v>6415</v>
      </c>
    </row>
    <row r="5515" spans="1:1">
      <c r="A5515" t="s">
        <v>6416</v>
      </c>
    </row>
    <row r="5516" spans="1:1">
      <c r="A5516" t="s">
        <v>6417</v>
      </c>
    </row>
    <row r="5517" spans="1:1">
      <c r="A5517" t="s">
        <v>6418</v>
      </c>
    </row>
    <row r="5518" spans="1:1">
      <c r="A5518" t="s">
        <v>6419</v>
      </c>
    </row>
    <row r="5519" spans="1:1">
      <c r="A5519" t="s">
        <v>6420</v>
      </c>
    </row>
    <row r="5520" spans="1:1">
      <c r="A5520" t="s">
        <v>6421</v>
      </c>
    </row>
    <row r="5521" spans="1:1">
      <c r="A5521" t="s">
        <v>6422</v>
      </c>
    </row>
    <row r="5522" spans="1:1">
      <c r="A5522" t="s">
        <v>6423</v>
      </c>
    </row>
    <row r="5523" spans="1:1">
      <c r="A5523" t="s">
        <v>6424</v>
      </c>
    </row>
    <row r="5524" spans="1:1">
      <c r="A5524" t="s">
        <v>6425</v>
      </c>
    </row>
    <row r="5525" spans="1:1">
      <c r="A5525" t="s">
        <v>6426</v>
      </c>
    </row>
    <row r="5526" spans="1:1">
      <c r="A5526" t="s">
        <v>6427</v>
      </c>
    </row>
    <row r="5527" spans="1:1">
      <c r="A5527" t="s">
        <v>6428</v>
      </c>
    </row>
    <row r="5528" spans="1:1">
      <c r="A5528" t="s">
        <v>6429</v>
      </c>
    </row>
    <row r="5529" spans="1:1">
      <c r="A5529" t="s">
        <v>6430</v>
      </c>
    </row>
    <row r="5530" spans="1:1">
      <c r="A5530" t="s">
        <v>6431</v>
      </c>
    </row>
    <row r="5531" spans="1:1">
      <c r="A5531" t="s">
        <v>6432</v>
      </c>
    </row>
    <row r="5532" spans="1:1">
      <c r="A5532" t="s">
        <v>6433</v>
      </c>
    </row>
    <row r="5533" spans="1:1">
      <c r="A5533" t="s">
        <v>6434</v>
      </c>
    </row>
    <row r="5534" spans="1:1">
      <c r="A5534" t="s">
        <v>6435</v>
      </c>
    </row>
    <row r="5535" spans="1:1">
      <c r="A5535" t="s">
        <v>6436</v>
      </c>
    </row>
    <row r="5536" spans="1:1">
      <c r="A5536" t="s">
        <v>6437</v>
      </c>
    </row>
    <row r="5537" spans="1:1">
      <c r="A5537" t="s">
        <v>6438</v>
      </c>
    </row>
    <row r="5538" spans="1:1">
      <c r="A5538" t="s">
        <v>6439</v>
      </c>
    </row>
    <row r="5539" spans="1:1">
      <c r="A5539" t="s">
        <v>6440</v>
      </c>
    </row>
    <row r="5540" spans="1:1">
      <c r="A5540" t="s">
        <v>6441</v>
      </c>
    </row>
    <row r="5541" spans="1:1">
      <c r="A5541" t="s">
        <v>6442</v>
      </c>
    </row>
    <row r="5542" spans="1:1">
      <c r="A5542" t="s">
        <v>6443</v>
      </c>
    </row>
    <row r="5543" spans="1:1">
      <c r="A5543" t="s">
        <v>6444</v>
      </c>
    </row>
    <row r="5544" spans="1:1">
      <c r="A5544" t="s">
        <v>6445</v>
      </c>
    </row>
    <row r="5545" spans="1:1">
      <c r="A5545" t="s">
        <v>6446</v>
      </c>
    </row>
    <row r="5546" spans="1:1">
      <c r="A5546" t="s">
        <v>6447</v>
      </c>
    </row>
    <row r="5547" spans="1:1">
      <c r="A5547" t="s">
        <v>6448</v>
      </c>
    </row>
    <row r="5548" spans="1:1">
      <c r="A5548" t="s">
        <v>6449</v>
      </c>
    </row>
    <row r="5549" spans="1:1">
      <c r="A5549" t="s">
        <v>6450</v>
      </c>
    </row>
    <row r="5550" spans="1:1">
      <c r="A5550" t="s">
        <v>6451</v>
      </c>
    </row>
    <row r="5551" spans="1:1">
      <c r="A5551" t="s">
        <v>6452</v>
      </c>
    </row>
    <row r="5552" spans="1:1">
      <c r="A5552" t="s">
        <v>6453</v>
      </c>
    </row>
    <row r="5553" spans="1:1">
      <c r="A5553" t="s">
        <v>6454</v>
      </c>
    </row>
    <row r="5554" spans="1:1">
      <c r="A5554" t="s">
        <v>6455</v>
      </c>
    </row>
    <row r="5555" spans="1:1">
      <c r="A5555" t="s">
        <v>6456</v>
      </c>
    </row>
    <row r="5556" spans="1:1">
      <c r="A5556" t="s">
        <v>6457</v>
      </c>
    </row>
    <row r="5557" spans="1:1">
      <c r="A5557" t="s">
        <v>6458</v>
      </c>
    </row>
    <row r="5558" spans="1:1">
      <c r="A5558" t="s">
        <v>6459</v>
      </c>
    </row>
    <row r="5559" spans="1:1">
      <c r="A5559" t="s">
        <v>6460</v>
      </c>
    </row>
    <row r="5560" spans="1:1">
      <c r="A5560" t="s">
        <v>6461</v>
      </c>
    </row>
    <row r="5561" spans="1:1">
      <c r="A5561" t="s">
        <v>6462</v>
      </c>
    </row>
    <row r="5562" spans="1:1">
      <c r="A5562" t="s">
        <v>6463</v>
      </c>
    </row>
    <row r="5563" spans="1:1">
      <c r="A5563" t="s">
        <v>6464</v>
      </c>
    </row>
    <row r="5564" spans="1:1">
      <c r="A5564" t="s">
        <v>6465</v>
      </c>
    </row>
    <row r="5565" spans="1:1">
      <c r="A5565" t="s">
        <v>6466</v>
      </c>
    </row>
    <row r="5566" spans="1:1">
      <c r="A5566" t="s">
        <v>6467</v>
      </c>
    </row>
    <row r="5567" spans="1:1">
      <c r="A5567" t="s">
        <v>6468</v>
      </c>
    </row>
    <row r="5568" spans="1:1">
      <c r="A5568" t="s">
        <v>6469</v>
      </c>
    </row>
    <row r="5569" spans="1:1">
      <c r="A5569" t="s">
        <v>6470</v>
      </c>
    </row>
    <row r="5570" spans="1:1">
      <c r="A5570" t="s">
        <v>6471</v>
      </c>
    </row>
    <row r="5571" spans="1:1">
      <c r="A5571" t="s">
        <v>6472</v>
      </c>
    </row>
    <row r="5572" spans="1:1">
      <c r="A5572" t="s">
        <v>6473</v>
      </c>
    </row>
    <row r="5573" spans="1:1">
      <c r="A5573" t="s">
        <v>6474</v>
      </c>
    </row>
    <row r="5574" spans="1:1">
      <c r="A5574" t="s">
        <v>6475</v>
      </c>
    </row>
    <row r="5575" spans="1:1">
      <c r="A5575" t="s">
        <v>6476</v>
      </c>
    </row>
    <row r="5576" spans="1:1">
      <c r="A5576" t="s">
        <v>6477</v>
      </c>
    </row>
    <row r="5577" spans="1:1">
      <c r="A5577" t="s">
        <v>6478</v>
      </c>
    </row>
    <row r="5578" spans="1:1">
      <c r="A5578" t="s">
        <v>6479</v>
      </c>
    </row>
    <row r="5579" spans="1:1">
      <c r="A5579" t="s">
        <v>6480</v>
      </c>
    </row>
    <row r="5580" spans="1:1">
      <c r="A5580" t="s">
        <v>6481</v>
      </c>
    </row>
    <row r="5581" spans="1:1">
      <c r="A5581" t="s">
        <v>6482</v>
      </c>
    </row>
    <row r="5582" spans="1:1">
      <c r="A5582" t="s">
        <v>6483</v>
      </c>
    </row>
    <row r="5583" spans="1:1">
      <c r="A5583" t="s">
        <v>6484</v>
      </c>
    </row>
    <row r="5584" spans="1:1">
      <c r="A5584" t="s">
        <v>6485</v>
      </c>
    </row>
    <row r="5585" spans="1:1">
      <c r="A5585" t="s">
        <v>6486</v>
      </c>
    </row>
    <row r="5586" spans="1:1">
      <c r="A5586" t="s">
        <v>6487</v>
      </c>
    </row>
    <row r="5587" spans="1:1">
      <c r="A5587" t="s">
        <v>6488</v>
      </c>
    </row>
    <row r="5588" spans="1:1">
      <c r="A5588" t="s">
        <v>6489</v>
      </c>
    </row>
    <row r="5589" spans="1:1">
      <c r="A5589" t="s">
        <v>6490</v>
      </c>
    </row>
    <row r="5590" spans="1:1">
      <c r="A5590" t="s">
        <v>6491</v>
      </c>
    </row>
    <row r="5591" spans="1:1">
      <c r="A5591" t="s">
        <v>6492</v>
      </c>
    </row>
    <row r="5592" spans="1:1">
      <c r="A5592" t="s">
        <v>6493</v>
      </c>
    </row>
    <row r="5593" spans="1:1">
      <c r="A5593" t="s">
        <v>6494</v>
      </c>
    </row>
    <row r="5594" spans="1:1">
      <c r="A5594" t="s">
        <v>6495</v>
      </c>
    </row>
    <row r="5595" spans="1:1">
      <c r="A5595" t="s">
        <v>6496</v>
      </c>
    </row>
    <row r="5596" spans="1:1">
      <c r="A5596" t="s">
        <v>6497</v>
      </c>
    </row>
    <row r="5597" spans="1:1">
      <c r="A5597" t="s">
        <v>6498</v>
      </c>
    </row>
    <row r="5598" spans="1:1">
      <c r="A5598" t="s">
        <v>6499</v>
      </c>
    </row>
    <row r="5599" spans="1:1">
      <c r="A5599" t="s">
        <v>6500</v>
      </c>
    </row>
    <row r="5600" spans="1:1">
      <c r="A5600" t="s">
        <v>6501</v>
      </c>
    </row>
    <row r="5601" spans="1:1">
      <c r="A5601" t="s">
        <v>6502</v>
      </c>
    </row>
    <row r="5602" spans="1:1">
      <c r="A5602" t="s">
        <v>6503</v>
      </c>
    </row>
    <row r="5603" spans="1:1">
      <c r="A5603" t="s">
        <v>6504</v>
      </c>
    </row>
    <row r="5604" spans="1:1">
      <c r="A5604" t="s">
        <v>6505</v>
      </c>
    </row>
    <row r="5605" spans="1:1">
      <c r="A5605" t="s">
        <v>6506</v>
      </c>
    </row>
    <row r="5606" spans="1:1">
      <c r="A5606" t="s">
        <v>6507</v>
      </c>
    </row>
    <row r="5607" spans="1:1">
      <c r="A5607" t="s">
        <v>6508</v>
      </c>
    </row>
    <row r="5608" spans="1:1">
      <c r="A5608" t="s">
        <v>6509</v>
      </c>
    </row>
    <row r="5609" spans="1:1">
      <c r="A5609" t="s">
        <v>6510</v>
      </c>
    </row>
    <row r="5610" spans="1:1">
      <c r="A5610" t="s">
        <v>6511</v>
      </c>
    </row>
    <row r="5611" spans="1:1">
      <c r="A5611" t="s">
        <v>6512</v>
      </c>
    </row>
    <row r="5612" spans="1:1">
      <c r="A5612" t="s">
        <v>6513</v>
      </c>
    </row>
    <row r="5613" spans="1:1">
      <c r="A5613" t="s">
        <v>6514</v>
      </c>
    </row>
    <row r="5614" spans="1:1">
      <c r="A5614" t="s">
        <v>6515</v>
      </c>
    </row>
    <row r="5615" spans="1:1">
      <c r="A5615" t="s">
        <v>6516</v>
      </c>
    </row>
    <row r="5616" spans="1:1">
      <c r="A5616" t="s">
        <v>6517</v>
      </c>
    </row>
    <row r="5617" spans="1:1">
      <c r="A5617" t="s">
        <v>6518</v>
      </c>
    </row>
    <row r="5618" spans="1:1">
      <c r="A5618" t="s">
        <v>6519</v>
      </c>
    </row>
    <row r="5619" spans="1:1">
      <c r="A5619" t="s">
        <v>6520</v>
      </c>
    </row>
    <row r="5620" spans="1:1">
      <c r="A5620" t="s">
        <v>6521</v>
      </c>
    </row>
    <row r="5621" spans="1:1">
      <c r="A5621" t="s">
        <v>6522</v>
      </c>
    </row>
    <row r="5622" spans="1:1">
      <c r="A5622" t="s">
        <v>6523</v>
      </c>
    </row>
    <row r="5623" spans="1:1">
      <c r="A5623" t="s">
        <v>6524</v>
      </c>
    </row>
    <row r="5624" spans="1:1">
      <c r="A5624" t="s">
        <v>6525</v>
      </c>
    </row>
    <row r="5625" spans="1:1">
      <c r="A5625" t="s">
        <v>6526</v>
      </c>
    </row>
    <row r="5626" spans="1:1">
      <c r="A5626" t="s">
        <v>6527</v>
      </c>
    </row>
    <row r="5627" spans="1:1">
      <c r="A5627" t="s">
        <v>6528</v>
      </c>
    </row>
    <row r="5628" spans="1:1">
      <c r="A5628" t="s">
        <v>6529</v>
      </c>
    </row>
    <row r="5629" spans="1:1">
      <c r="A5629" t="s">
        <v>6530</v>
      </c>
    </row>
    <row r="5630" spans="1:1">
      <c r="A5630" t="s">
        <v>6531</v>
      </c>
    </row>
    <row r="5631" spans="1:1">
      <c r="A5631" t="s">
        <v>6532</v>
      </c>
    </row>
    <row r="5632" spans="1:1">
      <c r="A5632" t="s">
        <v>6533</v>
      </c>
    </row>
    <row r="5633" spans="1:1">
      <c r="A5633" t="s">
        <v>6534</v>
      </c>
    </row>
    <row r="5634" spans="1:1">
      <c r="A5634" t="s">
        <v>6535</v>
      </c>
    </row>
    <row r="5635" spans="1:1">
      <c r="A5635" t="s">
        <v>6536</v>
      </c>
    </row>
    <row r="5636" spans="1:1">
      <c r="A5636" t="s">
        <v>6537</v>
      </c>
    </row>
    <row r="5637" spans="1:1">
      <c r="A5637" t="s">
        <v>6538</v>
      </c>
    </row>
    <row r="5638" spans="1:1">
      <c r="A5638" t="s">
        <v>6539</v>
      </c>
    </row>
    <row r="5639" spans="1:1">
      <c r="A5639" t="s">
        <v>6540</v>
      </c>
    </row>
    <row r="5640" spans="1:1">
      <c r="A5640" t="s">
        <v>6541</v>
      </c>
    </row>
    <row r="5641" spans="1:1">
      <c r="A5641" t="s">
        <v>6542</v>
      </c>
    </row>
    <row r="5642" spans="1:1">
      <c r="A5642" t="s">
        <v>6543</v>
      </c>
    </row>
    <row r="5643" spans="1:1">
      <c r="A5643" t="s">
        <v>6544</v>
      </c>
    </row>
    <row r="5644" spans="1:1">
      <c r="A5644" t="s">
        <v>6545</v>
      </c>
    </row>
    <row r="5645" spans="1:1">
      <c r="A5645" t="s">
        <v>6546</v>
      </c>
    </row>
    <row r="5646" spans="1:1">
      <c r="A5646" t="s">
        <v>6547</v>
      </c>
    </row>
    <row r="5647" spans="1:1">
      <c r="A5647" t="s">
        <v>6548</v>
      </c>
    </row>
    <row r="5648" spans="1:1">
      <c r="A5648" t="s">
        <v>6549</v>
      </c>
    </row>
    <row r="5649" spans="1:1">
      <c r="A5649" t="s">
        <v>6550</v>
      </c>
    </row>
    <row r="5650" spans="1:1">
      <c r="A5650" t="s">
        <v>6551</v>
      </c>
    </row>
    <row r="5651" spans="1:1">
      <c r="A5651" t="s">
        <v>6552</v>
      </c>
    </row>
    <row r="5652" spans="1:1">
      <c r="A5652" t="s">
        <v>6553</v>
      </c>
    </row>
    <row r="5653" spans="1:1">
      <c r="A5653" t="s">
        <v>6554</v>
      </c>
    </row>
    <row r="5654" spans="1:1">
      <c r="A5654" t="s">
        <v>6555</v>
      </c>
    </row>
    <row r="5655" spans="1:1">
      <c r="A5655" t="s">
        <v>6556</v>
      </c>
    </row>
    <row r="5656" spans="1:1">
      <c r="A5656" t="s">
        <v>6557</v>
      </c>
    </row>
    <row r="5657" spans="1:1">
      <c r="A5657" t="s">
        <v>6558</v>
      </c>
    </row>
    <row r="5658" spans="1:1">
      <c r="A5658" t="s">
        <v>6559</v>
      </c>
    </row>
    <row r="5659" spans="1:1">
      <c r="A5659" t="s">
        <v>6560</v>
      </c>
    </row>
    <row r="5660" spans="1:1">
      <c r="A5660" t="s">
        <v>6561</v>
      </c>
    </row>
    <row r="5661" spans="1:1">
      <c r="A5661" t="s">
        <v>6562</v>
      </c>
    </row>
    <row r="5662" spans="1:1">
      <c r="A5662" t="s">
        <v>6563</v>
      </c>
    </row>
    <row r="5663" spans="1:1">
      <c r="A5663" t="s">
        <v>6564</v>
      </c>
    </row>
    <row r="5664" spans="1:1">
      <c r="A5664" t="s">
        <v>6565</v>
      </c>
    </row>
    <row r="5665" spans="1:1">
      <c r="A5665" t="s">
        <v>6566</v>
      </c>
    </row>
    <row r="5666" spans="1:1">
      <c r="A5666" t="s">
        <v>6567</v>
      </c>
    </row>
    <row r="5667" spans="1:1">
      <c r="A5667" t="s">
        <v>6568</v>
      </c>
    </row>
    <row r="5668" spans="1:1">
      <c r="A5668" t="s">
        <v>6569</v>
      </c>
    </row>
    <row r="5669" spans="1:1">
      <c r="A5669" t="s">
        <v>6570</v>
      </c>
    </row>
    <row r="5670" spans="1:1">
      <c r="A5670" t="s">
        <v>6571</v>
      </c>
    </row>
    <row r="5671" spans="1:1">
      <c r="A5671" t="s">
        <v>6572</v>
      </c>
    </row>
    <row r="5672" spans="1:1">
      <c r="A5672" t="s">
        <v>6573</v>
      </c>
    </row>
    <row r="5673" spans="1:1">
      <c r="A5673" t="s">
        <v>6574</v>
      </c>
    </row>
    <row r="5674" spans="1:1">
      <c r="A5674" t="s">
        <v>6575</v>
      </c>
    </row>
    <row r="5675" spans="1:1">
      <c r="A5675" t="s">
        <v>6576</v>
      </c>
    </row>
    <row r="5676" spans="1:1">
      <c r="A5676" t="s">
        <v>6577</v>
      </c>
    </row>
    <row r="5677" spans="1:1">
      <c r="A5677" t="s">
        <v>6578</v>
      </c>
    </row>
    <row r="5678" spans="1:1">
      <c r="A5678" t="s">
        <v>6579</v>
      </c>
    </row>
    <row r="5679" spans="1:1">
      <c r="A5679" t="s">
        <v>6580</v>
      </c>
    </row>
    <row r="5680" spans="1:1">
      <c r="A5680" t="s">
        <v>6581</v>
      </c>
    </row>
    <row r="5681" spans="1:1">
      <c r="A5681" t="s">
        <v>6582</v>
      </c>
    </row>
    <row r="5682" spans="1:1">
      <c r="A5682" t="s">
        <v>6583</v>
      </c>
    </row>
    <row r="5683" spans="1:1">
      <c r="A5683" t="s">
        <v>6584</v>
      </c>
    </row>
    <row r="5684" spans="1:1">
      <c r="A5684" t="s">
        <v>6585</v>
      </c>
    </row>
    <row r="5685" spans="1:1">
      <c r="A5685" t="s">
        <v>6586</v>
      </c>
    </row>
    <row r="5686" spans="1:1">
      <c r="A5686" t="s">
        <v>6587</v>
      </c>
    </row>
    <row r="5687" spans="1:1">
      <c r="A5687" t="s">
        <v>6588</v>
      </c>
    </row>
    <row r="5688" spans="1:1">
      <c r="A5688" t="s">
        <v>6589</v>
      </c>
    </row>
    <row r="5689" spans="1:1">
      <c r="A5689" t="s">
        <v>6590</v>
      </c>
    </row>
    <row r="5690" spans="1:1">
      <c r="A5690" t="s">
        <v>6591</v>
      </c>
    </row>
    <row r="5691" spans="1:1">
      <c r="A5691" t="s">
        <v>6592</v>
      </c>
    </row>
    <row r="5692" spans="1:1">
      <c r="A5692" t="s">
        <v>6593</v>
      </c>
    </row>
    <row r="5693" spans="1:1">
      <c r="A5693" t="s">
        <v>6594</v>
      </c>
    </row>
    <row r="5694" spans="1:1">
      <c r="A5694" t="s">
        <v>6595</v>
      </c>
    </row>
    <row r="5695" spans="1:1">
      <c r="A5695" t="s">
        <v>6596</v>
      </c>
    </row>
    <row r="5696" spans="1:1">
      <c r="A5696" t="s">
        <v>6597</v>
      </c>
    </row>
    <row r="5697" spans="1:1">
      <c r="A5697" t="s">
        <v>6598</v>
      </c>
    </row>
    <row r="5698" spans="1:1">
      <c r="A5698" t="s">
        <v>6599</v>
      </c>
    </row>
    <row r="5699" spans="1:1">
      <c r="A5699" t="s">
        <v>6600</v>
      </c>
    </row>
    <row r="5700" spans="1:1">
      <c r="A5700" t="s">
        <v>6601</v>
      </c>
    </row>
    <row r="5701" spans="1:1">
      <c r="A5701" t="s">
        <v>6602</v>
      </c>
    </row>
    <row r="5702" spans="1:1">
      <c r="A5702" t="s">
        <v>6603</v>
      </c>
    </row>
    <row r="5703" spans="1:1">
      <c r="A5703" t="s">
        <v>6604</v>
      </c>
    </row>
    <row r="5704" spans="1:1">
      <c r="A5704" t="s">
        <v>6605</v>
      </c>
    </row>
    <row r="5705" spans="1:1">
      <c r="A5705" t="s">
        <v>6606</v>
      </c>
    </row>
    <row r="5706" spans="1:1">
      <c r="A5706" t="s">
        <v>6607</v>
      </c>
    </row>
    <row r="5707" spans="1:1">
      <c r="A5707" t="s">
        <v>6608</v>
      </c>
    </row>
    <row r="5708" spans="1:1">
      <c r="A5708" t="s">
        <v>6609</v>
      </c>
    </row>
    <row r="5709" spans="1:1">
      <c r="A5709" t="s">
        <v>6610</v>
      </c>
    </row>
    <row r="5710" spans="1:1">
      <c r="A5710" t="s">
        <v>6611</v>
      </c>
    </row>
    <row r="5711" spans="1:1">
      <c r="A5711" t="s">
        <v>6612</v>
      </c>
    </row>
    <row r="5712" spans="1:1">
      <c r="A5712" t="s">
        <v>6613</v>
      </c>
    </row>
    <row r="5713" spans="1:1">
      <c r="A5713" t="s">
        <v>6614</v>
      </c>
    </row>
    <row r="5715" spans="1:1">
      <c r="A5715" s="1" t="s">
        <v>6615</v>
      </c>
    </row>
    <row r="5720" spans="1:1">
      <c r="A5720" t="s">
        <v>6616</v>
      </c>
    </row>
    <row r="5723" spans="1:1">
      <c r="A5723" t="s">
        <v>6617</v>
      </c>
    </row>
    <row r="5724" spans="1:1">
      <c r="A5724" t="s">
        <v>6618</v>
      </c>
    </row>
    <row r="5725" spans="1:1">
      <c r="A5725" t="s">
        <v>6619</v>
      </c>
    </row>
    <row r="5727" spans="1:1">
      <c r="A5727" t="s">
        <v>6620</v>
      </c>
    </row>
    <row r="5729" spans="1:3">
      <c r="A5729" t="s">
        <v>6621</v>
      </c>
    </row>
    <row r="5731" spans="1:3">
      <c r="A5731" t="s">
        <v>6622</v>
      </c>
      <c r="B5731" t="s">
        <v>6623</v>
      </c>
    </row>
    <row r="5733" spans="1:3">
      <c r="A5733" t="s">
        <v>6624</v>
      </c>
      <c r="B5733" t="s">
        <v>6625</v>
      </c>
      <c r="C5733" t="s">
        <v>5184</v>
      </c>
    </row>
    <row r="5735" spans="1:3">
      <c r="A5735" t="s">
        <v>6626</v>
      </c>
    </row>
    <row r="5736" spans="1:3">
      <c r="A5736" t="s">
        <v>6627</v>
      </c>
    </row>
    <row r="5738" spans="1:3">
      <c r="A5738" t="s">
        <v>6628</v>
      </c>
    </row>
    <row r="5739" spans="1:3">
      <c r="A5739" t="s">
        <v>6629</v>
      </c>
    </row>
    <row r="5740" spans="1:3">
      <c r="A5740" t="s">
        <v>6630</v>
      </c>
    </row>
    <row r="5741" spans="1:3">
      <c r="A5741" t="s">
        <v>6631</v>
      </c>
    </row>
    <row r="5742" spans="1:3">
      <c r="A5742" t="s">
        <v>6632</v>
      </c>
    </row>
    <row r="5743" spans="1:3">
      <c r="A5743" t="s">
        <v>6633</v>
      </c>
    </row>
    <row r="5744" spans="1:3">
      <c r="A5744" t="s">
        <v>6634</v>
      </c>
    </row>
    <row r="5745" spans="1:5">
      <c r="A5745" t="s">
        <v>6635</v>
      </c>
    </row>
    <row r="5746" spans="1:5">
      <c r="A5746" t="s">
        <v>6636</v>
      </c>
    </row>
    <row r="5747" spans="1:5">
      <c r="A5747" t="s">
        <v>6637</v>
      </c>
    </row>
    <row r="5749" spans="1:5">
      <c r="A5749" t="s">
        <v>6638</v>
      </c>
      <c r="B5749" t="s">
        <v>6639</v>
      </c>
      <c r="C5749" t="s">
        <v>6640</v>
      </c>
      <c r="D5749" t="s">
        <v>6641</v>
      </c>
      <c r="E5749" t="s">
        <v>6642</v>
      </c>
    </row>
    <row r="5751" spans="1:5">
      <c r="A5751" t="s">
        <v>6643</v>
      </c>
      <c r="B5751" t="s">
        <v>6644</v>
      </c>
      <c r="C5751" t="s">
        <v>6645</v>
      </c>
      <c r="D5751" t="s">
        <v>6646</v>
      </c>
    </row>
    <row r="5753" spans="1:5">
      <c r="A5753" t="s">
        <v>6647</v>
      </c>
      <c r="B5753" t="s">
        <v>6648</v>
      </c>
      <c r="C5753" t="s">
        <v>6649</v>
      </c>
      <c r="D5753" t="s">
        <v>6650</v>
      </c>
    </row>
    <row r="5755" spans="1:5">
      <c r="A5755" t="s">
        <v>6651</v>
      </c>
    </row>
    <row r="5757" spans="1:5">
      <c r="A5757" t="s">
        <v>6652</v>
      </c>
    </row>
    <row r="5758" spans="1:5">
      <c r="A5758" t="s">
        <v>6653</v>
      </c>
    </row>
    <row r="5759" spans="1:5">
      <c r="A5759" t="s">
        <v>6654</v>
      </c>
      <c r="B5759" t="s">
        <v>6655</v>
      </c>
    </row>
    <row r="5761" spans="1:1">
      <c r="A5761" t="s">
        <v>6656</v>
      </c>
    </row>
    <row r="5763" spans="1:1">
      <c r="A5763" t="s">
        <v>6657</v>
      </c>
    </row>
    <row r="5764" spans="1:1">
      <c r="A5764" s="1" t="s">
        <v>6658</v>
      </c>
    </row>
    <row r="5769" spans="1:1">
      <c r="A5769" t="s">
        <v>6659</v>
      </c>
    </row>
    <row r="5771" spans="1:1">
      <c r="A5771" t="s">
        <v>6660</v>
      </c>
    </row>
    <row r="5773" spans="1:1">
      <c r="A5773" t="s">
        <v>6661</v>
      </c>
    </row>
    <row r="5775" spans="1:1">
      <c r="A5775" t="s">
        <v>6662</v>
      </c>
    </row>
    <row r="5777" spans="1:26">
      <c r="A5777" t="s">
        <v>6663</v>
      </c>
      <c r="B5777" t="s">
        <v>6664</v>
      </c>
      <c r="C5777" t="s">
        <v>6665</v>
      </c>
    </row>
    <row r="5779" spans="1:26">
      <c r="A5779" t="s">
        <v>6666</v>
      </c>
      <c r="B5779" t="s">
        <v>6667</v>
      </c>
      <c r="C5779" t="s">
        <v>6668</v>
      </c>
      <c r="D5779" t="s">
        <v>6669</v>
      </c>
      <c r="E5779" t="s">
        <v>2804</v>
      </c>
      <c r="F5779" t="s">
        <v>5180</v>
      </c>
    </row>
    <row r="5781" spans="1:26">
      <c r="A5781" t="s">
        <v>6670</v>
      </c>
    </row>
    <row r="5783" spans="1:26">
      <c r="A5783" t="s">
        <v>6671</v>
      </c>
    </row>
    <row r="5785" spans="1:26">
      <c r="A5785" s="1" t="s">
        <v>6672</v>
      </c>
    </row>
    <row r="5790" spans="1:26">
      <c r="A5790" t="s">
        <v>6673</v>
      </c>
      <c r="B5790" t="s">
        <v>1503</v>
      </c>
      <c r="C5790" t="s">
        <v>6674</v>
      </c>
      <c r="D5790" t="s">
        <v>6675</v>
      </c>
      <c r="E5790" t="s">
        <v>6676</v>
      </c>
      <c r="F5790" t="s">
        <v>6677</v>
      </c>
      <c r="G5790" t="s">
        <v>6678</v>
      </c>
      <c r="H5790" t="s">
        <v>2658</v>
      </c>
      <c r="I5790" t="s">
        <v>2573</v>
      </c>
      <c r="J5790" t="s">
        <v>2596</v>
      </c>
      <c r="K5790" t="s">
        <v>2660</v>
      </c>
      <c r="L5790" t="s">
        <v>2627</v>
      </c>
      <c r="M5790" t="s">
        <v>2664</v>
      </c>
      <c r="N5790" t="s">
        <v>6679</v>
      </c>
      <c r="O5790" t="s">
        <v>6680</v>
      </c>
      <c r="P5790" t="s">
        <v>6681</v>
      </c>
      <c r="Q5790" t="s">
        <v>6682</v>
      </c>
      <c r="R5790" t="s">
        <v>6683</v>
      </c>
      <c r="S5790" t="s">
        <v>6684</v>
      </c>
      <c r="T5790" t="s">
        <v>6685</v>
      </c>
      <c r="U5790" t="s">
        <v>6686</v>
      </c>
      <c r="V5790" t="s">
        <v>6687</v>
      </c>
      <c r="W5790" t="s">
        <v>6688</v>
      </c>
      <c r="X5790" t="s">
        <v>6689</v>
      </c>
      <c r="Y5790" t="s">
        <v>6690</v>
      </c>
      <c r="Z5790" t="s">
        <v>6691</v>
      </c>
    </row>
    <row r="5792" spans="1:26">
      <c r="A5792" t="s">
        <v>6692</v>
      </c>
      <c r="B5792" t="s">
        <v>6693</v>
      </c>
      <c r="C5792" t="s">
        <v>6694</v>
      </c>
      <c r="D5792" t="s">
        <v>6695</v>
      </c>
      <c r="E5792" t="s">
        <v>6696</v>
      </c>
      <c r="F5792" t="s">
        <v>6697</v>
      </c>
      <c r="G5792" t="s">
        <v>28</v>
      </c>
      <c r="H5792" t="s">
        <v>2103</v>
      </c>
      <c r="I5792" t="s">
        <v>6698</v>
      </c>
      <c r="J5792" t="s">
        <v>302</v>
      </c>
      <c r="K5792" t="s">
        <v>288</v>
      </c>
      <c r="L5792" t="s">
        <v>4769</v>
      </c>
      <c r="M5792" t="s">
        <v>6699</v>
      </c>
      <c r="N5792" t="s">
        <v>372</v>
      </c>
      <c r="O5792" t="s">
        <v>6700</v>
      </c>
      <c r="P5792" t="s">
        <v>1360</v>
      </c>
      <c r="Q5792" t="s">
        <v>6701</v>
      </c>
      <c r="R5792" t="s">
        <v>6702</v>
      </c>
      <c r="S5792" t="s">
        <v>6703</v>
      </c>
      <c r="T5792" t="s">
        <v>4912</v>
      </c>
    </row>
    <row r="5794" spans="1:20">
      <c r="A5794" t="s">
        <v>6704</v>
      </c>
      <c r="B5794" t="s">
        <v>6705</v>
      </c>
      <c r="C5794" t="s">
        <v>371</v>
      </c>
      <c r="D5794" t="s">
        <v>4288</v>
      </c>
      <c r="E5794" t="s">
        <v>1378</v>
      </c>
      <c r="F5794" t="s">
        <v>6706</v>
      </c>
      <c r="G5794" t="s">
        <v>2103</v>
      </c>
      <c r="H5794" t="s">
        <v>302</v>
      </c>
      <c r="I5794" t="s">
        <v>373</v>
      </c>
      <c r="J5794" t="s">
        <v>6707</v>
      </c>
      <c r="K5794" t="s">
        <v>372</v>
      </c>
      <c r="L5794" t="s">
        <v>6708</v>
      </c>
      <c r="M5794" t="s">
        <v>6709</v>
      </c>
      <c r="N5794" t="s">
        <v>6710</v>
      </c>
      <c r="O5794" t="s">
        <v>6711</v>
      </c>
      <c r="P5794" t="s">
        <v>6712</v>
      </c>
      <c r="Q5794" t="s">
        <v>6713</v>
      </c>
      <c r="R5794" t="s">
        <v>6714</v>
      </c>
      <c r="S5794" t="s">
        <v>6715</v>
      </c>
      <c r="T5794" t="s">
        <v>6716</v>
      </c>
    </row>
    <row r="5796" spans="1:20">
      <c r="A5796" t="s">
        <v>6717</v>
      </c>
      <c r="B5796" t="s">
        <v>6718</v>
      </c>
      <c r="C5796" t="s">
        <v>373</v>
      </c>
      <c r="D5796" t="s">
        <v>28</v>
      </c>
      <c r="E5796" t="s">
        <v>138</v>
      </c>
      <c r="F5796" t="s">
        <v>6719</v>
      </c>
    </row>
    <row r="5798" spans="1:20">
      <c r="A5798" t="s">
        <v>6720</v>
      </c>
      <c r="B5798" t="s">
        <v>6721</v>
      </c>
      <c r="C5798" t="s">
        <v>6722</v>
      </c>
      <c r="D5798" t="s">
        <v>6723</v>
      </c>
      <c r="E5798" t="s">
        <v>6724</v>
      </c>
      <c r="F5798" t="s">
        <v>6725</v>
      </c>
      <c r="G5798" t="s">
        <v>6726</v>
      </c>
      <c r="H5798" t="s">
        <v>6727</v>
      </c>
      <c r="I5798" t="s">
        <v>6728</v>
      </c>
      <c r="J5798" t="s">
        <v>6729</v>
      </c>
    </row>
    <row r="5800" spans="1:20">
      <c r="A5800" t="s">
        <v>6730</v>
      </c>
      <c r="B5800" t="s">
        <v>6731</v>
      </c>
      <c r="C5800" t="s">
        <v>6732</v>
      </c>
      <c r="D5800" t="s">
        <v>6733</v>
      </c>
      <c r="E5800" t="s">
        <v>6734</v>
      </c>
      <c r="F5800" t="s">
        <v>6735</v>
      </c>
    </row>
    <row r="5802" spans="1:20">
      <c r="A5802" t="s">
        <v>6736</v>
      </c>
      <c r="B5802">
        <v>2022</v>
      </c>
    </row>
    <row r="5803" spans="1:20">
      <c r="A5803" s="1" t="s">
        <v>6737</v>
      </c>
    </row>
    <row r="5808" spans="1:20">
      <c r="A5808" t="s">
        <v>6738</v>
      </c>
    </row>
    <row r="5810" spans="1:8">
      <c r="A5810" t="s">
        <v>6739</v>
      </c>
      <c r="B5810" t="s">
        <v>315</v>
      </c>
      <c r="C5810" t="s">
        <v>2413</v>
      </c>
      <c r="D5810" t="s">
        <v>6740</v>
      </c>
      <c r="E5810" t="s">
        <v>3375</v>
      </c>
      <c r="F5810" t="s">
        <v>6741</v>
      </c>
      <c r="G5810" t="s">
        <v>380</v>
      </c>
      <c r="H5810" t="s">
        <v>6742</v>
      </c>
    </row>
    <row r="5812" spans="1:8">
      <c r="A5812" t="s">
        <v>6743</v>
      </c>
    </row>
    <row r="5814" spans="1:8">
      <c r="A5814" t="s">
        <v>6744</v>
      </c>
    </row>
    <row r="5815" spans="1:8">
      <c r="A5815" t="s">
        <v>6745</v>
      </c>
      <c r="B5815" t="s">
        <v>1527</v>
      </c>
      <c r="C5815" t="s">
        <v>6746</v>
      </c>
      <c r="D5815" t="s">
        <v>6747</v>
      </c>
    </row>
    <row r="5816" spans="1:8">
      <c r="A5816" t="s">
        <v>6748</v>
      </c>
      <c r="B5816" t="s">
        <v>2405</v>
      </c>
      <c r="C5816" t="s">
        <v>6749</v>
      </c>
      <c r="D5816" t="s">
        <v>1896</v>
      </c>
      <c r="E5816" t="s">
        <v>6750</v>
      </c>
      <c r="F5816" t="s">
        <v>3380</v>
      </c>
      <c r="G5816" t="s">
        <v>6751</v>
      </c>
      <c r="H5816" t="s">
        <v>757</v>
      </c>
    </row>
    <row r="5817" spans="1:8">
      <c r="A5817" t="s">
        <v>6752</v>
      </c>
      <c r="B5817" t="s">
        <v>6753</v>
      </c>
      <c r="C5817" t="s">
        <v>6754</v>
      </c>
      <c r="D5817" t="s">
        <v>6755</v>
      </c>
      <c r="E5817" t="s">
        <v>363</v>
      </c>
      <c r="F5817" t="s">
        <v>6756</v>
      </c>
      <c r="G5817" t="s">
        <v>6757</v>
      </c>
    </row>
    <row r="5819" spans="1:8">
      <c r="A5819" t="s">
        <v>6758</v>
      </c>
      <c r="B5819" t="s">
        <v>6759</v>
      </c>
    </row>
    <row r="5822" spans="1:8">
      <c r="A5822" t="s">
        <v>6760</v>
      </c>
      <c r="B5822" t="s">
        <v>4883</v>
      </c>
      <c r="C5822" t="s">
        <v>6761</v>
      </c>
    </row>
    <row r="5823" spans="1:8">
      <c r="A5823" s="1" t="s">
        <v>6762</v>
      </c>
    </row>
    <row r="5828" spans="1:5">
      <c r="A5828" t="s">
        <v>6763</v>
      </c>
      <c r="B5828" t="s">
        <v>6764</v>
      </c>
    </row>
    <row r="5830" spans="1:5">
      <c r="A5830" t="s">
        <v>6765</v>
      </c>
      <c r="B5830" t="s">
        <v>6766</v>
      </c>
      <c r="C5830" t="s">
        <v>6767</v>
      </c>
    </row>
    <row r="5832" spans="1:5">
      <c r="A5832" t="s">
        <v>6768</v>
      </c>
      <c r="B5832" t="s">
        <v>288</v>
      </c>
      <c r="C5832" t="s">
        <v>1380</v>
      </c>
      <c r="D5832" t="s">
        <v>369</v>
      </c>
      <c r="E5832" t="s">
        <v>6769</v>
      </c>
    </row>
    <row r="5834" spans="1:5">
      <c r="A5834" t="s">
        <v>6770</v>
      </c>
    </row>
    <row r="5836" spans="1:5">
      <c r="A5836" t="s">
        <v>6771</v>
      </c>
    </row>
    <row r="5839" spans="1:5">
      <c r="A5839" t="s">
        <v>6772</v>
      </c>
    </row>
    <row r="5840" spans="1:5">
      <c r="A5840" s="1" t="s">
        <v>6773</v>
      </c>
    </row>
    <row r="5845" spans="1:14">
      <c r="A5845" t="s">
        <v>6774</v>
      </c>
    </row>
    <row r="5847" spans="1:14">
      <c r="A5847" t="s">
        <v>6775</v>
      </c>
      <c r="B5847" t="s">
        <v>6776</v>
      </c>
      <c r="C5847" t="s">
        <v>6777</v>
      </c>
    </row>
    <row r="5849" spans="1:14">
      <c r="A5849" t="s">
        <v>6778</v>
      </c>
      <c r="B5849" t="s">
        <v>6779</v>
      </c>
    </row>
    <row r="5851" spans="1:14">
      <c r="A5851" t="s">
        <v>6780</v>
      </c>
      <c r="B5851" t="s">
        <v>6781</v>
      </c>
      <c r="C5851" t="s">
        <v>6782</v>
      </c>
      <c r="D5851" t="s">
        <v>6783</v>
      </c>
      <c r="E5851" t="s">
        <v>6784</v>
      </c>
      <c r="F5851" t="s">
        <v>1470</v>
      </c>
      <c r="G5851" t="s">
        <v>6785</v>
      </c>
      <c r="H5851" t="s">
        <v>6786</v>
      </c>
      <c r="I5851" t="s">
        <v>6787</v>
      </c>
      <c r="J5851" t="s">
        <v>6788</v>
      </c>
      <c r="K5851" t="s">
        <v>6789</v>
      </c>
      <c r="L5851" t="s">
        <v>6790</v>
      </c>
      <c r="M5851" t="s">
        <v>6791</v>
      </c>
      <c r="N5851" t="s">
        <v>6792</v>
      </c>
    </row>
    <row r="5853" spans="1:14">
      <c r="A5853" t="s">
        <v>6793</v>
      </c>
      <c r="B5853" t="s">
        <v>6794</v>
      </c>
      <c r="C5853" t="s">
        <v>6795</v>
      </c>
      <c r="D5853" t="s">
        <v>6796</v>
      </c>
      <c r="E5853" t="s">
        <v>6797</v>
      </c>
    </row>
    <row r="5855" spans="1:14">
      <c r="A5855" t="s">
        <v>6798</v>
      </c>
      <c r="B5855" t="s">
        <v>1700</v>
      </c>
      <c r="C5855" t="s">
        <v>6799</v>
      </c>
      <c r="D5855" t="s">
        <v>6800</v>
      </c>
    </row>
    <row r="5857" spans="1:7">
      <c r="A5857" t="s">
        <v>6801</v>
      </c>
      <c r="B5857" t="s">
        <v>6802</v>
      </c>
    </row>
    <row r="5859" spans="1:7">
      <c r="A5859" t="s">
        <v>6803</v>
      </c>
    </row>
    <row r="5861" spans="1:7">
      <c r="A5861" t="s">
        <v>6804</v>
      </c>
      <c r="B5861" t="s">
        <v>6805</v>
      </c>
    </row>
    <row r="5862" spans="1:7">
      <c r="A5862" s="1" t="s">
        <v>6806</v>
      </c>
    </row>
    <row r="5867" spans="1:7">
      <c r="A5867" t="s">
        <v>6807</v>
      </c>
      <c r="B5867" t="s">
        <v>6808</v>
      </c>
      <c r="C5867" t="s">
        <v>6809</v>
      </c>
      <c r="D5867" t="s">
        <v>6810</v>
      </c>
      <c r="E5867" t="s">
        <v>6811</v>
      </c>
      <c r="F5867" t="s">
        <v>6812</v>
      </c>
      <c r="G5867" t="s">
        <v>6813</v>
      </c>
    </row>
    <row r="5869" spans="1:7">
      <c r="A5869" t="s">
        <v>6814</v>
      </c>
      <c r="B5869" t="s">
        <v>6815</v>
      </c>
    </row>
    <row r="5870" spans="1:7">
      <c r="A5870" s="1" t="s">
        <v>6816</v>
      </c>
    </row>
    <row r="5875" spans="1:3">
      <c r="A5875" t="s">
        <v>489</v>
      </c>
      <c r="B5875" t="s">
        <v>6817</v>
      </c>
      <c r="C5875" t="s">
        <v>6818</v>
      </c>
    </row>
    <row r="5877" spans="1:3">
      <c r="A5877" t="s">
        <v>6819</v>
      </c>
    </row>
    <row r="5878" spans="1:3">
      <c r="A5878" t="s">
        <v>6820</v>
      </c>
      <c r="B5878" t="s">
        <v>6821</v>
      </c>
    </row>
    <row r="5879" spans="1:3">
      <c r="A5879" t="s">
        <v>6822</v>
      </c>
    </row>
    <row r="5880" spans="1:3">
      <c r="A5880" t="s">
        <v>6823</v>
      </c>
      <c r="B5880" t="s">
        <v>6824</v>
      </c>
    </row>
    <row r="5881" spans="1:3">
      <c r="A5881" s="1" t="s">
        <v>6825</v>
      </c>
    </row>
    <row r="5886" spans="1:3">
      <c r="A5886" t="s">
        <v>6826</v>
      </c>
    </row>
    <row r="5888" spans="1:3">
      <c r="A5888" t="s">
        <v>6827</v>
      </c>
      <c r="B5888" t="s">
        <v>218</v>
      </c>
      <c r="C5888" t="s">
        <v>6828</v>
      </c>
    </row>
    <row r="5890" spans="1:2">
      <c r="A5890" t="s">
        <v>6829</v>
      </c>
      <c r="B5890" t="s">
        <v>6830</v>
      </c>
    </row>
    <row r="5892" spans="1:2">
      <c r="A5892" t="s">
        <v>6831</v>
      </c>
      <c r="B5892" t="s">
        <v>6832</v>
      </c>
    </row>
    <row r="5894" spans="1:2">
      <c r="A5894" t="s">
        <v>6833</v>
      </c>
    </row>
    <row r="5896" spans="1:2">
      <c r="A5896" t="s">
        <v>6834</v>
      </c>
    </row>
    <row r="5897" spans="1:2">
      <c r="A5897" s="1" t="s">
        <v>6835</v>
      </c>
    </row>
    <row r="5902" spans="1:2">
      <c r="A5902" t="s">
        <v>6836</v>
      </c>
      <c r="B5902" t="s">
        <v>6837</v>
      </c>
    </row>
    <row r="5904" spans="1:2">
      <c r="A5904" t="s">
        <v>6838</v>
      </c>
    </row>
    <row r="5906" spans="1:22">
      <c r="A5906" t="s">
        <v>6839</v>
      </c>
      <c r="B5906" t="s">
        <v>6840</v>
      </c>
      <c r="C5906" t="s">
        <v>4817</v>
      </c>
      <c r="D5906" t="s">
        <v>6841</v>
      </c>
    </row>
    <row r="5907" spans="1:22">
      <c r="A5907" t="s">
        <v>6842</v>
      </c>
      <c r="B5907" t="s">
        <v>6843</v>
      </c>
      <c r="C5907" t="s">
        <v>6844</v>
      </c>
      <c r="D5907" t="s">
        <v>6845</v>
      </c>
      <c r="E5907" t="s">
        <v>6846</v>
      </c>
      <c r="F5907" t="s">
        <v>6847</v>
      </c>
    </row>
    <row r="5909" spans="1:22">
      <c r="A5909" t="s">
        <v>6848</v>
      </c>
      <c r="B5909" t="s">
        <v>6849</v>
      </c>
      <c r="C5909" t="s">
        <v>6850</v>
      </c>
      <c r="D5909" t="s">
        <v>6851</v>
      </c>
      <c r="E5909" t="s">
        <v>6852</v>
      </c>
      <c r="F5909" t="s">
        <v>6853</v>
      </c>
      <c r="G5909" t="s">
        <v>6854</v>
      </c>
      <c r="H5909" t="s">
        <v>6855</v>
      </c>
      <c r="I5909" t="s">
        <v>6856</v>
      </c>
      <c r="J5909" t="s">
        <v>6857</v>
      </c>
      <c r="K5909" t="s">
        <v>6858</v>
      </c>
      <c r="L5909" t="s">
        <v>6859</v>
      </c>
      <c r="M5909" t="s">
        <v>6860</v>
      </c>
      <c r="N5909" t="s">
        <v>6861</v>
      </c>
      <c r="O5909" t="s">
        <v>6862</v>
      </c>
      <c r="P5909" t="s">
        <v>6863</v>
      </c>
      <c r="Q5909" t="s">
        <v>6864</v>
      </c>
      <c r="R5909" t="s">
        <v>6865</v>
      </c>
      <c r="S5909" t="s">
        <v>6866</v>
      </c>
      <c r="T5909" t="s">
        <v>6708</v>
      </c>
      <c r="U5909" t="s">
        <v>6867</v>
      </c>
      <c r="V5909" t="s">
        <v>6868</v>
      </c>
    </row>
    <row r="5911" spans="1:22">
      <c r="A5911" t="s">
        <v>6869</v>
      </c>
      <c r="B5911" t="s">
        <v>6870</v>
      </c>
    </row>
    <row r="5913" spans="1:22">
      <c r="A5913" t="s">
        <v>6871</v>
      </c>
      <c r="B5913" t="s">
        <v>6872</v>
      </c>
    </row>
    <row r="5914" spans="1:22">
      <c r="A5914" t="s">
        <v>6873</v>
      </c>
    </row>
    <row r="5915" spans="1:22">
      <c r="A5915" t="s">
        <v>6874</v>
      </c>
      <c r="B5915" t="s">
        <v>6875</v>
      </c>
      <c r="C5915" t="s">
        <v>6876</v>
      </c>
    </row>
    <row r="5916" spans="1:22">
      <c r="A5916" t="s">
        <v>6877</v>
      </c>
      <c r="B5916" t="s">
        <v>6878</v>
      </c>
      <c r="C5916" t="s">
        <v>6879</v>
      </c>
    </row>
    <row r="5917" spans="1:22">
      <c r="A5917" t="s">
        <v>6880</v>
      </c>
      <c r="B5917" t="s">
        <v>6881</v>
      </c>
    </row>
    <row r="5918" spans="1:22">
      <c r="A5918" t="s">
        <v>6882</v>
      </c>
    </row>
    <row r="5920" spans="1:22">
      <c r="A5920" t="s">
        <v>6883</v>
      </c>
    </row>
    <row r="5923" spans="1:7">
      <c r="A5923" t="s">
        <v>6884</v>
      </c>
    </row>
    <row r="5925" spans="1:7">
      <c r="A5925" t="s">
        <v>6885</v>
      </c>
    </row>
    <row r="5927" spans="1:7">
      <c r="A5927" t="s">
        <v>6886</v>
      </c>
    </row>
    <row r="5928" spans="1:7">
      <c r="A5928" t="s">
        <v>308</v>
      </c>
    </row>
    <row r="5929" spans="1:7">
      <c r="A5929" t="s">
        <v>6887</v>
      </c>
    </row>
    <row r="5934" spans="1:7">
      <c r="A5934" t="s">
        <v>757</v>
      </c>
    </row>
    <row r="5935" spans="1:7">
      <c r="A5935" t="s">
        <v>6888</v>
      </c>
      <c r="B5935" t="s">
        <v>6889</v>
      </c>
      <c r="C5935" t="s">
        <v>6890</v>
      </c>
      <c r="D5935" t="s">
        <v>6891</v>
      </c>
      <c r="E5935" t="s">
        <v>6892</v>
      </c>
      <c r="F5935" t="s">
        <v>6893</v>
      </c>
      <c r="G5935" t="s">
        <v>6894</v>
      </c>
    </row>
    <row r="5937" spans="1:4">
      <c r="A5937" t="s">
        <v>6895</v>
      </c>
      <c r="B5937" t="s">
        <v>6896</v>
      </c>
      <c r="C5937" t="s">
        <v>6897</v>
      </c>
      <c r="D5937" t="s">
        <v>6898</v>
      </c>
    </row>
    <row r="5938" spans="1:4">
      <c r="A5938" t="s">
        <v>6899</v>
      </c>
      <c r="B5938" t="s">
        <v>6900</v>
      </c>
    </row>
    <row r="5940" spans="1:4">
      <c r="A5940" t="s">
        <v>6901</v>
      </c>
      <c r="B5940" t="s">
        <v>6902</v>
      </c>
    </row>
    <row r="5942" spans="1:4">
      <c r="A5942" t="s">
        <v>6903</v>
      </c>
      <c r="B5942" t="s">
        <v>6904</v>
      </c>
    </row>
    <row r="5944" spans="1:4">
      <c r="A5944" t="s">
        <v>6905</v>
      </c>
      <c r="B5944" t="s">
        <v>6906</v>
      </c>
    </row>
    <row r="5946" spans="1:4">
      <c r="A5946" t="s">
        <v>6907</v>
      </c>
      <c r="B5946" t="s">
        <v>6908</v>
      </c>
    </row>
    <row r="5948" spans="1:4">
      <c r="A5948" t="e">
        <f>-Address any GMAT challenges you have</f>
        <v>#NAME?</v>
      </c>
    </row>
    <row r="5949" spans="1:4">
      <c r="A5949" t="e">
        <f>-Learn top strategies for answering Questions</f>
        <v>#NAME?</v>
      </c>
    </row>
    <row r="5950" spans="1:4">
      <c r="A5950" t="e">
        <f>-create an action plan to achieve your target score</f>
        <v>#NAME?</v>
      </c>
    </row>
    <row r="5951" spans="1:4">
      <c r="A5951" t="s">
        <v>6909</v>
      </c>
    </row>
    <row r="5953" spans="1:2">
      <c r="A5953" t="s">
        <v>6910</v>
      </c>
      <c r="B5953" t="s">
        <v>6911</v>
      </c>
    </row>
    <row r="6053" spans="1:49">
      <c r="A6053" t="s">
        <v>6912</v>
      </c>
      <c r="B6053" t="s">
        <v>1127</v>
      </c>
      <c r="C6053" t="s">
        <v>4475</v>
      </c>
      <c r="D6053" t="s">
        <v>6913</v>
      </c>
      <c r="E6053" t="s">
        <v>6914</v>
      </c>
      <c r="F6053" t="s">
        <v>6915</v>
      </c>
      <c r="G6053" t="s">
        <v>6916</v>
      </c>
      <c r="H6053" t="s">
        <v>6917</v>
      </c>
      <c r="I6053" t="s">
        <v>6918</v>
      </c>
      <c r="J6053" t="s">
        <v>6919</v>
      </c>
      <c r="K6053" t="s">
        <v>6920</v>
      </c>
      <c r="L6053" t="s">
        <v>6921</v>
      </c>
      <c r="M6053" t="s">
        <v>6922</v>
      </c>
      <c r="N6053" t="s">
        <v>6923</v>
      </c>
      <c r="O6053" t="s">
        <v>6924</v>
      </c>
      <c r="P6053" t="s">
        <v>6925</v>
      </c>
      <c r="Q6053" t="s">
        <v>6926</v>
      </c>
      <c r="R6053" t="s">
        <v>4479</v>
      </c>
      <c r="S6053" t="s">
        <v>2988</v>
      </c>
      <c r="T6053" t="s">
        <v>137</v>
      </c>
      <c r="U6053" t="s">
        <v>6927</v>
      </c>
      <c r="V6053" t="s">
        <v>6928</v>
      </c>
      <c r="W6053" t="s">
        <v>4544</v>
      </c>
      <c r="X6053" t="s">
        <v>6929</v>
      </c>
      <c r="Y6053" t="s">
        <v>6930</v>
      </c>
      <c r="Z6053" t="s">
        <v>6931</v>
      </c>
      <c r="AA6053" t="s">
        <v>6932</v>
      </c>
      <c r="AB6053" t="s">
        <v>5303</v>
      </c>
      <c r="AC6053" t="s">
        <v>808</v>
      </c>
      <c r="AD6053" t="s">
        <v>6933</v>
      </c>
      <c r="AE6053" t="s">
        <v>6934</v>
      </c>
      <c r="AF6053" t="s">
        <v>6935</v>
      </c>
      <c r="AG6053" t="s">
        <v>6936</v>
      </c>
      <c r="AH6053" t="s">
        <v>1558</v>
      </c>
      <c r="AI6053" t="s">
        <v>6937</v>
      </c>
      <c r="AJ6053" t="s">
        <v>6938</v>
      </c>
      <c r="AK6053" t="s">
        <v>6939</v>
      </c>
      <c r="AL6053" t="s">
        <v>6940</v>
      </c>
      <c r="AM6053" t="s">
        <v>6941</v>
      </c>
      <c r="AN6053" t="s">
        <v>763</v>
      </c>
      <c r="AO6053" t="s">
        <v>6942</v>
      </c>
      <c r="AP6053" t="s">
        <v>6943</v>
      </c>
      <c r="AQ6053" t="s">
        <v>3795</v>
      </c>
      <c r="AR6053" t="s">
        <v>3796</v>
      </c>
      <c r="AS6053" t="s">
        <v>6944</v>
      </c>
      <c r="AT6053" t="s">
        <v>6945</v>
      </c>
      <c r="AU6053" t="s">
        <v>6946</v>
      </c>
      <c r="AV6053" t="s">
        <v>6947</v>
      </c>
      <c r="AW6053" t="s">
        <v>6948</v>
      </c>
    </row>
    <row r="6054" spans="1:49">
      <c r="A6054" t="s">
        <v>308</v>
      </c>
    </row>
    <row r="6055" spans="1:49">
      <c r="A6055" t="s">
        <v>6949</v>
      </c>
    </row>
    <row r="6060" spans="1:49">
      <c r="A6060" t="s">
        <v>6950</v>
      </c>
      <c r="B6060" t="s">
        <v>1011</v>
      </c>
      <c r="C6060" t="s">
        <v>820</v>
      </c>
      <c r="D6060" t="s">
        <v>819</v>
      </c>
      <c r="E6060" t="s">
        <v>1655</v>
      </c>
      <c r="F6060" t="s">
        <v>1130</v>
      </c>
      <c r="G6060" t="s">
        <v>1127</v>
      </c>
      <c r="H6060" t="s">
        <v>6951</v>
      </c>
      <c r="I6060" t="s">
        <v>6952</v>
      </c>
      <c r="J6060" t="s">
        <v>6953</v>
      </c>
      <c r="K6060" t="s">
        <v>6954</v>
      </c>
      <c r="L6060" t="s">
        <v>4475</v>
      </c>
      <c r="M6060" t="s">
        <v>6955</v>
      </c>
      <c r="N6060" t="s">
        <v>5293</v>
      </c>
      <c r="O6060" t="s">
        <v>6956</v>
      </c>
      <c r="P6060" t="s">
        <v>6957</v>
      </c>
    </row>
    <row r="6061" spans="1:49">
      <c r="A6061" s="1" t="s">
        <v>6958</v>
      </c>
    </row>
    <row r="6066" spans="1:7">
      <c r="A6066" t="s">
        <v>6959</v>
      </c>
      <c r="B6066" t="s">
        <v>6960</v>
      </c>
      <c r="C6066" t="s">
        <v>6961</v>
      </c>
      <c r="D6066" t="s">
        <v>6962</v>
      </c>
      <c r="E6066" t="s">
        <v>674</v>
      </c>
      <c r="F6066" t="s">
        <v>6963</v>
      </c>
      <c r="G6066" t="s">
        <v>6964</v>
      </c>
    </row>
    <row r="6067" spans="1:7">
      <c r="A6067" s="1" t="s">
        <v>6965</v>
      </c>
    </row>
    <row r="6072" spans="1:7">
      <c r="A6072" t="s">
        <v>489</v>
      </c>
      <c r="B6072" t="s">
        <v>757</v>
      </c>
    </row>
    <row r="6074" spans="1:7">
      <c r="A6074" t="s">
        <v>6966</v>
      </c>
    </row>
    <row r="6076" spans="1:7">
      <c r="A6076" t="s">
        <v>6967</v>
      </c>
    </row>
    <row r="6077" spans="1:7">
      <c r="A6077" t="s">
        <v>6968</v>
      </c>
      <c r="B6077" t="s">
        <v>6969</v>
      </c>
      <c r="C6077" t="s">
        <v>6970</v>
      </c>
      <c r="D6077" t="s">
        <v>6971</v>
      </c>
    </row>
    <row r="6079" spans="1:7">
      <c r="A6079" t="s">
        <v>6972</v>
      </c>
    </row>
    <row r="6081" spans="1:1">
      <c r="A6081" t="s">
        <v>6973</v>
      </c>
    </row>
    <row r="6082" spans="1:1">
      <c r="A6082" t="s">
        <v>6974</v>
      </c>
    </row>
    <row r="6083" spans="1:1">
      <c r="A6083" t="s">
        <v>6975</v>
      </c>
    </row>
    <row r="6084" spans="1:1">
      <c r="A6084" t="s">
        <v>6976</v>
      </c>
    </row>
    <row r="6085" spans="1:1">
      <c r="A6085" t="s">
        <v>6977</v>
      </c>
    </row>
    <row r="6086" spans="1:1">
      <c r="A6086" t="s">
        <v>6978</v>
      </c>
    </row>
    <row r="6087" spans="1:1">
      <c r="A6087" t="s">
        <v>6979</v>
      </c>
    </row>
    <row r="6088" spans="1:1">
      <c r="A6088" t="s">
        <v>6980</v>
      </c>
    </row>
    <row r="6089" spans="1:1">
      <c r="A6089" t="s">
        <v>6981</v>
      </c>
    </row>
    <row r="6090" spans="1:1">
      <c r="A6090" t="s">
        <v>6982</v>
      </c>
    </row>
    <row r="6091" spans="1:1">
      <c r="A6091" t="s">
        <v>6983</v>
      </c>
    </row>
    <row r="6092" spans="1:1">
      <c r="A6092" t="s">
        <v>6984</v>
      </c>
    </row>
    <row r="6093" spans="1:1">
      <c r="A6093" t="s">
        <v>6985</v>
      </c>
    </row>
    <row r="6095" spans="1:1">
      <c r="A6095" t="s">
        <v>6986</v>
      </c>
    </row>
    <row r="6096" spans="1:1">
      <c r="A6096" s="1" t="s">
        <v>6987</v>
      </c>
    </row>
    <row r="6101" spans="1:5">
      <c r="A6101" t="s">
        <v>6988</v>
      </c>
      <c r="B6101" t="s">
        <v>6989</v>
      </c>
      <c r="C6101" t="s">
        <v>4817</v>
      </c>
      <c r="D6101" t="s">
        <v>6990</v>
      </c>
      <c r="E6101" t="s">
        <v>6991</v>
      </c>
    </row>
    <row r="6103" spans="1:5">
      <c r="A6103" t="s">
        <v>6992</v>
      </c>
      <c r="B6103" t="s">
        <v>6993</v>
      </c>
      <c r="C6103" t="s">
        <v>6994</v>
      </c>
    </row>
    <row r="6105" spans="1:5">
      <c r="A6105" t="s">
        <v>6995</v>
      </c>
      <c r="B6105" t="s">
        <v>6996</v>
      </c>
    </row>
    <row r="6107" spans="1:5">
      <c r="A6107" t="s">
        <v>6997</v>
      </c>
    </row>
    <row r="6109" spans="1:5">
      <c r="A6109" t="s">
        <v>6998</v>
      </c>
      <c r="B6109" t="s">
        <v>6999</v>
      </c>
    </row>
    <row r="6111" spans="1:5">
      <c r="A6111" t="s">
        <v>7000</v>
      </c>
    </row>
    <row r="6112" spans="1:5">
      <c r="A6112" t="s">
        <v>7001</v>
      </c>
    </row>
    <row r="6117" spans="1:14">
      <c r="A6117" s="1" t="s">
        <v>7002</v>
      </c>
    </row>
    <row r="6122" spans="1:14">
      <c r="A6122" t="s">
        <v>7003</v>
      </c>
    </row>
    <row r="6124" spans="1:14">
      <c r="A6124" t="s">
        <v>7004</v>
      </c>
      <c r="B6124" t="s">
        <v>7005</v>
      </c>
    </row>
    <row r="6126" spans="1:14">
      <c r="A6126" t="s">
        <v>7006</v>
      </c>
      <c r="B6126" t="s">
        <v>673</v>
      </c>
      <c r="C6126" t="s">
        <v>674</v>
      </c>
      <c r="D6126" t="s">
        <v>672</v>
      </c>
      <c r="E6126" t="s">
        <v>138</v>
      </c>
      <c r="F6126" t="s">
        <v>315</v>
      </c>
      <c r="G6126" t="s">
        <v>3375</v>
      </c>
      <c r="H6126" t="s">
        <v>7007</v>
      </c>
      <c r="I6126" t="s">
        <v>7008</v>
      </c>
      <c r="J6126" t="s">
        <v>7009</v>
      </c>
      <c r="K6126" t="s">
        <v>7010</v>
      </c>
      <c r="L6126" t="s">
        <v>7011</v>
      </c>
      <c r="M6126" t="s">
        <v>7012</v>
      </c>
      <c r="N6126" t="s">
        <v>7013</v>
      </c>
    </row>
    <row r="6128" spans="1:14">
      <c r="A6128" t="s">
        <v>7014</v>
      </c>
    </row>
    <row r="6129" spans="1:7">
      <c r="A6129" t="s">
        <v>7015</v>
      </c>
    </row>
    <row r="6130" spans="1:7">
      <c r="A6130" t="e">
        <f>- I am patient</f>
        <v>#NAME?</v>
      </c>
      <c r="B6130" t="s">
        <v>7016</v>
      </c>
      <c r="C6130" t="s">
        <v>7017</v>
      </c>
    </row>
    <row r="6131" spans="1:7">
      <c r="A6131" t="e">
        <f>- I create Detailed lesson notes And assign homework And feedback to ensure Tutoring is As effective As possible.</f>
        <v>#NAME?</v>
      </c>
    </row>
    <row r="6133" spans="1:7">
      <c r="A6133" t="s">
        <v>7018</v>
      </c>
    </row>
    <row r="6134" spans="1:7">
      <c r="A6134" t="e">
        <f>- Tutor all High School Math</f>
        <v>#NAME?</v>
      </c>
      <c r="B6134" t="s">
        <v>288</v>
      </c>
      <c r="C6134" t="s">
        <v>315</v>
      </c>
      <c r="D6134" t="s">
        <v>673</v>
      </c>
      <c r="E6134" t="s">
        <v>674</v>
      </c>
      <c r="F6134" t="s">
        <v>672</v>
      </c>
      <c r="G6134" t="s">
        <v>7019</v>
      </c>
    </row>
    <row r="6135" spans="1:7">
      <c r="A6135" t="e">
        <f>- Also Tutor University Calculus &amp; Physics.</f>
        <v>#NAME?</v>
      </c>
    </row>
    <row r="6136" spans="1:7">
      <c r="A6136" t="e">
        <f>- will drive to your home or meet you at A convenient location.</f>
        <v>#NAME?</v>
      </c>
    </row>
    <row r="6137" spans="1:7">
      <c r="A6137" t="e">
        <f>- Online lessons are Also available.</f>
        <v>#NAME?</v>
      </c>
    </row>
    <row r="6138" spans="1:7">
      <c r="A6138" t="s">
        <v>7020</v>
      </c>
    </row>
    <row r="6139" spans="1:7">
      <c r="A6139" t="s">
        <v>7021</v>
      </c>
      <c r="B6139" t="s">
        <v>7022</v>
      </c>
    </row>
    <row r="6140" spans="1:7">
      <c r="A6140" t="s">
        <v>7023</v>
      </c>
    </row>
    <row r="6142" spans="1:7">
      <c r="A6142" t="s">
        <v>7024</v>
      </c>
    </row>
    <row r="6143" spans="1:7">
      <c r="A6143" t="e">
        <f>- I am A Certified Senior Mathematics And Sciences Teacher</f>
        <v>#NAME?</v>
      </c>
    </row>
    <row r="6144" spans="1:7">
      <c r="A6144" t="s">
        <v>7025</v>
      </c>
    </row>
    <row r="6145" spans="1:7">
      <c r="A6145" t="s">
        <v>7026</v>
      </c>
    </row>
    <row r="6146" spans="1:7">
      <c r="A6146" s="1" t="s">
        <v>7027</v>
      </c>
    </row>
    <row r="6151" spans="1:7">
      <c r="A6151" t="s">
        <v>7028</v>
      </c>
      <c r="B6151" t="s">
        <v>7029</v>
      </c>
      <c r="C6151" t="s">
        <v>1360</v>
      </c>
      <c r="D6151" t="s">
        <v>7030</v>
      </c>
      <c r="E6151" t="s">
        <v>7031</v>
      </c>
      <c r="F6151" t="s">
        <v>7032</v>
      </c>
      <c r="G6151" t="s">
        <v>7033</v>
      </c>
    </row>
    <row r="6153" spans="1:7">
      <c r="A6153" t="s">
        <v>7034</v>
      </c>
      <c r="B6153" t="s">
        <v>7035</v>
      </c>
    </row>
    <row r="6154" spans="1:7">
      <c r="A6154" t="s">
        <v>1532</v>
      </c>
    </row>
    <row r="6155" spans="1:7">
      <c r="A6155" t="s">
        <v>7036</v>
      </c>
    </row>
    <row r="6160" spans="1:7">
      <c r="A6160" t="s">
        <v>7037</v>
      </c>
    </row>
    <row r="6162" spans="1:2">
      <c r="A6162" t="s">
        <v>7038</v>
      </c>
    </row>
    <row r="6164" spans="1:2">
      <c r="A6164" t="s">
        <v>7039</v>
      </c>
      <c r="B6164" t="s">
        <v>7040</v>
      </c>
    </row>
    <row r="6166" spans="1:2">
      <c r="A6166" t="s">
        <v>7041</v>
      </c>
    </row>
    <row r="6168" spans="1:2">
      <c r="A6168" t="s">
        <v>7042</v>
      </c>
    </row>
    <row r="6169" spans="1:2">
      <c r="A6169" t="s">
        <v>7043</v>
      </c>
    </row>
    <row r="6170" spans="1:2">
      <c r="A6170" t="s">
        <v>7044</v>
      </c>
    </row>
    <row r="6171" spans="1:2">
      <c r="A6171" t="s">
        <v>7045</v>
      </c>
    </row>
    <row r="6173" spans="1:2">
      <c r="A6173" t="s">
        <v>7046</v>
      </c>
    </row>
    <row r="6175" spans="1:2">
      <c r="A6175" t="s">
        <v>7047</v>
      </c>
      <c r="B6175" t="s">
        <v>7048</v>
      </c>
    </row>
    <row r="6176" spans="1:2">
      <c r="A6176" t="s">
        <v>7049</v>
      </c>
    </row>
    <row r="6177" spans="1:3">
      <c r="A6177" t="s">
        <v>7050</v>
      </c>
    </row>
    <row r="6178" spans="1:3">
      <c r="A6178" t="s">
        <v>7051</v>
      </c>
    </row>
    <row r="6179" spans="1:3">
      <c r="A6179" t="s">
        <v>7052</v>
      </c>
    </row>
    <row r="6180" spans="1:3">
      <c r="A6180" t="s">
        <v>7053</v>
      </c>
    </row>
    <row r="6181" spans="1:3">
      <c r="A6181" t="s">
        <v>7054</v>
      </c>
    </row>
    <row r="6182" spans="1:3">
      <c r="A6182" t="s">
        <v>7055</v>
      </c>
    </row>
    <row r="6183" spans="1:3">
      <c r="A6183" t="s">
        <v>7056</v>
      </c>
    </row>
    <row r="6184" spans="1:3">
      <c r="A6184" t="s">
        <v>1308</v>
      </c>
    </row>
    <row r="6185" spans="1:3">
      <c r="A6185" t="s">
        <v>7057</v>
      </c>
      <c r="B6185" t="s">
        <v>7058</v>
      </c>
      <c r="C6185" t="s">
        <v>7059</v>
      </c>
    </row>
    <row r="6186" spans="1:3">
      <c r="A6186" t="s">
        <v>7060</v>
      </c>
    </row>
    <row r="6187" spans="1:3">
      <c r="A6187" t="s">
        <v>7061</v>
      </c>
    </row>
    <row r="6188" spans="1:3">
      <c r="A6188" t="s">
        <v>7062</v>
      </c>
    </row>
    <row r="6189" spans="1:3">
      <c r="A6189" t="s">
        <v>7063</v>
      </c>
    </row>
    <row r="6191" spans="1:3">
      <c r="A6191" t="s">
        <v>7064</v>
      </c>
      <c r="B6191" t="s">
        <v>7065</v>
      </c>
    </row>
    <row r="6193" spans="1:5">
      <c r="A6193" t="s">
        <v>7066</v>
      </c>
    </row>
    <row r="6195" spans="1:5">
      <c r="A6195" t="s">
        <v>7067</v>
      </c>
    </row>
    <row r="6197" spans="1:5">
      <c r="A6197" t="s">
        <v>7068</v>
      </c>
    </row>
    <row r="6198" spans="1:5">
      <c r="A6198" s="1" t="s">
        <v>7069</v>
      </c>
    </row>
    <row r="6203" spans="1:5">
      <c r="A6203" t="s">
        <v>7070</v>
      </c>
    </row>
    <row r="6204" spans="1:5">
      <c r="A6204" t="s">
        <v>7071</v>
      </c>
    </row>
    <row r="6205" spans="1:5">
      <c r="A6205" t="s">
        <v>7072</v>
      </c>
      <c r="B6205" t="s">
        <v>28</v>
      </c>
      <c r="C6205" t="s">
        <v>2734</v>
      </c>
      <c r="D6205" t="s">
        <v>301</v>
      </c>
      <c r="E6205" t="s">
        <v>7073</v>
      </c>
    </row>
    <row r="6206" spans="1:5">
      <c r="A6206" t="s">
        <v>7074</v>
      </c>
    </row>
    <row r="6207" spans="1:5">
      <c r="A6207" t="s">
        <v>7075</v>
      </c>
    </row>
    <row r="6208" spans="1:5">
      <c r="A6208" t="s">
        <v>7076</v>
      </c>
      <c r="B6208" t="s">
        <v>7077</v>
      </c>
      <c r="C6208" t="s">
        <v>7078</v>
      </c>
    </row>
    <row r="6209" spans="1:1">
      <c r="A6209" t="s">
        <v>7079</v>
      </c>
    </row>
    <row r="6210" spans="1:1">
      <c r="A6210" t="s">
        <v>7080</v>
      </c>
    </row>
    <row r="6211" spans="1:1">
      <c r="A6211" t="s">
        <v>7081</v>
      </c>
    </row>
    <row r="6212" spans="1:1">
      <c r="A6212" t="s">
        <v>7082</v>
      </c>
    </row>
    <row r="6216" spans="1:1">
      <c r="A6216" t="s">
        <v>4536</v>
      </c>
    </row>
    <row r="6218" spans="1:1">
      <c r="A6218" t="s">
        <v>7083</v>
      </c>
    </row>
    <row r="6220" spans="1:1">
      <c r="A6220" t="s">
        <v>7084</v>
      </c>
    </row>
    <row r="6222" spans="1:1">
      <c r="A6222" t="s">
        <v>7085</v>
      </c>
    </row>
    <row r="6223" spans="1:1">
      <c r="A6223" t="s">
        <v>7086</v>
      </c>
    </row>
    <row r="6224" spans="1:1">
      <c r="A6224" t="s">
        <v>7087</v>
      </c>
    </row>
    <row r="6225" spans="1:21">
      <c r="A6225" t="s">
        <v>7088</v>
      </c>
      <c r="B6225" t="s">
        <v>7089</v>
      </c>
      <c r="C6225" t="s">
        <v>7090</v>
      </c>
      <c r="D6225" t="s">
        <v>7091</v>
      </c>
    </row>
    <row r="6226" spans="1:21">
      <c r="A6226" t="s">
        <v>7092</v>
      </c>
    </row>
    <row r="6228" spans="1:21">
      <c r="A6228" t="s">
        <v>7093</v>
      </c>
    </row>
    <row r="6229" spans="1:21">
      <c r="A6229" t="s">
        <v>7094</v>
      </c>
    </row>
    <row r="6230" spans="1:21">
      <c r="A6230" s="1" t="s">
        <v>7095</v>
      </c>
    </row>
    <row r="6235" spans="1:21">
      <c r="A6235" t="s">
        <v>7096</v>
      </c>
    </row>
    <row r="6236" spans="1:21">
      <c r="A6236" t="s">
        <v>7097</v>
      </c>
    </row>
    <row r="6237" spans="1:21">
      <c r="A6237" t="s">
        <v>7098</v>
      </c>
    </row>
    <row r="6239" spans="1:21">
      <c r="A6239" t="s">
        <v>7099</v>
      </c>
      <c r="B6239" t="s">
        <v>7100</v>
      </c>
      <c r="C6239" t="s">
        <v>7101</v>
      </c>
      <c r="D6239" t="s">
        <v>822</v>
      </c>
      <c r="E6239" t="s">
        <v>373</v>
      </c>
      <c r="F6239" t="s">
        <v>28</v>
      </c>
      <c r="G6239" t="s">
        <v>7102</v>
      </c>
      <c r="H6239" t="s">
        <v>302</v>
      </c>
      <c r="I6239" t="s">
        <v>7103</v>
      </c>
      <c r="J6239">
        <v>1</v>
      </c>
      <c r="K6239" t="s">
        <v>7104</v>
      </c>
      <c r="L6239" t="s">
        <v>369</v>
      </c>
      <c r="M6239" t="s">
        <v>371</v>
      </c>
      <c r="N6239" t="s">
        <v>7105</v>
      </c>
      <c r="O6239" t="s">
        <v>3063</v>
      </c>
      <c r="P6239" t="s">
        <v>7106</v>
      </c>
      <c r="Q6239" t="s">
        <v>7107</v>
      </c>
      <c r="R6239" t="s">
        <v>7108</v>
      </c>
      <c r="S6239" t="s">
        <v>7109</v>
      </c>
      <c r="T6239" t="s">
        <v>822</v>
      </c>
      <c r="U6239" t="s">
        <v>206</v>
      </c>
    </row>
    <row r="6242" spans="1:6">
      <c r="A6242" t="s">
        <v>7110</v>
      </c>
    </row>
    <row r="6244" spans="1:6">
      <c r="A6244" t="s">
        <v>7111</v>
      </c>
    </row>
    <row r="6245" spans="1:6">
      <c r="A6245" t="s">
        <v>7112</v>
      </c>
      <c r="B6245" t="s">
        <v>7113</v>
      </c>
      <c r="C6245" t="s">
        <v>7114</v>
      </c>
      <c r="D6245" t="s">
        <v>7115</v>
      </c>
      <c r="E6245" t="s">
        <v>7116</v>
      </c>
    </row>
    <row r="6246" spans="1:6">
      <c r="A6246" t="s">
        <v>7117</v>
      </c>
      <c r="B6246" t="s">
        <v>7118</v>
      </c>
    </row>
    <row r="6247" spans="1:6">
      <c r="A6247" t="s">
        <v>7119</v>
      </c>
      <c r="B6247" t="s">
        <v>7120</v>
      </c>
    </row>
    <row r="6248" spans="1:6">
      <c r="A6248" t="s">
        <v>7119</v>
      </c>
      <c r="B6248" t="s">
        <v>7121</v>
      </c>
    </row>
    <row r="6249" spans="1:6">
      <c r="A6249" t="s">
        <v>7119</v>
      </c>
      <c r="B6249" t="s">
        <v>7122</v>
      </c>
    </row>
    <row r="6250" spans="1:6">
      <c r="A6250" t="s">
        <v>7123</v>
      </c>
      <c r="B6250" t="s">
        <v>7124</v>
      </c>
      <c r="C6250" t="s">
        <v>7125</v>
      </c>
      <c r="D6250" t="s">
        <v>7126</v>
      </c>
      <c r="E6250" t="s">
        <v>6928</v>
      </c>
      <c r="F6250" t="s">
        <v>1470</v>
      </c>
    </row>
    <row r="6251" spans="1:6">
      <c r="A6251" t="s">
        <v>7127</v>
      </c>
      <c r="B6251" t="s">
        <v>7128</v>
      </c>
      <c r="C6251" t="s">
        <v>7129</v>
      </c>
    </row>
    <row r="6252" spans="1:6">
      <c r="A6252" t="s">
        <v>7130</v>
      </c>
      <c r="B6252" t="s">
        <v>7131</v>
      </c>
    </row>
    <row r="6253" spans="1:6">
      <c r="A6253" t="s">
        <v>7132</v>
      </c>
    </row>
    <row r="6257" spans="1:10">
      <c r="A6257" t="s">
        <v>7133</v>
      </c>
    </row>
    <row r="6259" spans="1:10">
      <c r="A6259" t="s">
        <v>7134</v>
      </c>
      <c r="B6259" t="s">
        <v>7135</v>
      </c>
      <c r="C6259" t="s">
        <v>7136</v>
      </c>
      <c r="D6259" t="s">
        <v>7137</v>
      </c>
      <c r="E6259" t="s">
        <v>7138</v>
      </c>
      <c r="F6259" t="s">
        <v>7139</v>
      </c>
      <c r="G6259" t="s">
        <v>7140</v>
      </c>
      <c r="H6259" t="s">
        <v>1531</v>
      </c>
      <c r="I6259" t="s">
        <v>7141</v>
      </c>
      <c r="J6259" t="s">
        <v>7142</v>
      </c>
    </row>
    <row r="6261" spans="1:10">
      <c r="A6261" t="s">
        <v>7143</v>
      </c>
      <c r="B6261" t="s">
        <v>7144</v>
      </c>
      <c r="C6261" t="s">
        <v>7145</v>
      </c>
      <c r="D6261" t="s">
        <v>7146</v>
      </c>
      <c r="E6261" t="s">
        <v>7147</v>
      </c>
    </row>
    <row r="6263" spans="1:10">
      <c r="A6263" t="s">
        <v>7148</v>
      </c>
      <c r="B6263" t="s">
        <v>7149</v>
      </c>
      <c r="C6263" t="s">
        <v>7150</v>
      </c>
      <c r="D6263" t="s">
        <v>7151</v>
      </c>
      <c r="E6263" t="s">
        <v>7152</v>
      </c>
    </row>
    <row r="6265" spans="1:10">
      <c r="A6265" t="s">
        <v>7153</v>
      </c>
      <c r="B6265" t="s">
        <v>7154</v>
      </c>
      <c r="C6265" t="s">
        <v>7155</v>
      </c>
      <c r="D6265" t="s">
        <v>7156</v>
      </c>
      <c r="E6265" t="s">
        <v>7157</v>
      </c>
    </row>
    <row r="6267" spans="1:10">
      <c r="A6267" t="s">
        <v>7158</v>
      </c>
    </row>
    <row r="6269" spans="1:10">
      <c r="A6269" t="s">
        <v>7159</v>
      </c>
    </row>
    <row r="6271" spans="1:10">
      <c r="A6271" t="s">
        <v>7096</v>
      </c>
    </row>
    <row r="6272" spans="1:10">
      <c r="A6272" t="s">
        <v>7098</v>
      </c>
    </row>
    <row r="6273" spans="1:21">
      <c r="A6273" t="s">
        <v>7097</v>
      </c>
    </row>
    <row r="6274" spans="1:21">
      <c r="A6274" t="s">
        <v>7160</v>
      </c>
    </row>
    <row r="6276" spans="1:21">
      <c r="A6276" t="s">
        <v>7161</v>
      </c>
      <c r="B6276" t="s">
        <v>2479</v>
      </c>
      <c r="C6276" t="s">
        <v>4366</v>
      </c>
      <c r="D6276" t="s">
        <v>7162</v>
      </c>
      <c r="E6276" t="s">
        <v>7163</v>
      </c>
    </row>
    <row r="6280" spans="1:21">
      <c r="A6280" t="s">
        <v>7099</v>
      </c>
      <c r="B6280" t="s">
        <v>7100</v>
      </c>
      <c r="C6280" t="s">
        <v>7101</v>
      </c>
      <c r="D6280" t="s">
        <v>822</v>
      </c>
      <c r="E6280" t="s">
        <v>373</v>
      </c>
      <c r="F6280" t="s">
        <v>28</v>
      </c>
      <c r="G6280" t="s">
        <v>7102</v>
      </c>
      <c r="H6280" t="s">
        <v>302</v>
      </c>
      <c r="I6280" t="s">
        <v>7103</v>
      </c>
      <c r="J6280">
        <v>1</v>
      </c>
      <c r="K6280" t="s">
        <v>7104</v>
      </c>
      <c r="L6280" t="s">
        <v>369</v>
      </c>
      <c r="M6280" t="s">
        <v>371</v>
      </c>
      <c r="N6280" t="s">
        <v>7105</v>
      </c>
      <c r="O6280" t="s">
        <v>3063</v>
      </c>
      <c r="P6280" t="s">
        <v>7106</v>
      </c>
      <c r="Q6280" t="s">
        <v>7107</v>
      </c>
      <c r="R6280" t="s">
        <v>7108</v>
      </c>
      <c r="S6280" t="s">
        <v>7109</v>
      </c>
      <c r="T6280" t="s">
        <v>822</v>
      </c>
      <c r="U6280" t="s">
        <v>206</v>
      </c>
    </row>
    <row r="6281" spans="1:21">
      <c r="A6281" t="s">
        <v>308</v>
      </c>
    </row>
    <row r="6282" spans="1:21">
      <c r="A6282" t="s">
        <v>7164</v>
      </c>
    </row>
    <row r="6287" spans="1:21">
      <c r="A6287" t="s">
        <v>7165</v>
      </c>
    </row>
    <row r="6289" spans="1:3">
      <c r="A6289" t="s">
        <v>7166</v>
      </c>
    </row>
    <row r="6291" spans="1:3">
      <c r="A6291" t="s">
        <v>7167</v>
      </c>
    </row>
    <row r="6293" spans="1:3">
      <c r="A6293" t="s">
        <v>7168</v>
      </c>
    </row>
    <row r="6295" spans="1:3">
      <c r="A6295" t="s">
        <v>7169</v>
      </c>
    </row>
    <row r="6297" spans="1:3">
      <c r="A6297" t="s">
        <v>7170</v>
      </c>
    </row>
    <row r="6298" spans="1:3">
      <c r="A6298" t="s">
        <v>7171</v>
      </c>
      <c r="B6298" t="s">
        <v>7172</v>
      </c>
      <c r="C6298" t="s">
        <v>7173</v>
      </c>
    </row>
    <row r="6299" spans="1:3">
      <c r="A6299" t="s">
        <v>7174</v>
      </c>
    </row>
    <row r="6300" spans="1:3">
      <c r="A6300" t="s">
        <v>7175</v>
      </c>
    </row>
    <row r="6301" spans="1:3">
      <c r="A6301" t="s">
        <v>7176</v>
      </c>
    </row>
    <row r="6302" spans="1:3">
      <c r="A6302" t="s">
        <v>7177</v>
      </c>
    </row>
    <row r="6303" spans="1:3">
      <c r="A6303" t="s">
        <v>7178</v>
      </c>
    </row>
    <row r="6304" spans="1:3">
      <c r="A6304" t="s">
        <v>7179</v>
      </c>
    </row>
    <row r="6305" spans="1:13">
      <c r="A6305" t="s">
        <v>7180</v>
      </c>
    </row>
    <row r="6306" spans="1:13">
      <c r="A6306" t="s">
        <v>7181</v>
      </c>
    </row>
    <row r="6307" spans="1:13">
      <c r="A6307" t="s">
        <v>7182</v>
      </c>
    </row>
    <row r="6309" spans="1:13">
      <c r="A6309" t="s">
        <v>7183</v>
      </c>
      <c r="B6309" t="s">
        <v>7048</v>
      </c>
    </row>
    <row r="6310" spans="1:13">
      <c r="A6310" t="s">
        <v>7184</v>
      </c>
      <c r="B6310" t="s">
        <v>7185</v>
      </c>
      <c r="C6310" t="s">
        <v>1378</v>
      </c>
      <c r="D6310" t="s">
        <v>301</v>
      </c>
      <c r="E6310" t="s">
        <v>302</v>
      </c>
      <c r="F6310" t="s">
        <v>4288</v>
      </c>
      <c r="G6310" t="s">
        <v>493</v>
      </c>
      <c r="H6310" t="s">
        <v>7186</v>
      </c>
      <c r="I6310" t="s">
        <v>7187</v>
      </c>
      <c r="J6310" t="s">
        <v>7188</v>
      </c>
      <c r="K6310" t="s">
        <v>7189</v>
      </c>
      <c r="L6310" t="s">
        <v>7190</v>
      </c>
      <c r="M6310" t="s">
        <v>7191</v>
      </c>
    </row>
    <row r="6312" spans="1:13">
      <c r="A6312" t="s">
        <v>7066</v>
      </c>
    </row>
    <row r="6314" spans="1:13">
      <c r="A6314" t="s">
        <v>7067</v>
      </c>
    </row>
    <row r="6316" spans="1:13">
      <c r="A6316" t="s">
        <v>7068</v>
      </c>
    </row>
    <row r="6318" spans="1:13">
      <c r="A6318" s="1" t="s">
        <v>7192</v>
      </c>
    </row>
    <row r="6323" spans="1:9">
      <c r="A6323" t="s">
        <v>7193</v>
      </c>
    </row>
    <row r="6325" spans="1:9">
      <c r="A6325" t="s">
        <v>7194</v>
      </c>
    </row>
    <row r="6327" spans="1:9">
      <c r="A6327" t="s">
        <v>7195</v>
      </c>
      <c r="B6327" t="s">
        <v>7196</v>
      </c>
    </row>
    <row r="6329" spans="1:9">
      <c r="A6329" t="s">
        <v>7197</v>
      </c>
      <c r="B6329" t="s">
        <v>7198</v>
      </c>
    </row>
    <row r="6331" spans="1:9">
      <c r="A6331" t="s">
        <v>7199</v>
      </c>
      <c r="B6331" t="s">
        <v>7200</v>
      </c>
    </row>
    <row r="6332" spans="1:9">
      <c r="A6332" t="s">
        <v>7201</v>
      </c>
      <c r="B6332" t="s">
        <v>2733</v>
      </c>
      <c r="C6332" t="s">
        <v>1378</v>
      </c>
      <c r="D6332" t="s">
        <v>28</v>
      </c>
      <c r="E6332" t="s">
        <v>2734</v>
      </c>
      <c r="F6332" t="s">
        <v>301</v>
      </c>
      <c r="G6332" t="s">
        <v>671</v>
      </c>
      <c r="H6332" t="s">
        <v>288</v>
      </c>
      <c r="I6332" t="s">
        <v>7202</v>
      </c>
    </row>
    <row r="6333" spans="1:9">
      <c r="A6333" t="s">
        <v>7203</v>
      </c>
      <c r="B6333" t="s">
        <v>7204</v>
      </c>
      <c r="C6333" t="s">
        <v>4840</v>
      </c>
      <c r="D6333" t="s">
        <v>7205</v>
      </c>
      <c r="E6333" t="s">
        <v>7206</v>
      </c>
    </row>
    <row r="6334" spans="1:9">
      <c r="A6334" t="s">
        <v>7207</v>
      </c>
    </row>
    <row r="6336" spans="1:9">
      <c r="A6336" t="s">
        <v>7208</v>
      </c>
      <c r="B6336" t="s">
        <v>7209</v>
      </c>
    </row>
    <row r="6338" spans="1:22">
      <c r="A6338" t="s">
        <v>7210</v>
      </c>
    </row>
    <row r="6340" spans="1:22">
      <c r="A6340" t="s">
        <v>7211</v>
      </c>
    </row>
    <row r="6342" spans="1:22">
      <c r="A6342" t="s">
        <v>7212</v>
      </c>
      <c r="B6342" t="s">
        <v>7213</v>
      </c>
      <c r="C6342" t="s">
        <v>7214</v>
      </c>
    </row>
    <row r="6344" spans="1:22">
      <c r="A6344" t="s">
        <v>7215</v>
      </c>
    </row>
    <row r="6346" spans="1:22">
      <c r="A6346" t="s">
        <v>7216</v>
      </c>
    </row>
    <row r="6348" spans="1:22">
      <c r="A6348" t="s">
        <v>7217</v>
      </c>
    </row>
    <row r="6350" spans="1:22">
      <c r="A6350" t="s">
        <v>7218</v>
      </c>
      <c r="B6350" t="s">
        <v>7219</v>
      </c>
      <c r="C6350" t="s">
        <v>7220</v>
      </c>
      <c r="D6350" t="s">
        <v>7221</v>
      </c>
      <c r="E6350" t="s">
        <v>7222</v>
      </c>
      <c r="F6350" t="s">
        <v>7223</v>
      </c>
      <c r="G6350" t="s">
        <v>7224</v>
      </c>
      <c r="H6350" t="s">
        <v>7225</v>
      </c>
      <c r="I6350" t="s">
        <v>7226</v>
      </c>
      <c r="J6350" t="s">
        <v>7227</v>
      </c>
      <c r="K6350" t="s">
        <v>7228</v>
      </c>
      <c r="L6350" t="s">
        <v>7229</v>
      </c>
      <c r="M6350" t="s">
        <v>7230</v>
      </c>
      <c r="N6350" t="s">
        <v>7231</v>
      </c>
      <c r="O6350" t="s">
        <v>7232</v>
      </c>
      <c r="P6350" t="s">
        <v>7233</v>
      </c>
      <c r="Q6350" t="s">
        <v>7234</v>
      </c>
      <c r="R6350" t="s">
        <v>7235</v>
      </c>
      <c r="S6350" t="s">
        <v>7236</v>
      </c>
      <c r="T6350" t="s">
        <v>7237</v>
      </c>
      <c r="U6350" t="s">
        <v>7238</v>
      </c>
      <c r="V6350" t="s">
        <v>7239</v>
      </c>
    </row>
    <row r="6351" spans="1:22">
      <c r="A6351" s="1" t="s">
        <v>7240</v>
      </c>
    </row>
    <row r="6356" spans="1:7">
      <c r="A6356" t="s">
        <v>7241</v>
      </c>
      <c r="B6356" t="s">
        <v>7242</v>
      </c>
      <c r="C6356" t="s">
        <v>7243</v>
      </c>
      <c r="D6356" t="s">
        <v>818</v>
      </c>
      <c r="E6356" t="s">
        <v>1645</v>
      </c>
      <c r="F6356" t="s">
        <v>2451</v>
      </c>
      <c r="G6356" t="s">
        <v>7244</v>
      </c>
    </row>
    <row r="6358" spans="1:7">
      <c r="A6358" t="s">
        <v>7245</v>
      </c>
      <c r="B6358" t="s">
        <v>7246</v>
      </c>
      <c r="C6358" t="s">
        <v>7247</v>
      </c>
      <c r="D6358" t="s">
        <v>7248</v>
      </c>
    </row>
    <row r="6360" spans="1:7">
      <c r="A6360" t="s">
        <v>7249</v>
      </c>
      <c r="B6360" t="s">
        <v>7250</v>
      </c>
    </row>
    <row r="6362" spans="1:7">
      <c r="A6362" t="s">
        <v>7251</v>
      </c>
      <c r="B6362" t="s">
        <v>7252</v>
      </c>
      <c r="C6362" t="s">
        <v>7253</v>
      </c>
      <c r="D6362" t="s">
        <v>7254</v>
      </c>
      <c r="E6362" t="s">
        <v>7255</v>
      </c>
      <c r="F6362" t="s">
        <v>7256</v>
      </c>
      <c r="G6362" t="s">
        <v>7257</v>
      </c>
    </row>
    <row r="6364" spans="1:7">
      <c r="A6364" t="s">
        <v>7258</v>
      </c>
    </row>
    <row r="6365" spans="1:7">
      <c r="A6365" s="1" t="s">
        <v>7259</v>
      </c>
    </row>
    <row r="6370" spans="1:2">
      <c r="A6370" t="s">
        <v>489</v>
      </c>
      <c r="B6370" t="s">
        <v>757</v>
      </c>
    </row>
    <row r="6371" spans="1:2">
      <c r="A6371" t="s">
        <v>7260</v>
      </c>
    </row>
    <row r="6372" spans="1:2">
      <c r="A6372" t="s">
        <v>7261</v>
      </c>
    </row>
    <row r="6374" spans="1:2">
      <c r="A6374" t="s">
        <v>7262</v>
      </c>
    </row>
    <row r="6376" spans="1:2">
      <c r="A6376" t="s">
        <v>7263</v>
      </c>
    </row>
    <row r="6378" spans="1:2">
      <c r="A6378" t="s">
        <v>7264</v>
      </c>
    </row>
    <row r="6379" spans="1:2">
      <c r="A6379" t="s">
        <v>7265</v>
      </c>
    </row>
    <row r="6380" spans="1:2">
      <c r="A6380" s="1" t="s">
        <v>7266</v>
      </c>
    </row>
    <row r="6385" spans="1:3">
      <c r="A6385" t="s">
        <v>7267</v>
      </c>
      <c r="B6385" t="s">
        <v>7268</v>
      </c>
    </row>
    <row r="6386" spans="1:3">
      <c r="A6386" t="s">
        <v>7269</v>
      </c>
    </row>
    <row r="6388" spans="1:3">
      <c r="A6388" t="s">
        <v>7270</v>
      </c>
    </row>
    <row r="6389" spans="1:3">
      <c r="A6389" t="s">
        <v>7271</v>
      </c>
      <c r="B6389" t="s">
        <v>7272</v>
      </c>
      <c r="C6389" t="s">
        <v>7273</v>
      </c>
    </row>
    <row r="6390" spans="1:3">
      <c r="A6390" t="s">
        <v>7274</v>
      </c>
    </row>
    <row r="6391" spans="1:3">
      <c r="A6391" t="s">
        <v>7275</v>
      </c>
      <c r="B6391" t="s">
        <v>7276</v>
      </c>
    </row>
    <row r="6393" spans="1:3">
      <c r="A6393" t="s">
        <v>7277</v>
      </c>
    </row>
    <row r="6394" spans="1:3">
      <c r="A6394" t="s">
        <v>7278</v>
      </c>
    </row>
    <row r="6395" spans="1:3">
      <c r="A6395" t="s">
        <v>7279</v>
      </c>
    </row>
    <row r="6396" spans="1:3">
      <c r="A6396" s="1" t="s">
        <v>7280</v>
      </c>
    </row>
    <row r="6401" spans="1:6">
      <c r="A6401" t="s">
        <v>7281</v>
      </c>
    </row>
    <row r="6403" spans="1:6">
      <c r="A6403" t="s">
        <v>8</v>
      </c>
      <c r="B6403" t="s">
        <v>7282</v>
      </c>
      <c r="C6403" t="s">
        <v>7283</v>
      </c>
      <c r="D6403" t="s">
        <v>7284</v>
      </c>
      <c r="E6403" t="s">
        <v>7285</v>
      </c>
      <c r="F6403" t="s">
        <v>7286</v>
      </c>
    </row>
    <row r="6405" spans="1:6">
      <c r="A6405" t="s">
        <v>7287</v>
      </c>
      <c r="B6405" t="s">
        <v>7288</v>
      </c>
      <c r="C6405" t="s">
        <v>7289</v>
      </c>
    </row>
    <row r="6408" spans="1:6">
      <c r="A6408" t="s">
        <v>7290</v>
      </c>
    </row>
    <row r="6410" spans="1:6">
      <c r="A6410" t="s">
        <v>7291</v>
      </c>
    </row>
    <row r="6412" spans="1:6">
      <c r="A6412" t="s">
        <v>1252</v>
      </c>
    </row>
    <row r="6413" spans="1:6">
      <c r="A6413" t="s">
        <v>7292</v>
      </c>
    </row>
    <row r="6414" spans="1:6">
      <c r="A6414" t="s">
        <v>1084</v>
      </c>
    </row>
    <row r="6415" spans="1:6">
      <c r="A6415" t="s">
        <v>4063</v>
      </c>
    </row>
    <row r="6416" spans="1:6">
      <c r="A6416" t="s">
        <v>529</v>
      </c>
    </row>
    <row r="6417" spans="1:4">
      <c r="A6417" t="s">
        <v>7293</v>
      </c>
    </row>
    <row r="6418" spans="1:4">
      <c r="A6418" t="s">
        <v>7294</v>
      </c>
    </row>
    <row r="6421" spans="1:4">
      <c r="A6421" t="s">
        <v>7295</v>
      </c>
    </row>
    <row r="6423" spans="1:4">
      <c r="A6423" t="s">
        <v>7296</v>
      </c>
      <c r="B6423" t="s">
        <v>7297</v>
      </c>
      <c r="C6423" t="s">
        <v>7298</v>
      </c>
      <c r="D6423" t="s">
        <v>7299</v>
      </c>
    </row>
    <row r="6425" spans="1:4">
      <c r="A6425" t="s">
        <v>7300</v>
      </c>
      <c r="B6425" t="s">
        <v>7301</v>
      </c>
      <c r="C6425" t="s">
        <v>25</v>
      </c>
    </row>
    <row r="6427" spans="1:4">
      <c r="A6427" t="s">
        <v>7302</v>
      </c>
    </row>
    <row r="6430" spans="1:4">
      <c r="A6430" t="s">
        <v>7303</v>
      </c>
    </row>
    <row r="6432" spans="1:4">
      <c r="A6432" t="s">
        <v>7304</v>
      </c>
    </row>
    <row r="6434" spans="1:2">
      <c r="A6434" t="s">
        <v>7305</v>
      </c>
    </row>
    <row r="6436" spans="1:2">
      <c r="A6436" t="s">
        <v>7306</v>
      </c>
    </row>
    <row r="6437" spans="1:2">
      <c r="A6437" s="1" t="s">
        <v>7307</v>
      </c>
    </row>
    <row r="6442" spans="1:2">
      <c r="A6442" t="s">
        <v>7308</v>
      </c>
    </row>
    <row r="6444" spans="1:2">
      <c r="A6444" t="s">
        <v>7309</v>
      </c>
    </row>
    <row r="6446" spans="1:2">
      <c r="A6446" t="s">
        <v>815</v>
      </c>
      <c r="B6446" t="s">
        <v>7310</v>
      </c>
    </row>
    <row r="6448" spans="1:2">
      <c r="A6448" t="s">
        <v>7311</v>
      </c>
    </row>
    <row r="6449" spans="1:10">
      <c r="A6449" t="s">
        <v>7312</v>
      </c>
    </row>
    <row r="6450" spans="1:10">
      <c r="A6450" t="s">
        <v>7313</v>
      </c>
    </row>
    <row r="6451" spans="1:10">
      <c r="A6451" t="s">
        <v>7314</v>
      </c>
    </row>
    <row r="6452" spans="1:10">
      <c r="A6452" t="s">
        <v>7315</v>
      </c>
    </row>
    <row r="6454" spans="1:10">
      <c r="A6454" t="s">
        <v>7316</v>
      </c>
    </row>
    <row r="6455" spans="1:10">
      <c r="A6455" t="s">
        <v>345</v>
      </c>
      <c r="B6455" t="s">
        <v>2101</v>
      </c>
      <c r="C6455" t="s">
        <v>28</v>
      </c>
      <c r="D6455" t="s">
        <v>301</v>
      </c>
      <c r="E6455" t="s">
        <v>7317</v>
      </c>
    </row>
    <row r="6456" spans="1:10">
      <c r="A6456" t="s">
        <v>2141</v>
      </c>
      <c r="B6456" t="s">
        <v>380</v>
      </c>
      <c r="C6456" t="s">
        <v>378</v>
      </c>
      <c r="D6456" t="s">
        <v>7318</v>
      </c>
    </row>
    <row r="6457" spans="1:10">
      <c r="A6457" t="s">
        <v>7319</v>
      </c>
      <c r="B6457" t="s">
        <v>2413</v>
      </c>
      <c r="C6457" t="s">
        <v>7320</v>
      </c>
      <c r="D6457" t="s">
        <v>7321</v>
      </c>
    </row>
    <row r="6458" spans="1:10">
      <c r="A6458" s="1" t="s">
        <v>7322</v>
      </c>
    </row>
    <row r="6463" spans="1:10">
      <c r="A6463" t="s">
        <v>7323</v>
      </c>
      <c r="B6463" t="s">
        <v>301</v>
      </c>
      <c r="C6463" t="s">
        <v>302</v>
      </c>
      <c r="D6463" t="s">
        <v>288</v>
      </c>
      <c r="E6463" t="s">
        <v>372</v>
      </c>
      <c r="F6463" t="s">
        <v>1260</v>
      </c>
      <c r="G6463" t="s">
        <v>7324</v>
      </c>
      <c r="H6463" t="s">
        <v>7325</v>
      </c>
      <c r="I6463" t="s">
        <v>7326</v>
      </c>
      <c r="J6463" t="s">
        <v>7327</v>
      </c>
    </row>
    <row r="6464" spans="1:10">
      <c r="A6464" s="1" t="s">
        <v>7328</v>
      </c>
    </row>
    <row r="6469" spans="1:4">
      <c r="A6469" t="s">
        <v>7329</v>
      </c>
    </row>
    <row r="6470" spans="1:4">
      <c r="A6470" t="s">
        <v>7330</v>
      </c>
      <c r="B6470" t="s">
        <v>7331</v>
      </c>
      <c r="C6470" t="s">
        <v>7332</v>
      </c>
      <c r="D6470" t="s">
        <v>7333</v>
      </c>
    </row>
    <row r="6472" spans="1:4">
      <c r="A6472" t="s">
        <v>7334</v>
      </c>
    </row>
    <row r="6474" spans="1:4">
      <c r="A6474" t="e">
        <f>-physics</f>
        <v>#NAME?</v>
      </c>
      <c r="B6474" t="s">
        <v>7335</v>
      </c>
    </row>
    <row r="6475" spans="1:4">
      <c r="A6475" t="e">
        <f>-Pre-Algebra</f>
        <v>#NAME?</v>
      </c>
    </row>
    <row r="6476" spans="1:4">
      <c r="A6476" t="e">
        <f>-Algebra</f>
        <v>#NAME?</v>
      </c>
    </row>
    <row r="6477" spans="1:4">
      <c r="A6477" t="e">
        <f>-Geometry</f>
        <v>#NAME?</v>
      </c>
    </row>
    <row r="6478" spans="1:4">
      <c r="A6478" t="e">
        <f>-Trigonometry</f>
        <v>#NAME?</v>
      </c>
    </row>
    <row r="6479" spans="1:4">
      <c r="A6479" t="e">
        <f>-Pre-Calculus</f>
        <v>#NAME?</v>
      </c>
    </row>
    <row r="6480" spans="1:4">
      <c r="A6480" t="e">
        <f>-Calculus</f>
        <v>#NAME?</v>
      </c>
    </row>
    <row r="6482" spans="1:5">
      <c r="A6482" t="s">
        <v>7336</v>
      </c>
      <c r="B6482" t="s">
        <v>7337</v>
      </c>
    </row>
    <row r="6484" spans="1:5">
      <c r="A6484" t="s">
        <v>6884</v>
      </c>
    </row>
    <row r="6485" spans="1:5">
      <c r="A6485" t="s">
        <v>7338</v>
      </c>
    </row>
    <row r="6486" spans="1:5">
      <c r="A6486" s="1" t="s">
        <v>7339</v>
      </c>
    </row>
    <row r="6491" spans="1:5">
      <c r="A6491" t="s">
        <v>7340</v>
      </c>
    </row>
    <row r="6492" spans="1:5">
      <c r="A6492" t="s">
        <v>7341</v>
      </c>
      <c r="B6492" t="s">
        <v>7342</v>
      </c>
      <c r="C6492" t="s">
        <v>7343</v>
      </c>
    </row>
    <row r="6493" spans="1:5">
      <c r="A6493" t="s">
        <v>7344</v>
      </c>
    </row>
    <row r="6494" spans="1:5">
      <c r="A6494" t="s">
        <v>1862</v>
      </c>
      <c r="B6494" t="s">
        <v>28</v>
      </c>
      <c r="C6494" t="s">
        <v>2734</v>
      </c>
      <c r="D6494" t="s">
        <v>301</v>
      </c>
      <c r="E6494" t="s">
        <v>671</v>
      </c>
    </row>
    <row r="6495" spans="1:5">
      <c r="A6495" t="s">
        <v>7345</v>
      </c>
      <c r="B6495" t="s">
        <v>4840</v>
      </c>
      <c r="C6495" t="s">
        <v>1360</v>
      </c>
      <c r="D6495" t="s">
        <v>7346</v>
      </c>
      <c r="E6495" t="s">
        <v>677</v>
      </c>
    </row>
    <row r="6496" spans="1:5">
      <c r="A6496" t="s">
        <v>7347</v>
      </c>
      <c r="B6496" t="s">
        <v>3060</v>
      </c>
    </row>
    <row r="6497" spans="1:8">
      <c r="A6497" t="s">
        <v>7348</v>
      </c>
    </row>
    <row r="6498" spans="1:8">
      <c r="A6498" t="s">
        <v>7349</v>
      </c>
    </row>
    <row r="6499" spans="1:8">
      <c r="A6499" t="s">
        <v>7350</v>
      </c>
      <c r="B6499" t="s">
        <v>7351</v>
      </c>
      <c r="C6499" t="s">
        <v>7352</v>
      </c>
      <c r="D6499" t="s">
        <v>7353</v>
      </c>
      <c r="E6499" t="s">
        <v>7354</v>
      </c>
      <c r="F6499" t="s">
        <v>7355</v>
      </c>
      <c r="G6499" t="s">
        <v>7356</v>
      </c>
      <c r="H6499" t="s">
        <v>7357</v>
      </c>
    </row>
    <row r="6500" spans="1:8">
      <c r="A6500" t="s">
        <v>7358</v>
      </c>
      <c r="B6500" t="s">
        <v>380</v>
      </c>
      <c r="C6500" t="s">
        <v>7359</v>
      </c>
      <c r="D6500" t="s">
        <v>378</v>
      </c>
      <c r="E6500" t="s">
        <v>363</v>
      </c>
    </row>
    <row r="6501" spans="1:8">
      <c r="A6501" t="s">
        <v>7360</v>
      </c>
    </row>
    <row r="6502" spans="1:8">
      <c r="A6502" t="s">
        <v>7361</v>
      </c>
    </row>
    <row r="6504" spans="1:8">
      <c r="A6504" t="s">
        <v>7362</v>
      </c>
    </row>
    <row r="6505" spans="1:8">
      <c r="A6505" t="s">
        <v>308</v>
      </c>
    </row>
    <row r="6506" spans="1:8">
      <c r="A6506" t="s">
        <v>7363</v>
      </c>
    </row>
    <row r="6511" spans="1:8">
      <c r="A6511" t="s">
        <v>7364</v>
      </c>
      <c r="B6511" t="s">
        <v>1011</v>
      </c>
      <c r="C6511" t="s">
        <v>7365</v>
      </c>
      <c r="D6511" t="s">
        <v>7366</v>
      </c>
      <c r="E6511" t="s">
        <v>7367</v>
      </c>
    </row>
    <row r="6513" spans="1:1">
      <c r="A6513" t="s">
        <v>7368</v>
      </c>
    </row>
    <row r="6516" spans="1:1">
      <c r="A6516" t="s">
        <v>7369</v>
      </c>
    </row>
    <row r="6517" spans="1:1">
      <c r="A6517" t="s">
        <v>7370</v>
      </c>
    </row>
    <row r="6518" spans="1:1">
      <c r="A6518" t="s">
        <v>7371</v>
      </c>
    </row>
    <row r="6519" spans="1:1">
      <c r="A6519" t="s">
        <v>7372</v>
      </c>
    </row>
    <row r="6520" spans="1:1">
      <c r="A6520" t="s">
        <v>7373</v>
      </c>
    </row>
    <row r="6521" spans="1:1">
      <c r="A6521" t="s">
        <v>7374</v>
      </c>
    </row>
    <row r="6522" spans="1:1">
      <c r="A6522" t="s">
        <v>7375</v>
      </c>
    </row>
    <row r="6523" spans="1:1">
      <c r="A6523" t="s">
        <v>7376</v>
      </c>
    </row>
    <row r="6524" spans="1:1">
      <c r="A6524" t="s">
        <v>7377</v>
      </c>
    </row>
    <row r="6525" spans="1:1">
      <c r="A6525" t="s">
        <v>7378</v>
      </c>
    </row>
    <row r="6526" spans="1:1">
      <c r="A6526" t="s">
        <v>7379</v>
      </c>
    </row>
    <row r="6528" spans="1:1">
      <c r="A6528" t="s">
        <v>7380</v>
      </c>
    </row>
    <row r="6529" spans="1:1">
      <c r="A6529" t="s">
        <v>7381</v>
      </c>
    </row>
    <row r="6530" spans="1:1">
      <c r="A6530" t="s">
        <v>7382</v>
      </c>
    </row>
    <row r="6531" spans="1:1">
      <c r="A6531" t="s">
        <v>7383</v>
      </c>
    </row>
    <row r="6534" spans="1:1">
      <c r="A6534" t="s">
        <v>3382</v>
      </c>
    </row>
    <row r="6535" spans="1:1">
      <c r="A6535" t="s">
        <v>3383</v>
      </c>
    </row>
    <row r="6536" spans="1:1">
      <c r="A6536" t="s">
        <v>3384</v>
      </c>
    </row>
    <row r="6537" spans="1:1">
      <c r="A6537" t="s">
        <v>3385</v>
      </c>
    </row>
    <row r="6538" spans="1:1">
      <c r="A6538" t="s">
        <v>3386</v>
      </c>
    </row>
    <row r="6539" spans="1:1">
      <c r="A6539" t="e">
        <f>- Geometry</f>
        <v>#NAME?</v>
      </c>
    </row>
    <row r="6544" spans="1:1">
      <c r="A6544" t="s">
        <v>7384</v>
      </c>
    </row>
    <row r="6546" spans="1:1">
      <c r="A6546" t="s">
        <v>7385</v>
      </c>
    </row>
    <row r="6547" spans="1:1">
      <c r="A6547" t="s">
        <v>7386</v>
      </c>
    </row>
    <row r="6548" spans="1:1">
      <c r="A6548" t="s">
        <v>7387</v>
      </c>
    </row>
    <row r="6549" spans="1:1">
      <c r="A6549" t="s">
        <v>7388</v>
      </c>
    </row>
    <row r="6550" spans="1:1">
      <c r="A6550" t="s">
        <v>7389</v>
      </c>
    </row>
    <row r="6551" spans="1:1">
      <c r="A6551" t="s">
        <v>7390</v>
      </c>
    </row>
    <row r="6552" spans="1:1">
      <c r="A6552" t="s">
        <v>7391</v>
      </c>
    </row>
    <row r="6553" spans="1:1">
      <c r="A6553" t="s">
        <v>7392</v>
      </c>
    </row>
    <row r="6554" spans="1:1">
      <c r="A6554" t="s">
        <v>7393</v>
      </c>
    </row>
    <row r="6555" spans="1:1">
      <c r="A6555" t="s">
        <v>7394</v>
      </c>
    </row>
    <row r="6556" spans="1:1">
      <c r="A6556" s="1" t="s">
        <v>7395</v>
      </c>
    </row>
    <row r="6561" spans="1:24">
      <c r="A6561" t="s">
        <v>7396</v>
      </c>
    </row>
    <row r="6563" spans="1:24">
      <c r="A6563" t="s">
        <v>7397</v>
      </c>
    </row>
    <row r="6565" spans="1:24">
      <c r="A6565" t="s">
        <v>7398</v>
      </c>
      <c r="B6565" t="s">
        <v>2733</v>
      </c>
      <c r="C6565" t="s">
        <v>7399</v>
      </c>
      <c r="D6565" t="s">
        <v>374</v>
      </c>
      <c r="E6565" t="s">
        <v>7400</v>
      </c>
      <c r="F6565" t="s">
        <v>7401</v>
      </c>
      <c r="G6565" t="s">
        <v>7402</v>
      </c>
    </row>
    <row r="6567" spans="1:24">
      <c r="A6567" t="s">
        <v>7403</v>
      </c>
    </row>
    <row r="6569" spans="1:24">
      <c r="A6569" t="s">
        <v>7404</v>
      </c>
      <c r="B6569" t="s">
        <v>7405</v>
      </c>
    </row>
    <row r="6571" spans="1:24">
      <c r="A6571" t="s">
        <v>4923</v>
      </c>
    </row>
    <row r="6574" spans="1:24">
      <c r="A6574" t="s">
        <v>527</v>
      </c>
      <c r="B6574" t="s">
        <v>2838</v>
      </c>
      <c r="C6574" t="s">
        <v>2733</v>
      </c>
      <c r="D6574" t="s">
        <v>7406</v>
      </c>
      <c r="E6574" t="s">
        <v>7407</v>
      </c>
      <c r="F6574" t="s">
        <v>7408</v>
      </c>
      <c r="G6574" t="s">
        <v>7409</v>
      </c>
      <c r="H6574" t="s">
        <v>3640</v>
      </c>
      <c r="I6574" t="s">
        <v>2734</v>
      </c>
      <c r="J6574" t="s">
        <v>7410</v>
      </c>
      <c r="K6574" t="s">
        <v>7411</v>
      </c>
      <c r="L6574" t="s">
        <v>7412</v>
      </c>
      <c r="M6574" t="s">
        <v>7413</v>
      </c>
      <c r="N6574" t="s">
        <v>7414</v>
      </c>
      <c r="O6574" t="s">
        <v>374</v>
      </c>
      <c r="P6574" t="s">
        <v>374</v>
      </c>
      <c r="Q6574" t="s">
        <v>7415</v>
      </c>
      <c r="R6574" t="s">
        <v>7416</v>
      </c>
      <c r="S6574" t="s">
        <v>2839</v>
      </c>
      <c r="T6574" t="s">
        <v>7417</v>
      </c>
      <c r="U6574" t="s">
        <v>7418</v>
      </c>
      <c r="V6574" t="s">
        <v>7419</v>
      </c>
      <c r="W6574" t="s">
        <v>7420</v>
      </c>
      <c r="X6574" t="s">
        <v>7421</v>
      </c>
    </row>
    <row r="6576" spans="1:24">
      <c r="A6576" t="s">
        <v>7422</v>
      </c>
      <c r="B6576" t="s">
        <v>7423</v>
      </c>
      <c r="C6576" t="s">
        <v>2587</v>
      </c>
      <c r="D6576" t="s">
        <v>2623</v>
      </c>
      <c r="E6576" t="s">
        <v>2644</v>
      </c>
      <c r="F6576" t="s">
        <v>2685</v>
      </c>
      <c r="G6576" t="s">
        <v>2694</v>
      </c>
      <c r="H6576" t="s">
        <v>2550</v>
      </c>
      <c r="I6576" t="s">
        <v>2555</v>
      </c>
      <c r="J6576" t="s">
        <v>2563</v>
      </c>
    </row>
    <row r="6577" spans="1:13">
      <c r="A6577" t="s">
        <v>3172</v>
      </c>
      <c r="B6577" t="s">
        <v>59</v>
      </c>
    </row>
    <row r="6578" spans="1:13">
      <c r="A6578" t="s">
        <v>7424</v>
      </c>
    </row>
    <row r="6583" spans="1:13">
      <c r="A6583" t="s">
        <v>7425</v>
      </c>
    </row>
    <row r="6584" spans="1:13">
      <c r="A6584" t="s">
        <v>7426</v>
      </c>
      <c r="B6584" t="s">
        <v>2733</v>
      </c>
      <c r="C6584" t="s">
        <v>7427</v>
      </c>
    </row>
    <row r="6585" spans="1:13">
      <c r="A6585" t="s">
        <v>7428</v>
      </c>
    </row>
    <row r="6586" spans="1:13">
      <c r="A6586" t="s">
        <v>7429</v>
      </c>
    </row>
    <row r="6587" spans="1:13">
      <c r="A6587" t="s">
        <v>7430</v>
      </c>
      <c r="B6587" t="s">
        <v>1052</v>
      </c>
      <c r="C6587" t="s">
        <v>7431</v>
      </c>
    </row>
    <row r="6589" spans="1:13">
      <c r="A6589" t="s">
        <v>7432</v>
      </c>
      <c r="B6589" t="s">
        <v>7433</v>
      </c>
      <c r="C6589" t="s">
        <v>7434</v>
      </c>
      <c r="D6589" t="s">
        <v>7435</v>
      </c>
      <c r="E6589" t="s">
        <v>1052</v>
      </c>
      <c r="F6589" t="s">
        <v>1011</v>
      </c>
      <c r="G6589" t="s">
        <v>7431</v>
      </c>
      <c r="H6589" t="s">
        <v>7436</v>
      </c>
      <c r="I6589" t="s">
        <v>7433</v>
      </c>
      <c r="J6589" t="s">
        <v>7434</v>
      </c>
      <c r="K6589" t="s">
        <v>7437</v>
      </c>
    </row>
    <row r="6591" spans="1:13">
      <c r="A6591" t="s">
        <v>7438</v>
      </c>
      <c r="B6591" t="s">
        <v>2606</v>
      </c>
      <c r="C6591" t="s">
        <v>2569</v>
      </c>
      <c r="D6591" t="s">
        <v>2570</v>
      </c>
      <c r="E6591" t="s">
        <v>2588</v>
      </c>
      <c r="F6591" t="s">
        <v>2672</v>
      </c>
      <c r="G6591" t="s">
        <v>2560</v>
      </c>
      <c r="H6591" t="s">
        <v>2634</v>
      </c>
      <c r="I6591" t="s">
        <v>2622</v>
      </c>
      <c r="J6591" t="s">
        <v>2623</v>
      </c>
      <c r="K6591" t="s">
        <v>2657</v>
      </c>
      <c r="L6591" t="s">
        <v>7439</v>
      </c>
      <c r="M6591" t="s">
        <v>7440</v>
      </c>
    </row>
    <row r="6593" spans="1:6">
      <c r="A6593" t="s">
        <v>7441</v>
      </c>
      <c r="B6593" t="s">
        <v>7442</v>
      </c>
    </row>
    <row r="6595" spans="1:6">
      <c r="A6595" t="s">
        <v>7443</v>
      </c>
      <c r="B6595" t="s">
        <v>7444</v>
      </c>
      <c r="C6595" t="s">
        <v>7445</v>
      </c>
      <c r="D6595" t="s">
        <v>7446</v>
      </c>
      <c r="E6595" t="s">
        <v>7447</v>
      </c>
      <c r="F6595" t="s">
        <v>7448</v>
      </c>
    </row>
    <row r="6597" spans="1:6">
      <c r="A6597" t="s">
        <v>7449</v>
      </c>
      <c r="B6597" t="s">
        <v>7450</v>
      </c>
    </row>
    <row r="6599" spans="1:6">
      <c r="A6599" t="s">
        <v>7451</v>
      </c>
      <c r="B6599" t="s">
        <v>7452</v>
      </c>
      <c r="C6599" t="s">
        <v>7453</v>
      </c>
    </row>
    <row r="6601" spans="1:6">
      <c r="A6601" t="s">
        <v>7454</v>
      </c>
    </row>
    <row r="6602" spans="1:6">
      <c r="A6602" t="s">
        <v>7455</v>
      </c>
    </row>
    <row r="6603" spans="1:6">
      <c r="A6603" t="s">
        <v>7456</v>
      </c>
    </row>
    <row r="6604" spans="1:6">
      <c r="A6604" t="s">
        <v>7457</v>
      </c>
    </row>
    <row r="6605" spans="1:6">
      <c r="A6605" t="s">
        <v>7458</v>
      </c>
    </row>
    <row r="6606" spans="1:6">
      <c r="A6606" t="s">
        <v>7459</v>
      </c>
    </row>
    <row r="6607" spans="1:6">
      <c r="A6607" t="s">
        <v>7460</v>
      </c>
    </row>
    <row r="6608" spans="1:6">
      <c r="A6608" t="s">
        <v>7461</v>
      </c>
    </row>
    <row r="6610" spans="1:4">
      <c r="A6610" t="s">
        <v>7462</v>
      </c>
    </row>
    <row r="6611" spans="1:4">
      <c r="A6611" t="s">
        <v>7463</v>
      </c>
    </row>
    <row r="6612" spans="1:4">
      <c r="A6612" t="s">
        <v>7464</v>
      </c>
    </row>
    <row r="6613" spans="1:4">
      <c r="A6613" t="s">
        <v>7465</v>
      </c>
    </row>
    <row r="6614" spans="1:4">
      <c r="A6614" t="s">
        <v>7466</v>
      </c>
      <c r="B6614" t="s">
        <v>2250</v>
      </c>
      <c r="C6614" t="s">
        <v>2365</v>
      </c>
      <c r="D6614" t="s">
        <v>7467</v>
      </c>
    </row>
    <row r="6615" spans="1:4">
      <c r="A6615" t="s">
        <v>823</v>
      </c>
    </row>
    <row r="6616" spans="1:4">
      <c r="A6616" t="s">
        <v>7468</v>
      </c>
    </row>
    <row r="6617" spans="1:4">
      <c r="A6617" t="s">
        <v>7469</v>
      </c>
    </row>
    <row r="6618" spans="1:4">
      <c r="A6618" t="s">
        <v>7470</v>
      </c>
    </row>
    <row r="6619" spans="1:4">
      <c r="A6619" t="s">
        <v>7471</v>
      </c>
    </row>
    <row r="6620" spans="1:4">
      <c r="A6620" t="s">
        <v>7472</v>
      </c>
    </row>
    <row r="6621" spans="1:4">
      <c r="A6621" t="s">
        <v>7473</v>
      </c>
    </row>
    <row r="6622" spans="1:4">
      <c r="A6622" t="s">
        <v>7474</v>
      </c>
    </row>
    <row r="6623" spans="1:4">
      <c r="A6623" t="s">
        <v>528</v>
      </c>
    </row>
    <row r="6624" spans="1:4">
      <c r="A6624" t="s">
        <v>1093</v>
      </c>
    </row>
    <row r="6625" spans="1:1">
      <c r="A6625" t="s">
        <v>345</v>
      </c>
    </row>
    <row r="6626" spans="1:1">
      <c r="A6626" t="s">
        <v>527</v>
      </c>
    </row>
    <row r="6627" spans="1:1">
      <c r="A6627" t="s">
        <v>346</v>
      </c>
    </row>
    <row r="6628" spans="1:1">
      <c r="A6628" t="s">
        <v>7475</v>
      </c>
    </row>
    <row r="6630" spans="1:1">
      <c r="A6630" t="s">
        <v>7476</v>
      </c>
    </row>
    <row r="6632" spans="1:1">
      <c r="A6632" t="s">
        <v>7477</v>
      </c>
    </row>
    <row r="6634" spans="1:1">
      <c r="A6634" t="s">
        <v>7478</v>
      </c>
    </row>
    <row r="6636" spans="1:1">
      <c r="A6636" t="s">
        <v>7479</v>
      </c>
    </row>
    <row r="6637" spans="1:1">
      <c r="A6637" t="s">
        <v>2943</v>
      </c>
    </row>
    <row r="6638" spans="1:1">
      <c r="A6638" t="s">
        <v>7480</v>
      </c>
    </row>
    <row r="6639" spans="1:1">
      <c r="A6639" t="s">
        <v>7481</v>
      </c>
    </row>
    <row r="6640" spans="1:1">
      <c r="A6640" t="s">
        <v>7482</v>
      </c>
    </row>
    <row r="6642" spans="1:12">
      <c r="A6642" t="s">
        <v>7480</v>
      </c>
    </row>
    <row r="6643" spans="1:12">
      <c r="A6643" t="s">
        <v>7483</v>
      </c>
    </row>
    <row r="6644" spans="1:12">
      <c r="A6644" t="s">
        <v>7484</v>
      </c>
    </row>
    <row r="6646" spans="1:12">
      <c r="A6646" t="s">
        <v>7480</v>
      </c>
    </row>
    <row r="6647" spans="1:12">
      <c r="A6647" t="s">
        <v>7485</v>
      </c>
    </row>
    <row r="6648" spans="1:12">
      <c r="A6648" t="s">
        <v>7486</v>
      </c>
    </row>
    <row r="6649" spans="1:12">
      <c r="A6649" t="s">
        <v>7480</v>
      </c>
    </row>
    <row r="6651" spans="1:12">
      <c r="A6651" t="s">
        <v>7487</v>
      </c>
    </row>
    <row r="6652" spans="1:12">
      <c r="A6652" t="s">
        <v>7488</v>
      </c>
    </row>
    <row r="6653" spans="1:12">
      <c r="A6653" t="s">
        <v>7489</v>
      </c>
      <c r="B6653" t="s">
        <v>818</v>
      </c>
      <c r="C6653" t="s">
        <v>7490</v>
      </c>
      <c r="D6653" t="s">
        <v>7491</v>
      </c>
      <c r="E6653" t="s">
        <v>7492</v>
      </c>
      <c r="F6653" t="s">
        <v>7493</v>
      </c>
      <c r="G6653" t="s">
        <v>7494</v>
      </c>
      <c r="H6653" t="s">
        <v>7495</v>
      </c>
      <c r="I6653" t="s">
        <v>7496</v>
      </c>
      <c r="J6653" t="s">
        <v>7497</v>
      </c>
      <c r="K6653" t="s">
        <v>7498</v>
      </c>
      <c r="L6653" t="s">
        <v>7499</v>
      </c>
    </row>
    <row r="6655" spans="1:12">
      <c r="A6655" t="s">
        <v>7500</v>
      </c>
    </row>
    <row r="6656" spans="1:12">
      <c r="A6656" t="s">
        <v>7501</v>
      </c>
    </row>
    <row r="6657" spans="1:5">
      <c r="A6657" t="s">
        <v>7502</v>
      </c>
    </row>
    <row r="6658" spans="1:5">
      <c r="A6658" t="s">
        <v>7503</v>
      </c>
      <c r="B6658" t="s">
        <v>1052</v>
      </c>
      <c r="C6658" t="s">
        <v>7504</v>
      </c>
    </row>
    <row r="6660" spans="1:5">
      <c r="A6660" t="s">
        <v>7505</v>
      </c>
      <c r="B6660" t="s">
        <v>7506</v>
      </c>
      <c r="C6660" t="s">
        <v>7507</v>
      </c>
      <c r="D6660" t="s">
        <v>7508</v>
      </c>
    </row>
    <row r="6663" spans="1:5">
      <c r="A6663" t="s">
        <v>7509</v>
      </c>
    </row>
    <row r="6664" spans="1:5">
      <c r="A6664" t="s">
        <v>7510</v>
      </c>
    </row>
    <row r="6666" spans="1:5">
      <c r="A6666" t="s">
        <v>7511</v>
      </c>
    </row>
    <row r="6668" spans="1:5">
      <c r="A6668" t="s">
        <v>7512</v>
      </c>
      <c r="B6668" t="s">
        <v>7513</v>
      </c>
    </row>
    <row r="6669" spans="1:5">
      <c r="A6669" t="s">
        <v>7514</v>
      </c>
    </row>
    <row r="6670" spans="1:5">
      <c r="A6670" t="s">
        <v>7515</v>
      </c>
    </row>
    <row r="6671" spans="1:5">
      <c r="A6671" t="s">
        <v>7516</v>
      </c>
    </row>
    <row r="6672" spans="1:5">
      <c r="A6672" t="s">
        <v>7517</v>
      </c>
      <c r="B6672">
        <v>100</v>
      </c>
      <c r="C6672">
        <v>1000</v>
      </c>
      <c r="D6672">
        <v>10000</v>
      </c>
      <c r="E6672" t="s">
        <v>7518</v>
      </c>
    </row>
    <row r="6673" spans="1:4">
      <c r="A6673" t="s">
        <v>7519</v>
      </c>
    </row>
    <row r="6674" spans="1:4">
      <c r="A6674" t="s">
        <v>7520</v>
      </c>
    </row>
    <row r="6675" spans="1:4">
      <c r="A6675" t="s">
        <v>7521</v>
      </c>
    </row>
    <row r="6676" spans="1:4">
      <c r="A6676" t="s">
        <v>7522</v>
      </c>
    </row>
    <row r="6677" spans="1:4">
      <c r="A6677" t="s">
        <v>7523</v>
      </c>
    </row>
    <row r="6678" spans="1:4">
      <c r="A6678" t="s">
        <v>7524</v>
      </c>
    </row>
    <row r="6679" spans="1:4">
      <c r="A6679" t="s">
        <v>7525</v>
      </c>
      <c r="B6679" t="s">
        <v>7526</v>
      </c>
      <c r="C6679" t="s">
        <v>7527</v>
      </c>
      <c r="D6679" t="s">
        <v>7528</v>
      </c>
    </row>
    <row r="6680" spans="1:4">
      <c r="A6680" t="s">
        <v>7529</v>
      </c>
    </row>
    <row r="6681" spans="1:4">
      <c r="A6681" t="s">
        <v>7530</v>
      </c>
    </row>
    <row r="6682" spans="1:4">
      <c r="A6682" t="s">
        <v>7531</v>
      </c>
    </row>
    <row r="6683" spans="1:4">
      <c r="A6683" t="s">
        <v>7532</v>
      </c>
    </row>
    <row r="6684" spans="1:4">
      <c r="A6684" t="s">
        <v>7533</v>
      </c>
    </row>
    <row r="6685" spans="1:4">
      <c r="A6685" t="s">
        <v>7534</v>
      </c>
    </row>
    <row r="6686" spans="1:4">
      <c r="A6686" t="s">
        <v>7535</v>
      </c>
    </row>
    <row r="6687" spans="1:4">
      <c r="A6687" t="s">
        <v>7536</v>
      </c>
    </row>
    <row r="6688" spans="1:4">
      <c r="A6688" t="s">
        <v>7537</v>
      </c>
    </row>
    <row r="6689" spans="1:1">
      <c r="A6689" t="s">
        <v>7538</v>
      </c>
    </row>
    <row r="6690" spans="1:1">
      <c r="A6690" t="s">
        <v>7539</v>
      </c>
    </row>
    <row r="6691" spans="1:1">
      <c r="A6691" t="s">
        <v>7540</v>
      </c>
    </row>
    <row r="6692" spans="1:1">
      <c r="A6692" t="s">
        <v>7541</v>
      </c>
    </row>
    <row r="6693" spans="1:1">
      <c r="A6693" t="s">
        <v>7542</v>
      </c>
    </row>
    <row r="6694" spans="1:1">
      <c r="A6694" t="s">
        <v>7543</v>
      </c>
    </row>
    <row r="6695" spans="1:1">
      <c r="A6695" t="s">
        <v>7544</v>
      </c>
    </row>
    <row r="6696" spans="1:1">
      <c r="A6696" t="s">
        <v>7545</v>
      </c>
    </row>
    <row r="6697" spans="1:1">
      <c r="A6697" t="s">
        <v>7546</v>
      </c>
    </row>
    <row r="6700" spans="1:1">
      <c r="A6700" t="s">
        <v>7547</v>
      </c>
    </row>
    <row r="6701" spans="1:1">
      <c r="A6701" t="s">
        <v>7548</v>
      </c>
    </row>
    <row r="6702" spans="1:1">
      <c r="A6702" t="s">
        <v>7549</v>
      </c>
    </row>
    <row r="6703" spans="1:1">
      <c r="A6703" s="1" t="s">
        <v>7550</v>
      </c>
    </row>
    <row r="6708" spans="1:5">
      <c r="A6708" t="s">
        <v>7551</v>
      </c>
    </row>
    <row r="6710" spans="1:5">
      <c r="A6710" s="1" t="s">
        <v>7552</v>
      </c>
    </row>
    <row r="6715" spans="1:5">
      <c r="A6715" t="s">
        <v>7553</v>
      </c>
    </row>
    <row r="6717" spans="1:5">
      <c r="A6717" t="s">
        <v>7554</v>
      </c>
      <c r="B6717" t="s">
        <v>7555</v>
      </c>
      <c r="C6717" t="s">
        <v>1011</v>
      </c>
      <c r="D6717" t="s">
        <v>7556</v>
      </c>
      <c r="E6717" t="s">
        <v>7557</v>
      </c>
    </row>
    <row r="6719" spans="1:5">
      <c r="A6719" t="s">
        <v>7558</v>
      </c>
    </row>
    <row r="6720" spans="1:5">
      <c r="A6720" t="s">
        <v>7559</v>
      </c>
    </row>
    <row r="6721" spans="1:33">
      <c r="A6721" t="s">
        <v>7560</v>
      </c>
    </row>
    <row r="6722" spans="1:33">
      <c r="A6722" t="s">
        <v>7561</v>
      </c>
    </row>
    <row r="6723" spans="1:33">
      <c r="A6723" t="s">
        <v>7562</v>
      </c>
    </row>
    <row r="6724" spans="1:33">
      <c r="A6724" t="s">
        <v>7563</v>
      </c>
    </row>
    <row r="6726" spans="1:33">
      <c r="A6726" t="s">
        <v>7564</v>
      </c>
      <c r="B6726" t="s">
        <v>7565</v>
      </c>
      <c r="C6726" t="s">
        <v>7566</v>
      </c>
    </row>
    <row r="6728" spans="1:33">
      <c r="A6728" t="s">
        <v>7567</v>
      </c>
      <c r="B6728" t="s">
        <v>4840</v>
      </c>
      <c r="C6728" t="s">
        <v>7568</v>
      </c>
      <c r="D6728" t="s">
        <v>7569</v>
      </c>
      <c r="E6728" t="s">
        <v>7570</v>
      </c>
      <c r="F6728" t="s">
        <v>7571</v>
      </c>
      <c r="G6728" t="s">
        <v>7572</v>
      </c>
      <c r="H6728" t="s">
        <v>7573</v>
      </c>
      <c r="I6728" t="s">
        <v>7574</v>
      </c>
      <c r="J6728" t="s">
        <v>7575</v>
      </c>
      <c r="K6728" t="s">
        <v>7576</v>
      </c>
      <c r="L6728" t="s">
        <v>7577</v>
      </c>
      <c r="M6728" t="s">
        <v>7578</v>
      </c>
      <c r="N6728" t="s">
        <v>7579</v>
      </c>
      <c r="O6728" t="s">
        <v>7580</v>
      </c>
      <c r="P6728" t="s">
        <v>7010</v>
      </c>
      <c r="Q6728" t="s">
        <v>313</v>
      </c>
      <c r="R6728" t="s">
        <v>7581</v>
      </c>
      <c r="S6728" t="s">
        <v>7582</v>
      </c>
      <c r="T6728" t="s">
        <v>7583</v>
      </c>
      <c r="U6728" t="s">
        <v>674</v>
      </c>
      <c r="V6728" t="s">
        <v>1820</v>
      </c>
      <c r="W6728" t="s">
        <v>2733</v>
      </c>
      <c r="X6728" t="s">
        <v>28</v>
      </c>
      <c r="Y6728" t="s">
        <v>2734</v>
      </c>
      <c r="Z6728" t="s">
        <v>302</v>
      </c>
      <c r="AA6728" t="s">
        <v>7584</v>
      </c>
      <c r="AB6728" t="s">
        <v>7585</v>
      </c>
      <c r="AC6728" t="s">
        <v>5225</v>
      </c>
      <c r="AD6728" t="s">
        <v>7586</v>
      </c>
      <c r="AE6728" t="s">
        <v>674</v>
      </c>
      <c r="AF6728" t="s">
        <v>673</v>
      </c>
      <c r="AG6728" t="s">
        <v>7587</v>
      </c>
    </row>
    <row r="6729" spans="1:33">
      <c r="A6729" s="1" t="s">
        <v>7588</v>
      </c>
    </row>
    <row r="6734" spans="1:33">
      <c r="A6734" t="s">
        <v>7589</v>
      </c>
    </row>
    <row r="6736" spans="1:33">
      <c r="A6736" t="s">
        <v>7590</v>
      </c>
      <c r="B6736" t="s">
        <v>7591</v>
      </c>
      <c r="C6736" t="s">
        <v>7592</v>
      </c>
      <c r="D6736" t="s">
        <v>7593</v>
      </c>
      <c r="E6736" t="s">
        <v>7594</v>
      </c>
    </row>
    <row r="6738" spans="1:1">
      <c r="A6738" t="s">
        <v>7595</v>
      </c>
    </row>
    <row r="6740" spans="1:1">
      <c r="A6740" t="s">
        <v>7596</v>
      </c>
    </row>
    <row r="6742" spans="1:1">
      <c r="A6742" t="s">
        <v>7597</v>
      </c>
    </row>
    <row r="6744" spans="1:1">
      <c r="A6744" t="s">
        <v>7598</v>
      </c>
    </row>
    <row r="6746" spans="1:1">
      <c r="A6746" t="s">
        <v>7599</v>
      </c>
    </row>
    <row r="6747" spans="1:1">
      <c r="A6747" t="s">
        <v>308</v>
      </c>
    </row>
    <row r="6748" spans="1:1">
      <c r="A6748" t="s">
        <v>7600</v>
      </c>
    </row>
    <row r="6753" spans="1:4">
      <c r="A6753" t="s">
        <v>489</v>
      </c>
      <c r="B6753" t="s">
        <v>7601</v>
      </c>
    </row>
    <row r="6756" spans="1:4">
      <c r="A6756" t="s">
        <v>7602</v>
      </c>
    </row>
    <row r="6758" spans="1:4">
      <c r="A6758" t="s">
        <v>7603</v>
      </c>
    </row>
    <row r="6761" spans="1:4">
      <c r="A6761" t="s">
        <v>7604</v>
      </c>
    </row>
    <row r="6763" spans="1:4">
      <c r="A6763" t="s">
        <v>7605</v>
      </c>
      <c r="B6763" t="s">
        <v>7606</v>
      </c>
      <c r="C6763" t="s">
        <v>7607</v>
      </c>
      <c r="D6763" t="s">
        <v>7608</v>
      </c>
    </row>
    <row r="6766" spans="1:4">
      <c r="A6766" t="s">
        <v>7609</v>
      </c>
    </row>
    <row r="6768" spans="1:4">
      <c r="A6768" t="s">
        <v>7610</v>
      </c>
    </row>
    <row r="6769" spans="1:3">
      <c r="A6769" s="1" t="s">
        <v>7611</v>
      </c>
    </row>
    <row r="6774" spans="1:3">
      <c r="A6774" t="s">
        <v>7612</v>
      </c>
    </row>
    <row r="6776" spans="1:3">
      <c r="A6776" t="s">
        <v>7613</v>
      </c>
    </row>
    <row r="6777" spans="1:3">
      <c r="A6777" t="s">
        <v>7614</v>
      </c>
    </row>
    <row r="6778" spans="1:3">
      <c r="A6778" t="s">
        <v>7615</v>
      </c>
    </row>
    <row r="6779" spans="1:3">
      <c r="A6779" t="s">
        <v>7616</v>
      </c>
      <c r="B6779" t="s">
        <v>3375</v>
      </c>
      <c r="C6779" t="s">
        <v>7617</v>
      </c>
    </row>
    <row r="6780" spans="1:3">
      <c r="A6780" t="s">
        <v>7618</v>
      </c>
    </row>
    <row r="6782" spans="1:3">
      <c r="A6782" t="s">
        <v>7619</v>
      </c>
    </row>
    <row r="6783" spans="1:3">
      <c r="A6783" t="s">
        <v>7620</v>
      </c>
    </row>
    <row r="6784" spans="1:3">
      <c r="A6784" t="s">
        <v>7621</v>
      </c>
    </row>
    <row r="6785" spans="1:1">
      <c r="A6785" t="s">
        <v>7622</v>
      </c>
    </row>
    <row r="6786" spans="1:1">
      <c r="A6786" t="s">
        <v>7623</v>
      </c>
    </row>
    <row r="6788" spans="1:1">
      <c r="A6788" t="s">
        <v>7624</v>
      </c>
    </row>
    <row r="6789" spans="1:1">
      <c r="A6789" t="s">
        <v>7625</v>
      </c>
    </row>
    <row r="6790" spans="1:1">
      <c r="A6790" t="s">
        <v>7626</v>
      </c>
    </row>
    <row r="6792" spans="1:1">
      <c r="A6792" t="s">
        <v>7627</v>
      </c>
    </row>
    <row r="6793" spans="1:1">
      <c r="A6793" t="s">
        <v>7628</v>
      </c>
    </row>
    <row r="6794" spans="1:1">
      <c r="A6794" t="s">
        <v>7629</v>
      </c>
    </row>
    <row r="6795" spans="1:1">
      <c r="A6795" t="s">
        <v>7630</v>
      </c>
    </row>
    <row r="6796" spans="1:1">
      <c r="A6796" t="s">
        <v>7631</v>
      </c>
    </row>
    <row r="6797" spans="1:1">
      <c r="A6797" t="s">
        <v>308</v>
      </c>
    </row>
    <row r="6798" spans="1:1">
      <c r="A6798" t="s">
        <v>7632</v>
      </c>
    </row>
    <row r="6803" spans="1:4">
      <c r="A6803" t="s">
        <v>7633</v>
      </c>
    </row>
    <row r="6805" spans="1:4">
      <c r="A6805" t="s">
        <v>7634</v>
      </c>
      <c r="B6805" t="s">
        <v>7635</v>
      </c>
      <c r="C6805" t="s">
        <v>7636</v>
      </c>
    </row>
    <row r="6806" spans="1:4">
      <c r="A6806" t="s">
        <v>7637</v>
      </c>
    </row>
    <row r="6808" spans="1:4">
      <c r="A6808" t="s">
        <v>7638</v>
      </c>
      <c r="B6808" t="s">
        <v>1527</v>
      </c>
      <c r="C6808" t="s">
        <v>7639</v>
      </c>
    </row>
    <row r="6810" spans="1:4">
      <c r="A6810" t="s">
        <v>7640</v>
      </c>
    </row>
    <row r="6812" spans="1:4">
      <c r="A6812" t="s">
        <v>7641</v>
      </c>
    </row>
    <row r="6813" spans="1:4">
      <c r="A6813" t="s">
        <v>7642</v>
      </c>
    </row>
    <row r="6814" spans="1:4">
      <c r="A6814" t="s">
        <v>7643</v>
      </c>
      <c r="B6814" t="s">
        <v>7644</v>
      </c>
      <c r="C6814" t="s">
        <v>7645</v>
      </c>
    </row>
    <row r="6815" spans="1:4">
      <c r="A6815" t="s">
        <v>7646</v>
      </c>
      <c r="B6815" t="s">
        <v>7647</v>
      </c>
      <c r="C6815" t="s">
        <v>7648</v>
      </c>
      <c r="D6815" t="s">
        <v>7649</v>
      </c>
    </row>
    <row r="6816" spans="1:4">
      <c r="A6816" t="s">
        <v>7650</v>
      </c>
    </row>
    <row r="6817" spans="1:3">
      <c r="A6817" t="s">
        <v>7651</v>
      </c>
    </row>
    <row r="6818" spans="1:3">
      <c r="A6818" t="s">
        <v>7652</v>
      </c>
    </row>
    <row r="6819" spans="1:3">
      <c r="A6819" t="s">
        <v>7653</v>
      </c>
    </row>
    <row r="6821" spans="1:3">
      <c r="A6821" t="s">
        <v>7654</v>
      </c>
    </row>
    <row r="6822" spans="1:3">
      <c r="A6822" t="s">
        <v>7655</v>
      </c>
    </row>
    <row r="6823" spans="1:3">
      <c r="A6823" t="s">
        <v>7656</v>
      </c>
      <c r="B6823" t="s">
        <v>7657</v>
      </c>
      <c r="C6823" t="s">
        <v>7658</v>
      </c>
    </row>
    <row r="6824" spans="1:3">
      <c r="A6824" t="s">
        <v>7659</v>
      </c>
    </row>
    <row r="6825" spans="1:3">
      <c r="A6825" t="s">
        <v>7660</v>
      </c>
    </row>
    <row r="6826" spans="1:3">
      <c r="A6826" t="s">
        <v>7661</v>
      </c>
    </row>
    <row r="6829" spans="1:3">
      <c r="A6829" t="s">
        <v>7662</v>
      </c>
    </row>
    <row r="6831" spans="1:3">
      <c r="A6831" t="s">
        <v>7663</v>
      </c>
    </row>
    <row r="6832" spans="1:3">
      <c r="A6832" t="s">
        <v>308</v>
      </c>
    </row>
    <row r="6833" spans="1:15">
      <c r="A6833" t="s">
        <v>7664</v>
      </c>
    </row>
    <row r="6838" spans="1:15">
      <c r="A6838" t="s">
        <v>8</v>
      </c>
    </row>
    <row r="6839" spans="1:15">
      <c r="A6839" t="s">
        <v>7665</v>
      </c>
      <c r="B6839" t="s">
        <v>7666</v>
      </c>
      <c r="C6839" t="s">
        <v>7667</v>
      </c>
      <c r="D6839" t="s">
        <v>7668</v>
      </c>
      <c r="E6839" t="s">
        <v>137</v>
      </c>
      <c r="F6839" t="s">
        <v>7669</v>
      </c>
      <c r="G6839" t="s">
        <v>7670</v>
      </c>
      <c r="H6839" t="s">
        <v>7671</v>
      </c>
      <c r="I6839" t="s">
        <v>7672</v>
      </c>
      <c r="J6839" t="s">
        <v>7673</v>
      </c>
      <c r="K6839" t="s">
        <v>7674</v>
      </c>
      <c r="L6839" t="s">
        <v>7675</v>
      </c>
      <c r="M6839" t="s">
        <v>7676</v>
      </c>
      <c r="N6839" t="s">
        <v>7677</v>
      </c>
      <c r="O6839" t="s">
        <v>7678</v>
      </c>
    </row>
    <row r="6841" spans="1:15">
      <c r="A6841" t="s">
        <v>7679</v>
      </c>
    </row>
    <row r="6842" spans="1:15">
      <c r="A6842" t="s">
        <v>308</v>
      </c>
    </row>
    <row r="6843" spans="1:15">
      <c r="A6843" t="s">
        <v>7680</v>
      </c>
    </row>
    <row r="6848" spans="1:15">
      <c r="A6848" t="s">
        <v>7681</v>
      </c>
    </row>
    <row r="6849" spans="1:2">
      <c r="A6849" t="s">
        <v>7682</v>
      </c>
    </row>
    <row r="6851" spans="1:2">
      <c r="A6851" t="s">
        <v>7683</v>
      </c>
    </row>
    <row r="6853" spans="1:2">
      <c r="A6853" t="s">
        <v>7684</v>
      </c>
    </row>
    <row r="6855" spans="1:2">
      <c r="A6855" t="s">
        <v>7685</v>
      </c>
      <c r="B6855" t="s">
        <v>7686</v>
      </c>
    </row>
    <row r="6857" spans="1:2">
      <c r="A6857" t="s">
        <v>7687</v>
      </c>
    </row>
    <row r="6859" spans="1:2">
      <c r="A6859" t="s">
        <v>525</v>
      </c>
    </row>
    <row r="6860" spans="1:2">
      <c r="A6860" t="s">
        <v>526</v>
      </c>
    </row>
    <row r="6861" spans="1:2">
      <c r="A6861" t="s">
        <v>7688</v>
      </c>
    </row>
    <row r="6862" spans="1:2">
      <c r="A6862" t="s">
        <v>7689</v>
      </c>
    </row>
    <row r="6863" spans="1:2">
      <c r="A6863" t="s">
        <v>7690</v>
      </c>
    </row>
    <row r="6864" spans="1:2">
      <c r="A6864" t="s">
        <v>7691</v>
      </c>
      <c r="B6864" t="s">
        <v>7692</v>
      </c>
    </row>
    <row r="6865" spans="1:3">
      <c r="A6865" t="s">
        <v>7693</v>
      </c>
    </row>
    <row r="6867" spans="1:3">
      <c r="A6867" t="s">
        <v>7694</v>
      </c>
    </row>
    <row r="6868" spans="1:3">
      <c r="A6868" t="s">
        <v>7695</v>
      </c>
    </row>
    <row r="6869" spans="1:3">
      <c r="A6869" t="s">
        <v>7696</v>
      </c>
    </row>
    <row r="6870" spans="1:3">
      <c r="A6870" t="s">
        <v>7697</v>
      </c>
    </row>
    <row r="6873" spans="1:3">
      <c r="A6873" t="s">
        <v>7698</v>
      </c>
    </row>
    <row r="6874" spans="1:3">
      <c r="A6874" t="s">
        <v>7699</v>
      </c>
    </row>
    <row r="6875" spans="1:3">
      <c r="A6875" s="1" t="s">
        <v>7700</v>
      </c>
    </row>
    <row r="6880" spans="1:3">
      <c r="A6880" t="s">
        <v>7701</v>
      </c>
      <c r="B6880" t="s">
        <v>7702</v>
      </c>
      <c r="C6880" t="s">
        <v>7703</v>
      </c>
    </row>
    <row r="6882" spans="1:17">
      <c r="A6882" t="s">
        <v>7704</v>
      </c>
    </row>
    <row r="6884" spans="1:17">
      <c r="A6884" t="s">
        <v>7705</v>
      </c>
      <c r="B6884" t="s">
        <v>7706</v>
      </c>
    </row>
    <row r="6886" spans="1:17">
      <c r="A6886" t="s">
        <v>7707</v>
      </c>
      <c r="B6886" t="s">
        <v>4342</v>
      </c>
      <c r="C6886" t="s">
        <v>138</v>
      </c>
      <c r="D6886" t="s">
        <v>7708</v>
      </c>
    </row>
    <row r="6888" spans="1:17">
      <c r="A6888" t="s">
        <v>7709</v>
      </c>
    </row>
    <row r="6890" spans="1:17">
      <c r="A6890" t="s">
        <v>7710</v>
      </c>
      <c r="B6890" t="s">
        <v>69</v>
      </c>
      <c r="C6890" t="s">
        <v>7711</v>
      </c>
      <c r="D6890" t="s">
        <v>7712</v>
      </c>
      <c r="E6890" t="s">
        <v>7713</v>
      </c>
      <c r="F6890" t="s">
        <v>7714</v>
      </c>
      <c r="G6890" t="s">
        <v>7715</v>
      </c>
      <c r="H6890" t="s">
        <v>7716</v>
      </c>
      <c r="I6890" t="s">
        <v>373</v>
      </c>
      <c r="J6890" t="s">
        <v>7717</v>
      </c>
      <c r="K6890" t="s">
        <v>7423</v>
      </c>
      <c r="L6890" t="s">
        <v>2570</v>
      </c>
      <c r="M6890" t="s">
        <v>2685</v>
      </c>
      <c r="N6890" t="s">
        <v>7718</v>
      </c>
      <c r="O6890" t="s">
        <v>7058</v>
      </c>
      <c r="P6890" t="s">
        <v>7719</v>
      </c>
      <c r="Q6890" t="s">
        <v>7720</v>
      </c>
    </row>
    <row r="6891" spans="1:17">
      <c r="A6891" t="s">
        <v>7721</v>
      </c>
      <c r="B6891" t="s">
        <v>59</v>
      </c>
    </row>
    <row r="6892" spans="1:17">
      <c r="A6892" t="s">
        <v>7722</v>
      </c>
    </row>
    <row r="6897" spans="1:6">
      <c r="A6897" t="s">
        <v>7723</v>
      </c>
    </row>
    <row r="6899" spans="1:6">
      <c r="A6899" t="s">
        <v>7724</v>
      </c>
      <c r="B6899" t="s">
        <v>7725</v>
      </c>
      <c r="C6899" t="s">
        <v>7726</v>
      </c>
    </row>
    <row r="6901" spans="1:6">
      <c r="A6901" t="s">
        <v>7727</v>
      </c>
    </row>
    <row r="6903" spans="1:6">
      <c r="A6903" t="s">
        <v>7728</v>
      </c>
    </row>
    <row r="6904" spans="1:6">
      <c r="A6904" t="s">
        <v>7729</v>
      </c>
    </row>
    <row r="6905" spans="1:6">
      <c r="A6905" t="s">
        <v>7730</v>
      </c>
    </row>
    <row r="6907" spans="1:6">
      <c r="A6907" t="s">
        <v>7731</v>
      </c>
      <c r="B6907" t="s">
        <v>7732</v>
      </c>
    </row>
    <row r="6909" spans="1:6">
      <c r="A6909" t="s">
        <v>7733</v>
      </c>
      <c r="B6909" t="s">
        <v>369</v>
      </c>
      <c r="C6909" t="s">
        <v>288</v>
      </c>
      <c r="D6909" t="s">
        <v>371</v>
      </c>
      <c r="E6909" t="s">
        <v>7734</v>
      </c>
      <c r="F6909" t="s">
        <v>7735</v>
      </c>
    </row>
    <row r="6911" spans="1:6">
      <c r="A6911" t="s">
        <v>7736</v>
      </c>
    </row>
    <row r="6913" spans="1:16">
      <c r="A6913" t="s">
        <v>7737</v>
      </c>
      <c r="B6913" t="s">
        <v>7738</v>
      </c>
      <c r="C6913" t="s">
        <v>7739</v>
      </c>
      <c r="D6913" t="s">
        <v>7740</v>
      </c>
      <c r="E6913" t="s">
        <v>7741</v>
      </c>
      <c r="F6913" t="s">
        <v>7742</v>
      </c>
      <c r="G6913" t="s">
        <v>7743</v>
      </c>
    </row>
    <row r="6915" spans="1:16">
      <c r="A6915" t="s">
        <v>7744</v>
      </c>
    </row>
    <row r="6917" spans="1:16">
      <c r="A6917" t="s">
        <v>7745</v>
      </c>
    </row>
    <row r="6918" spans="1:16">
      <c r="A6918" t="s">
        <v>7746</v>
      </c>
      <c r="B6918" t="s">
        <v>7747</v>
      </c>
    </row>
    <row r="6919" spans="1:16">
      <c r="A6919" t="s">
        <v>7748</v>
      </c>
    </row>
    <row r="6924" spans="1:16">
      <c r="A6924" t="s">
        <v>489</v>
      </c>
      <c r="B6924" t="s">
        <v>7749</v>
      </c>
      <c r="C6924" t="s">
        <v>2932</v>
      </c>
      <c r="D6924" t="s">
        <v>672</v>
      </c>
      <c r="E6924" t="s">
        <v>7750</v>
      </c>
      <c r="F6924" t="s">
        <v>380</v>
      </c>
      <c r="G6924" t="s">
        <v>3375</v>
      </c>
      <c r="H6924" t="s">
        <v>7007</v>
      </c>
      <c r="I6924" t="s">
        <v>7751</v>
      </c>
    </row>
    <row r="6926" spans="1:16">
      <c r="A6926" t="s">
        <v>7752</v>
      </c>
      <c r="B6926" t="s">
        <v>7753</v>
      </c>
      <c r="C6926" t="s">
        <v>7754</v>
      </c>
      <c r="D6926" t="s">
        <v>7755</v>
      </c>
      <c r="E6926" t="s">
        <v>7756</v>
      </c>
      <c r="F6926" t="s">
        <v>7757</v>
      </c>
      <c r="G6926" t="s">
        <v>7758</v>
      </c>
      <c r="H6926" t="s">
        <v>7759</v>
      </c>
      <c r="I6926" t="s">
        <v>7760</v>
      </c>
      <c r="J6926" t="s">
        <v>7761</v>
      </c>
    </row>
    <row r="6928" spans="1:16">
      <c r="A6928" t="s">
        <v>7762</v>
      </c>
      <c r="B6928" t="s">
        <v>7763</v>
      </c>
      <c r="C6928" t="s">
        <v>7764</v>
      </c>
      <c r="D6928" t="s">
        <v>7765</v>
      </c>
      <c r="E6928" t="s">
        <v>7766</v>
      </c>
      <c r="F6928" t="s">
        <v>7767</v>
      </c>
      <c r="G6928" t="s">
        <v>137</v>
      </c>
      <c r="H6928" t="s">
        <v>1126</v>
      </c>
      <c r="I6928" t="s">
        <v>4422</v>
      </c>
      <c r="J6928" t="s">
        <v>7768</v>
      </c>
      <c r="K6928" t="s">
        <v>884</v>
      </c>
      <c r="L6928" t="s">
        <v>883</v>
      </c>
      <c r="M6928" t="s">
        <v>5291</v>
      </c>
      <c r="N6928" t="s">
        <v>1052</v>
      </c>
      <c r="O6928" t="s">
        <v>7769</v>
      </c>
      <c r="P6928" t="s">
        <v>7770</v>
      </c>
    </row>
    <row r="6930" spans="1:7">
      <c r="A6930" t="s">
        <v>7771</v>
      </c>
      <c r="B6930" t="s">
        <v>7772</v>
      </c>
      <c r="C6930" t="s">
        <v>7773</v>
      </c>
      <c r="D6930" t="s">
        <v>7774</v>
      </c>
      <c r="E6930" t="s">
        <v>7775</v>
      </c>
    </row>
    <row r="6932" spans="1:7">
      <c r="A6932" s="1" t="s">
        <v>7776</v>
      </c>
    </row>
    <row r="6937" spans="1:7">
      <c r="A6937" t="s">
        <v>7777</v>
      </c>
    </row>
    <row r="6938" spans="1:7">
      <c r="A6938" t="s">
        <v>7778</v>
      </c>
      <c r="B6938" t="s">
        <v>302</v>
      </c>
      <c r="C6938" t="s">
        <v>493</v>
      </c>
      <c r="D6938" t="s">
        <v>2119</v>
      </c>
      <c r="E6938" t="s">
        <v>301</v>
      </c>
      <c r="F6938" t="s">
        <v>28</v>
      </c>
      <c r="G6938" t="s">
        <v>757</v>
      </c>
    </row>
    <row r="6939" spans="1:7">
      <c r="A6939" t="s">
        <v>7779</v>
      </c>
    </row>
    <row r="6940" spans="1:7">
      <c r="A6940" t="s">
        <v>7780</v>
      </c>
    </row>
    <row r="6941" spans="1:7">
      <c r="A6941" t="s">
        <v>7781</v>
      </c>
    </row>
    <row r="6942" spans="1:7">
      <c r="A6942" t="s">
        <v>7782</v>
      </c>
    </row>
    <row r="6943" spans="1:7">
      <c r="A6943" t="s">
        <v>7783</v>
      </c>
    </row>
    <row r="6944" spans="1:7">
      <c r="A6944" t="s">
        <v>7784</v>
      </c>
    </row>
    <row r="6945" spans="1:2">
      <c r="A6945" t="s">
        <v>7785</v>
      </c>
      <c r="B6945" t="s">
        <v>7786</v>
      </c>
    </row>
    <row r="6946" spans="1:2">
      <c r="A6946" t="s">
        <v>7787</v>
      </c>
    </row>
    <row r="6947" spans="1:2">
      <c r="A6947" t="s">
        <v>7788</v>
      </c>
    </row>
    <row r="6948" spans="1:2">
      <c r="A6948" t="s">
        <v>7789</v>
      </c>
    </row>
    <row r="6949" spans="1:2">
      <c r="A6949" t="s">
        <v>7790</v>
      </c>
    </row>
    <row r="6953" spans="1:2">
      <c r="A6953" s="1" t="s">
        <v>7791</v>
      </c>
    </row>
    <row r="6958" spans="1:2">
      <c r="A6958" t="s">
        <v>7792</v>
      </c>
      <c r="B6958" t="s">
        <v>7793</v>
      </c>
    </row>
    <row r="6961" spans="1:5">
      <c r="A6961" t="s">
        <v>7794</v>
      </c>
    </row>
    <row r="6962" spans="1:5">
      <c r="A6962" t="s">
        <v>4001</v>
      </c>
    </row>
    <row r="6963" spans="1:5">
      <c r="A6963" t="s">
        <v>7795</v>
      </c>
      <c r="B6963" t="s">
        <v>7796</v>
      </c>
      <c r="C6963" t="s">
        <v>7797</v>
      </c>
    </row>
    <row r="6965" spans="1:5">
      <c r="A6965" t="s">
        <v>7798</v>
      </c>
      <c r="B6965" t="s">
        <v>7799</v>
      </c>
      <c r="C6965" t="s">
        <v>7800</v>
      </c>
      <c r="D6965" t="s">
        <v>7801</v>
      </c>
    </row>
    <row r="6967" spans="1:5">
      <c r="A6967" t="s">
        <v>7802</v>
      </c>
      <c r="B6967" t="s">
        <v>7803</v>
      </c>
      <c r="C6967" t="s">
        <v>7804</v>
      </c>
      <c r="D6967" t="s">
        <v>7805</v>
      </c>
      <c r="E6967" t="s">
        <v>1470</v>
      </c>
    </row>
    <row r="6969" spans="1:5">
      <c r="A6969" t="s">
        <v>7806</v>
      </c>
      <c r="B6969" t="s">
        <v>7807</v>
      </c>
    </row>
    <row r="6971" spans="1:5">
      <c r="A6971" t="s">
        <v>7808</v>
      </c>
    </row>
    <row r="6974" spans="1:5">
      <c r="A6974" t="s">
        <v>7809</v>
      </c>
    </row>
    <row r="6975" spans="1:5">
      <c r="A6975" t="s">
        <v>7810</v>
      </c>
    </row>
    <row r="6976" spans="1:5">
      <c r="A6976" t="s">
        <v>7811</v>
      </c>
      <c r="B6976" t="s">
        <v>7812</v>
      </c>
    </row>
    <row r="6977" spans="1:3">
      <c r="A6977" t="s">
        <v>7813</v>
      </c>
      <c r="B6977" t="s">
        <v>218</v>
      </c>
      <c r="C6977" t="s">
        <v>7814</v>
      </c>
    </row>
    <row r="6978" spans="1:3">
      <c r="A6978" t="e">
        <f>-Awarded The National Merit Scholarship</f>
        <v>#NAME?</v>
      </c>
    </row>
    <row r="6979" spans="1:3">
      <c r="A6979" t="s">
        <v>7815</v>
      </c>
      <c r="B6979" t="s">
        <v>7816</v>
      </c>
    </row>
    <row r="6980" spans="1:3">
      <c r="A6980" t="s">
        <v>7817</v>
      </c>
    </row>
    <row r="6981" spans="1:3">
      <c r="A6981" t="e">
        <f>-Ranked in state Math And Science competitions</f>
        <v>#NAME?</v>
      </c>
    </row>
    <row r="6983" spans="1:3">
      <c r="A6983" t="s">
        <v>7818</v>
      </c>
      <c r="B6983" t="s">
        <v>7819</v>
      </c>
    </row>
    <row r="6986" spans="1:3">
      <c r="A6986" t="s">
        <v>7820</v>
      </c>
    </row>
    <row r="6987" spans="1:3">
      <c r="A6987" t="s">
        <v>7821</v>
      </c>
    </row>
    <row r="6988" spans="1:3">
      <c r="A6988" t="s">
        <v>7822</v>
      </c>
    </row>
    <row r="6990" spans="1:3">
      <c r="A6990" t="s">
        <v>7823</v>
      </c>
    </row>
    <row r="6991" spans="1:3">
      <c r="A6991" t="s">
        <v>7824</v>
      </c>
    </row>
    <row r="6992" spans="1:3">
      <c r="A6992" t="s">
        <v>7825</v>
      </c>
    </row>
    <row r="6993" spans="1:3">
      <c r="A6993" t="s">
        <v>7826</v>
      </c>
      <c r="B6993" t="s">
        <v>7827</v>
      </c>
      <c r="C6993" t="s">
        <v>7828</v>
      </c>
    </row>
    <row r="6995" spans="1:3">
      <c r="A6995" t="s">
        <v>7829</v>
      </c>
      <c r="B6995" t="s">
        <v>2849</v>
      </c>
      <c r="C6995" t="s">
        <v>7830</v>
      </c>
    </row>
    <row r="6997" spans="1:3">
      <c r="A6997" t="s">
        <v>7831</v>
      </c>
    </row>
    <row r="6998" spans="1:3">
      <c r="A6998" t="s">
        <v>7832</v>
      </c>
    </row>
    <row r="7000" spans="1:3">
      <c r="A7000" t="s">
        <v>7833</v>
      </c>
    </row>
    <row r="7001" spans="1:3">
      <c r="A7001" t="s">
        <v>7834</v>
      </c>
    </row>
    <row r="7002" spans="1:3">
      <c r="A7002" t="s">
        <v>7835</v>
      </c>
    </row>
    <row r="7003" spans="1:3">
      <c r="A7003" t="s">
        <v>7836</v>
      </c>
    </row>
    <row r="7005" spans="1:3">
      <c r="A7005" t="s">
        <v>7837</v>
      </c>
      <c r="B7005" t="s">
        <v>7838</v>
      </c>
      <c r="C7005" t="s">
        <v>7839</v>
      </c>
    </row>
    <row r="7007" spans="1:3">
      <c r="A7007" t="s">
        <v>7840</v>
      </c>
      <c r="B7007" t="s">
        <v>7841</v>
      </c>
    </row>
    <row r="7010" spans="1:3">
      <c r="A7010" t="s">
        <v>7842</v>
      </c>
    </row>
    <row r="7011" spans="1:3">
      <c r="A7011" t="s">
        <v>1489</v>
      </c>
    </row>
    <row r="7012" spans="1:3">
      <c r="A7012" t="s">
        <v>7843</v>
      </c>
      <c r="B7012" t="s">
        <v>7844</v>
      </c>
      <c r="C7012" t="s">
        <v>7845</v>
      </c>
    </row>
    <row r="7013" spans="1:3">
      <c r="A7013" t="e">
        <f>-Andreas D.</f>
        <v>#NAME?</v>
      </c>
    </row>
    <row r="7015" spans="1:3">
      <c r="A7015" t="s">
        <v>7846</v>
      </c>
      <c r="B7015" t="s">
        <v>7847</v>
      </c>
      <c r="C7015" t="s">
        <v>7848</v>
      </c>
    </row>
    <row r="7016" spans="1:3">
      <c r="A7016" t="e">
        <f>-Teonna C.</f>
        <v>#NAME?</v>
      </c>
    </row>
    <row r="7018" spans="1:3">
      <c r="A7018" t="s">
        <v>7849</v>
      </c>
      <c r="B7018" t="s">
        <v>7850</v>
      </c>
      <c r="C7018" t="s">
        <v>7851</v>
      </c>
    </row>
    <row r="7019" spans="1:3">
      <c r="A7019" t="e">
        <f>-Susan C.</f>
        <v>#NAME?</v>
      </c>
    </row>
    <row r="7022" spans="1:3">
      <c r="A7022" t="s">
        <v>7852</v>
      </c>
    </row>
    <row r="7024" spans="1:3">
      <c r="A7024" t="s">
        <v>7853</v>
      </c>
      <c r="B7024" t="s">
        <v>137</v>
      </c>
      <c r="C7024" t="s">
        <v>7854</v>
      </c>
    </row>
    <row r="7026" spans="1:6">
      <c r="A7026" t="s">
        <v>7852</v>
      </c>
    </row>
    <row r="7028" spans="1:6">
      <c r="A7028" t="s">
        <v>7855</v>
      </c>
    </row>
    <row r="7029" spans="1:6">
      <c r="A7029" t="s">
        <v>7856</v>
      </c>
    </row>
    <row r="7032" spans="1:6">
      <c r="A7032" t="s">
        <v>7857</v>
      </c>
    </row>
    <row r="7033" spans="1:6">
      <c r="A7033" t="s">
        <v>7858</v>
      </c>
    </row>
    <row r="7034" spans="1:6">
      <c r="A7034" t="s">
        <v>7859</v>
      </c>
      <c r="B7034">
        <v>120</v>
      </c>
      <c r="C7034">
        <v>140</v>
      </c>
      <c r="D7034">
        <v>70</v>
      </c>
      <c r="E7034">
        <v>30</v>
      </c>
      <c r="F7034" t="s">
        <v>7860</v>
      </c>
    </row>
    <row r="7035" spans="1:6">
      <c r="A7035" t="s">
        <v>7861</v>
      </c>
    </row>
    <row r="7040" spans="1:6">
      <c r="A7040" t="s">
        <v>7862</v>
      </c>
    </row>
    <row r="7041" spans="1:1">
      <c r="A7041" t="s">
        <v>7863</v>
      </c>
    </row>
    <row r="7042" spans="1:1">
      <c r="A7042" t="s">
        <v>7864</v>
      </c>
    </row>
    <row r="7043" spans="1:1">
      <c r="A7043" t="s">
        <v>7865</v>
      </c>
    </row>
    <row r="7044" spans="1:1">
      <c r="A7044" t="s">
        <v>7866</v>
      </c>
    </row>
    <row r="7045" spans="1:1">
      <c r="A7045" t="s">
        <v>7867</v>
      </c>
    </row>
    <row r="7046" spans="1:1">
      <c r="A7046" s="1" t="s">
        <v>7868</v>
      </c>
    </row>
    <row r="7051" spans="1:1">
      <c r="A7051" t="s">
        <v>7869</v>
      </c>
    </row>
    <row r="7053" spans="1:1">
      <c r="A7053" t="s">
        <v>7870</v>
      </c>
    </row>
    <row r="7055" spans="1:1">
      <c r="A7055" t="s">
        <v>7871</v>
      </c>
    </row>
    <row r="7056" spans="1:1">
      <c r="A7056" t="s">
        <v>7872</v>
      </c>
    </row>
    <row r="7058" spans="1:5">
      <c r="A7058" t="s">
        <v>7873</v>
      </c>
    </row>
    <row r="7059" spans="1:5">
      <c r="A7059" t="s">
        <v>7874</v>
      </c>
    </row>
    <row r="7060" spans="1:5">
      <c r="A7060" t="s">
        <v>7875</v>
      </c>
    </row>
    <row r="7062" spans="1:5">
      <c r="A7062" t="s">
        <v>7876</v>
      </c>
    </row>
    <row r="7063" spans="1:5">
      <c r="A7063" t="s">
        <v>7877</v>
      </c>
    </row>
    <row r="7064" spans="1:5">
      <c r="A7064" t="s">
        <v>7878</v>
      </c>
    </row>
    <row r="7065" spans="1:5">
      <c r="A7065" t="e">
        <f>-- So</f>
        <v>#NAME?</v>
      </c>
      <c r="B7065" t="s">
        <v>7879</v>
      </c>
      <c r="C7065" t="s">
        <v>7880</v>
      </c>
      <c r="D7065" t="s">
        <v>7881</v>
      </c>
      <c r="E7065" t="s">
        <v>7882</v>
      </c>
    </row>
    <row r="7067" spans="1:5">
      <c r="A7067" t="s">
        <v>7883</v>
      </c>
    </row>
    <row r="7068" spans="1:5">
      <c r="A7068" t="s">
        <v>7884</v>
      </c>
    </row>
    <row r="7069" spans="1:5">
      <c r="A7069" t="s">
        <v>7885</v>
      </c>
    </row>
    <row r="7071" spans="1:5">
      <c r="A7071" t="s">
        <v>7886</v>
      </c>
    </row>
    <row r="7072" spans="1:5">
      <c r="A7072" t="s">
        <v>7887</v>
      </c>
    </row>
    <row r="7073" spans="1:9">
      <c r="A7073" t="s">
        <v>7888</v>
      </c>
    </row>
    <row r="7076" spans="1:9">
      <c r="A7076" t="s">
        <v>7889</v>
      </c>
    </row>
    <row r="7077" spans="1:9">
      <c r="A7077" t="s">
        <v>7890</v>
      </c>
    </row>
    <row r="7079" spans="1:9">
      <c r="A7079" t="s">
        <v>7891</v>
      </c>
    </row>
    <row r="7081" spans="1:9">
      <c r="A7081" t="s">
        <v>7892</v>
      </c>
      <c r="B7081" t="s">
        <v>7893</v>
      </c>
      <c r="C7081" t="s">
        <v>7894</v>
      </c>
      <c r="D7081" t="s">
        <v>2838</v>
      </c>
      <c r="E7081" t="s">
        <v>3640</v>
      </c>
      <c r="F7081" t="s">
        <v>28</v>
      </c>
      <c r="G7081" t="s">
        <v>301</v>
      </c>
      <c r="H7081" t="s">
        <v>7895</v>
      </c>
      <c r="I7081" t="s">
        <v>288</v>
      </c>
    </row>
    <row r="7082" spans="1:9">
      <c r="A7082" t="s">
        <v>308</v>
      </c>
    </row>
    <row r="7083" spans="1:9">
      <c r="A7083" t="s">
        <v>7896</v>
      </c>
    </row>
    <row r="7088" spans="1:9">
      <c r="A7088" t="s">
        <v>7897</v>
      </c>
    </row>
    <row r="7090" spans="1:6">
      <c r="A7090" t="s">
        <v>7898</v>
      </c>
      <c r="B7090" t="s">
        <v>7899</v>
      </c>
      <c r="C7090" t="s">
        <v>7900</v>
      </c>
    </row>
    <row r="7093" spans="1:6">
      <c r="A7093" t="s">
        <v>7901</v>
      </c>
    </row>
    <row r="7095" spans="1:6">
      <c r="A7095" t="s">
        <v>7902</v>
      </c>
      <c r="B7095" t="s">
        <v>7903</v>
      </c>
      <c r="C7095" t="s">
        <v>7904</v>
      </c>
      <c r="D7095" t="s">
        <v>7905</v>
      </c>
      <c r="E7095" t="s">
        <v>7906</v>
      </c>
      <c r="F7095" t="s">
        <v>7907</v>
      </c>
    </row>
    <row r="7097" spans="1:6">
      <c r="A7097" t="s">
        <v>7908</v>
      </c>
      <c r="B7097" t="s">
        <v>7909</v>
      </c>
      <c r="C7097" t="s">
        <v>7910</v>
      </c>
      <c r="D7097" t="s">
        <v>7911</v>
      </c>
    </row>
    <row r="7099" spans="1:6">
      <c r="A7099" t="s">
        <v>7912</v>
      </c>
      <c r="B7099" t="s">
        <v>7913</v>
      </c>
      <c r="C7099" t="s">
        <v>7914</v>
      </c>
    </row>
    <row r="7102" spans="1:6">
      <c r="A7102" t="s">
        <v>7915</v>
      </c>
    </row>
    <row r="7104" spans="1:6">
      <c r="A7104" t="s">
        <v>7916</v>
      </c>
    </row>
    <row r="7106" spans="1:5">
      <c r="A7106" t="s">
        <v>7917</v>
      </c>
      <c r="B7106" t="s">
        <v>7918</v>
      </c>
    </row>
    <row r="7108" spans="1:5">
      <c r="A7108" t="s">
        <v>7919</v>
      </c>
      <c r="B7108" t="s">
        <v>7920</v>
      </c>
      <c r="C7108" t="s">
        <v>7921</v>
      </c>
      <c r="D7108" t="s">
        <v>7922</v>
      </c>
    </row>
    <row r="7110" spans="1:5">
      <c r="A7110" t="s">
        <v>7923</v>
      </c>
      <c r="B7110" t="s">
        <v>7924</v>
      </c>
    </row>
    <row r="7112" spans="1:5">
      <c r="A7112" t="s">
        <v>7925</v>
      </c>
      <c r="B7112" t="s">
        <v>7926</v>
      </c>
      <c r="C7112" t="s">
        <v>7927</v>
      </c>
    </row>
    <row r="7114" spans="1:5">
      <c r="A7114" t="s">
        <v>7928</v>
      </c>
    </row>
    <row r="7115" spans="1:5">
      <c r="A7115" t="s">
        <v>7929</v>
      </c>
      <c r="B7115" t="s">
        <v>673</v>
      </c>
      <c r="C7115" t="s">
        <v>7930</v>
      </c>
      <c r="D7115">
        <v>2018</v>
      </c>
    </row>
    <row r="7116" spans="1:5">
      <c r="A7116" t="s">
        <v>7931</v>
      </c>
      <c r="B7116" t="s">
        <v>673</v>
      </c>
      <c r="C7116" t="s">
        <v>7932</v>
      </c>
      <c r="D7116" t="s">
        <v>7933</v>
      </c>
      <c r="E7116">
        <v>2015</v>
      </c>
    </row>
    <row r="7117" spans="1:5">
      <c r="A7117" t="s">
        <v>7934</v>
      </c>
      <c r="B7117" t="s">
        <v>7935</v>
      </c>
    </row>
    <row r="7118" spans="1:5">
      <c r="A7118" t="s">
        <v>7936</v>
      </c>
    </row>
    <row r="7119" spans="1:5">
      <c r="A7119" t="s">
        <v>7937</v>
      </c>
      <c r="B7119" t="s">
        <v>7938</v>
      </c>
    </row>
    <row r="7121" spans="1:1">
      <c r="A7121" t="s">
        <v>7939</v>
      </c>
    </row>
    <row r="7123" spans="1:1">
      <c r="A7123" t="s">
        <v>7940</v>
      </c>
    </row>
    <row r="7125" spans="1:1">
      <c r="A7125" t="s">
        <v>3456</v>
      </c>
    </row>
    <row r="7126" spans="1:1">
      <c r="A7126" t="s">
        <v>7941</v>
      </c>
    </row>
    <row r="7127" spans="1:1">
      <c r="A7127" t="s">
        <v>7942</v>
      </c>
    </row>
    <row r="7128" spans="1:1">
      <c r="A7128" t="s">
        <v>7943</v>
      </c>
    </row>
    <row r="7129" spans="1:1">
      <c r="A7129" t="s">
        <v>7944</v>
      </c>
    </row>
    <row r="7130" spans="1:1">
      <c r="A7130" t="s">
        <v>7945</v>
      </c>
    </row>
    <row r="7131" spans="1:1">
      <c r="A7131" t="s">
        <v>7946</v>
      </c>
    </row>
    <row r="7132" spans="1:1">
      <c r="A7132" t="s">
        <v>7947</v>
      </c>
    </row>
    <row r="7133" spans="1:1">
      <c r="A7133" t="s">
        <v>7948</v>
      </c>
    </row>
    <row r="7134" spans="1:1">
      <c r="A7134" t="s">
        <v>1304</v>
      </c>
    </row>
    <row r="7135" spans="1:1">
      <c r="A7135" t="s">
        <v>1252</v>
      </c>
    </row>
    <row r="7136" spans="1:1">
      <c r="A7136" t="s">
        <v>527</v>
      </c>
    </row>
    <row r="7137" spans="1:8">
      <c r="A7137" t="s">
        <v>529</v>
      </c>
    </row>
    <row r="7138" spans="1:8">
      <c r="A7138" t="s">
        <v>7475</v>
      </c>
    </row>
    <row r="7139" spans="1:8">
      <c r="A7139" t="s">
        <v>528</v>
      </c>
    </row>
    <row r="7140" spans="1:8">
      <c r="A7140" t="s">
        <v>7949</v>
      </c>
    </row>
    <row r="7141" spans="1:8">
      <c r="A7141" t="s">
        <v>7950</v>
      </c>
    </row>
    <row r="7142" spans="1:8">
      <c r="A7142" t="s">
        <v>7951</v>
      </c>
    </row>
    <row r="7143" spans="1:8">
      <c r="A7143" t="s">
        <v>7952</v>
      </c>
    </row>
    <row r="7144" spans="1:8">
      <c r="A7144" t="s">
        <v>7953</v>
      </c>
    </row>
    <row r="7146" spans="1:8">
      <c r="A7146" t="s">
        <v>7954</v>
      </c>
      <c r="B7146" t="s">
        <v>7955</v>
      </c>
      <c r="C7146" t="s">
        <v>7956</v>
      </c>
      <c r="D7146" t="s">
        <v>7957</v>
      </c>
      <c r="E7146" t="s">
        <v>7958</v>
      </c>
      <c r="F7146" t="s">
        <v>7959</v>
      </c>
      <c r="G7146" t="s">
        <v>1132</v>
      </c>
      <c r="H7146" t="s">
        <v>7960</v>
      </c>
    </row>
    <row r="7148" spans="1:8">
      <c r="A7148" t="s">
        <v>7961</v>
      </c>
      <c r="B7148" t="s">
        <v>7962</v>
      </c>
      <c r="C7148" t="s">
        <v>7963</v>
      </c>
      <c r="D7148" t="s">
        <v>7964</v>
      </c>
    </row>
    <row r="7150" spans="1:8">
      <c r="A7150" t="s">
        <v>7965</v>
      </c>
      <c r="B7150" t="s">
        <v>7966</v>
      </c>
      <c r="C7150" t="s">
        <v>7967</v>
      </c>
      <c r="D7150" t="s">
        <v>7968</v>
      </c>
      <c r="E7150" t="s">
        <v>7969</v>
      </c>
    </row>
    <row r="7152" spans="1:8">
      <c r="A7152" t="s">
        <v>7970</v>
      </c>
      <c r="B7152" t="s">
        <v>7971</v>
      </c>
      <c r="C7152" t="s">
        <v>7972</v>
      </c>
      <c r="D7152" t="s">
        <v>7973</v>
      </c>
      <c r="E7152" t="s">
        <v>7974</v>
      </c>
    </row>
    <row r="7155" spans="1:4">
      <c r="A7155" t="s">
        <v>7975</v>
      </c>
    </row>
    <row r="7157" spans="1:4">
      <c r="A7157" t="s">
        <v>7976</v>
      </c>
    </row>
    <row r="7159" spans="1:4">
      <c r="A7159" t="s">
        <v>7977</v>
      </c>
    </row>
    <row r="7160" spans="1:4">
      <c r="A7160" t="s">
        <v>7978</v>
      </c>
      <c r="B7160" t="s">
        <v>7979</v>
      </c>
      <c r="C7160" t="s">
        <v>2988</v>
      </c>
      <c r="D7160" t="s">
        <v>7980</v>
      </c>
    </row>
    <row r="7161" spans="1:4">
      <c r="A7161" t="s">
        <v>7981</v>
      </c>
    </row>
    <row r="7162" spans="1:4">
      <c r="A7162" t="s">
        <v>7982</v>
      </c>
    </row>
    <row r="7163" spans="1:4">
      <c r="A7163" t="s">
        <v>7983</v>
      </c>
    </row>
    <row r="7164" spans="1:4">
      <c r="A7164" t="s">
        <v>7984</v>
      </c>
    </row>
    <row r="7165" spans="1:4">
      <c r="A7165" t="s">
        <v>7985</v>
      </c>
    </row>
    <row r="7166" spans="1:4">
      <c r="A7166" t="s">
        <v>7986</v>
      </c>
      <c r="B7166" t="s">
        <v>7987</v>
      </c>
      <c r="C7166" t="s">
        <v>7988</v>
      </c>
      <c r="D7166" t="s">
        <v>7989</v>
      </c>
    </row>
    <row r="7167" spans="1:4">
      <c r="A7167" t="s">
        <v>7990</v>
      </c>
      <c r="B7167" t="s">
        <v>3721</v>
      </c>
      <c r="C7167" t="s">
        <v>7991</v>
      </c>
    </row>
    <row r="7168" spans="1:4">
      <c r="A7168" t="s">
        <v>7992</v>
      </c>
    </row>
    <row r="7169" spans="1:8">
      <c r="A7169" t="s">
        <v>7993</v>
      </c>
    </row>
    <row r="7170" spans="1:8">
      <c r="A7170" t="s">
        <v>7994</v>
      </c>
    </row>
    <row r="7173" spans="1:8">
      <c r="A7173" t="s">
        <v>7995</v>
      </c>
    </row>
    <row r="7175" spans="1:8">
      <c r="A7175" t="s">
        <v>7996</v>
      </c>
    </row>
    <row r="7176" spans="1:8">
      <c r="A7176" s="1" t="s">
        <v>7997</v>
      </c>
    </row>
    <row r="7181" spans="1:8">
      <c r="A7181" t="s">
        <v>7998</v>
      </c>
      <c r="B7181" t="s">
        <v>880</v>
      </c>
      <c r="C7181" t="s">
        <v>7999</v>
      </c>
      <c r="D7181" t="s">
        <v>8000</v>
      </c>
      <c r="E7181" t="s">
        <v>8001</v>
      </c>
      <c r="F7181" t="s">
        <v>8002</v>
      </c>
      <c r="G7181" t="s">
        <v>8003</v>
      </c>
      <c r="H7181" t="s">
        <v>8004</v>
      </c>
    </row>
    <row r="7182" spans="1:8">
      <c r="A7182" s="1" t="s">
        <v>8005</v>
      </c>
    </row>
    <row r="7187" spans="1:1">
      <c r="A7187" t="s">
        <v>8006</v>
      </c>
    </row>
    <row r="7188" spans="1:1">
      <c r="A7188" s="1" t="s">
        <v>8007</v>
      </c>
    </row>
    <row r="7193" spans="1:1">
      <c r="A7193" t="s">
        <v>8008</v>
      </c>
    </row>
    <row r="7195" spans="1:1">
      <c r="A7195" t="s">
        <v>8009</v>
      </c>
    </row>
    <row r="7197" spans="1:1">
      <c r="A7197" t="s">
        <v>8010</v>
      </c>
    </row>
    <row r="7199" spans="1:1">
      <c r="A7199" t="s">
        <v>8011</v>
      </c>
    </row>
    <row r="7201" spans="1:4">
      <c r="A7201" t="s">
        <v>8012</v>
      </c>
    </row>
    <row r="7203" spans="1:4">
      <c r="A7203" t="s">
        <v>8013</v>
      </c>
    </row>
    <row r="7205" spans="1:4">
      <c r="A7205" t="s">
        <v>8014</v>
      </c>
    </row>
    <row r="7206" spans="1:4">
      <c r="A7206" s="1" t="s">
        <v>8015</v>
      </c>
    </row>
    <row r="7211" spans="1:4">
      <c r="A7211" t="s">
        <v>8016</v>
      </c>
    </row>
    <row r="7214" spans="1:4">
      <c r="A7214" t="s">
        <v>8017</v>
      </c>
      <c r="B7214" t="s">
        <v>8018</v>
      </c>
    </row>
    <row r="7215" spans="1:4">
      <c r="A7215" t="s">
        <v>8019</v>
      </c>
      <c r="B7215" t="s">
        <v>8020</v>
      </c>
      <c r="C7215" t="s">
        <v>8021</v>
      </c>
      <c r="D7215" t="s">
        <v>8022</v>
      </c>
    </row>
    <row r="7217" spans="1:20">
      <c r="A7217" t="s">
        <v>8023</v>
      </c>
      <c r="B7217" t="s">
        <v>8024</v>
      </c>
      <c r="C7217" t="s">
        <v>8025</v>
      </c>
      <c r="D7217" t="s">
        <v>8026</v>
      </c>
    </row>
    <row r="7219" spans="1:20">
      <c r="A7219" t="s">
        <v>8027</v>
      </c>
      <c r="B7219" t="s">
        <v>8028</v>
      </c>
      <c r="C7219" t="s">
        <v>8029</v>
      </c>
    </row>
    <row r="7221" spans="1:20">
      <c r="A7221" t="s">
        <v>8030</v>
      </c>
      <c r="B7221" t="s">
        <v>8031</v>
      </c>
    </row>
    <row r="7223" spans="1:20">
      <c r="A7223" t="s">
        <v>8032</v>
      </c>
      <c r="B7223" t="s">
        <v>8033</v>
      </c>
      <c r="C7223" t="s">
        <v>8034</v>
      </c>
      <c r="D7223" t="s">
        <v>374</v>
      </c>
      <c r="E7223" t="s">
        <v>28</v>
      </c>
      <c r="F7223" t="s">
        <v>373</v>
      </c>
      <c r="G7223" t="s">
        <v>2839</v>
      </c>
      <c r="H7223" t="s">
        <v>8035</v>
      </c>
      <c r="I7223" t="s">
        <v>301</v>
      </c>
      <c r="J7223" t="s">
        <v>302</v>
      </c>
      <c r="K7223" t="s">
        <v>8036</v>
      </c>
      <c r="L7223" t="s">
        <v>366</v>
      </c>
      <c r="M7223" t="s">
        <v>494</v>
      </c>
      <c r="N7223" t="s">
        <v>8037</v>
      </c>
      <c r="O7223" t="s">
        <v>7007</v>
      </c>
      <c r="P7223" t="s">
        <v>8038</v>
      </c>
      <c r="Q7223" t="s">
        <v>3375</v>
      </c>
      <c r="R7223" t="s">
        <v>8039</v>
      </c>
      <c r="S7223" t="s">
        <v>8040</v>
      </c>
      <c r="T7223" t="s">
        <v>8041</v>
      </c>
    </row>
    <row r="7225" spans="1:20">
      <c r="A7225" t="s">
        <v>8042</v>
      </c>
    </row>
    <row r="7226" spans="1:20">
      <c r="A7226" t="s">
        <v>8043</v>
      </c>
    </row>
    <row r="7228" spans="1:20">
      <c r="A7228" t="s">
        <v>8044</v>
      </c>
    </row>
    <row r="7230" spans="1:20">
      <c r="A7230" t="s">
        <v>8045</v>
      </c>
    </row>
    <row r="7231" spans="1:20">
      <c r="A7231" t="s">
        <v>8046</v>
      </c>
    </row>
    <row r="7232" spans="1:20">
      <c r="A7232" s="2">
        <v>35</v>
      </c>
    </row>
    <row r="7233" spans="1:5">
      <c r="A7233" t="s">
        <v>8047</v>
      </c>
    </row>
    <row r="7235" spans="1:5">
      <c r="A7235" t="s">
        <v>8048</v>
      </c>
    </row>
    <row r="7237" spans="1:5">
      <c r="A7237" t="s">
        <v>8049</v>
      </c>
      <c r="B7237" t="s">
        <v>8050</v>
      </c>
      <c r="C7237" t="s">
        <v>8051</v>
      </c>
      <c r="D7237" t="s">
        <v>8052</v>
      </c>
      <c r="E7237" t="s">
        <v>8053</v>
      </c>
    </row>
    <row r="7238" spans="1:5">
      <c r="A7238" t="s">
        <v>8054</v>
      </c>
    </row>
    <row r="7240" spans="1:5">
      <c r="A7240" t="s">
        <v>8055</v>
      </c>
      <c r="B7240" t="s">
        <v>8056</v>
      </c>
      <c r="C7240" t="s">
        <v>8057</v>
      </c>
    </row>
    <row r="7241" spans="1:5">
      <c r="A7241" t="s">
        <v>8058</v>
      </c>
      <c r="B7241" t="s">
        <v>8059</v>
      </c>
    </row>
    <row r="7242" spans="1:5">
      <c r="A7242" t="s">
        <v>8060</v>
      </c>
    </row>
    <row r="7243" spans="1:5">
      <c r="A7243" t="e">
        <f>--Tracy Eldredge</f>
        <v>#NAME?</v>
      </c>
      <c r="B7243" t="s">
        <v>8061</v>
      </c>
      <c r="C7243" t="s">
        <v>2080</v>
      </c>
    </row>
    <row r="7244" spans="1:5">
      <c r="A7244" t="s">
        <v>8062</v>
      </c>
    </row>
    <row r="7245" spans="1:5">
      <c r="A7245" t="s">
        <v>8063</v>
      </c>
      <c r="B7245" t="s">
        <v>8064</v>
      </c>
      <c r="C7245" t="s">
        <v>8065</v>
      </c>
    </row>
    <row r="7246" spans="1:5">
      <c r="A7246" t="s">
        <v>8066</v>
      </c>
    </row>
    <row r="7247" spans="1:5">
      <c r="A7247" t="s">
        <v>8060</v>
      </c>
    </row>
    <row r="7248" spans="1:5">
      <c r="A7248" t="e">
        <f>--The Pastorino Family</f>
        <v>#NAME?</v>
      </c>
      <c r="B7248" t="s">
        <v>8067</v>
      </c>
      <c r="C7248" t="s">
        <v>8068</v>
      </c>
      <c r="D7248" t="s">
        <v>2080</v>
      </c>
    </row>
    <row r="7249" spans="1:5">
      <c r="A7249" t="s">
        <v>8069</v>
      </c>
      <c r="B7249" t="s">
        <v>8070</v>
      </c>
      <c r="C7249" t="s">
        <v>2734</v>
      </c>
      <c r="D7249" t="s">
        <v>8071</v>
      </c>
      <c r="E7249" t="s">
        <v>8072</v>
      </c>
    </row>
    <row r="7250" spans="1:5">
      <c r="A7250" t="s">
        <v>8073</v>
      </c>
      <c r="B7250" t="s">
        <v>8074</v>
      </c>
    </row>
    <row r="7251" spans="1:5">
      <c r="A7251" t="s">
        <v>8075</v>
      </c>
      <c r="B7251" t="s">
        <v>8076</v>
      </c>
    </row>
    <row r="7252" spans="1:5">
      <c r="A7252" t="s">
        <v>8060</v>
      </c>
    </row>
    <row r="7253" spans="1:5">
      <c r="A7253" t="e">
        <f>--Aslam M.D.</f>
        <v>#NAME?</v>
      </c>
      <c r="B7253" t="s">
        <v>8077</v>
      </c>
      <c r="C7253" t="s">
        <v>8078</v>
      </c>
    </row>
    <row r="7255" spans="1:5">
      <c r="A7255" t="s">
        <v>8079</v>
      </c>
      <c r="B7255" t="s">
        <v>8080</v>
      </c>
      <c r="C7255" t="s">
        <v>8081</v>
      </c>
    </row>
    <row r="7256" spans="1:5">
      <c r="A7256" t="s">
        <v>8060</v>
      </c>
    </row>
    <row r="7257" spans="1:5">
      <c r="A7257" t="e">
        <f>--Britney Smith</f>
        <v>#NAME?</v>
      </c>
      <c r="B7257" t="s">
        <v>8082</v>
      </c>
      <c r="C7257" t="s">
        <v>8083</v>
      </c>
    </row>
    <row r="7260" spans="1:5">
      <c r="A7260" t="s">
        <v>8084</v>
      </c>
      <c r="B7260" t="s">
        <v>8085</v>
      </c>
      <c r="C7260" t="s">
        <v>757</v>
      </c>
    </row>
    <row r="7261" spans="1:5">
      <c r="A7261" t="s">
        <v>8086</v>
      </c>
      <c r="B7261" t="s">
        <v>8087</v>
      </c>
      <c r="C7261" t="s">
        <v>8088</v>
      </c>
    </row>
    <row r="7262" spans="1:5">
      <c r="A7262" t="s">
        <v>8060</v>
      </c>
    </row>
    <row r="7263" spans="1:5">
      <c r="A7263" t="e">
        <f>--Dr. Reddy</f>
        <v>#NAME?</v>
      </c>
      <c r="B7263" t="s">
        <v>8082</v>
      </c>
      <c r="C7263" t="s">
        <v>8083</v>
      </c>
    </row>
    <row r="7270" spans="1:8">
      <c r="A7270" s="1" t="s">
        <v>8089</v>
      </c>
    </row>
    <row r="7275" spans="1:8">
      <c r="A7275" t="s">
        <v>8090</v>
      </c>
      <c r="B7275" t="s">
        <v>8091</v>
      </c>
      <c r="C7275" t="s">
        <v>8092</v>
      </c>
      <c r="D7275" t="s">
        <v>369</v>
      </c>
      <c r="E7275" t="s">
        <v>8093</v>
      </c>
      <c r="F7275" t="s">
        <v>8094</v>
      </c>
      <c r="G7275" t="s">
        <v>8095</v>
      </c>
      <c r="H7275" t="s">
        <v>8096</v>
      </c>
    </row>
    <row r="7276" spans="1:8">
      <c r="A7276" t="s">
        <v>8097</v>
      </c>
    </row>
    <row r="7278" spans="1:8">
      <c r="A7278" t="s">
        <v>8098</v>
      </c>
    </row>
    <row r="7279" spans="1:8">
      <c r="A7279" s="1" t="s">
        <v>8099</v>
      </c>
    </row>
    <row r="7284" spans="1:5">
      <c r="A7284" t="s">
        <v>8100</v>
      </c>
      <c r="B7284" t="s">
        <v>8101</v>
      </c>
      <c r="C7284" t="s">
        <v>8102</v>
      </c>
      <c r="D7284" t="s">
        <v>8103</v>
      </c>
      <c r="E7284" t="s">
        <v>8104</v>
      </c>
    </row>
    <row r="7285" spans="1:5">
      <c r="A7285" s="1" t="s">
        <v>8105</v>
      </c>
    </row>
    <row r="7290" spans="1:5">
      <c r="A7290" t="s">
        <v>8106</v>
      </c>
      <c r="B7290" t="s">
        <v>8107</v>
      </c>
      <c r="C7290" t="s">
        <v>8108</v>
      </c>
    </row>
    <row r="7292" spans="1:5">
      <c r="A7292" t="s">
        <v>8109</v>
      </c>
      <c r="B7292" t="s">
        <v>8110</v>
      </c>
      <c r="C7292" t="s">
        <v>818</v>
      </c>
      <c r="D7292" t="s">
        <v>1645</v>
      </c>
      <c r="E7292" t="s">
        <v>8111</v>
      </c>
    </row>
    <row r="7294" spans="1:5">
      <c r="A7294" t="s">
        <v>8112</v>
      </c>
    </row>
    <row r="7296" spans="1:5">
      <c r="A7296" t="s">
        <v>8113</v>
      </c>
      <c r="B7296" t="s">
        <v>8114</v>
      </c>
      <c r="C7296" t="s">
        <v>8115</v>
      </c>
    </row>
    <row r="7298" spans="1:4">
      <c r="A7298" t="s">
        <v>8116</v>
      </c>
      <c r="B7298" t="s">
        <v>4561</v>
      </c>
      <c r="C7298" t="s">
        <v>8117</v>
      </c>
    </row>
    <row r="7299" spans="1:4">
      <c r="A7299" t="s">
        <v>2372</v>
      </c>
    </row>
    <row r="7300" spans="1:4">
      <c r="A7300" t="s">
        <v>8118</v>
      </c>
      <c r="B7300" t="s">
        <v>8119</v>
      </c>
      <c r="C7300" t="s">
        <v>8120</v>
      </c>
      <c r="D7300" t="s">
        <v>8121</v>
      </c>
    </row>
    <row r="7305" spans="1:4">
      <c r="A7305" t="s">
        <v>8122</v>
      </c>
    </row>
    <row r="7307" spans="1:4">
      <c r="A7307" t="s">
        <v>8123</v>
      </c>
      <c r="B7307" t="s">
        <v>8124</v>
      </c>
    </row>
    <row r="7309" spans="1:4">
      <c r="A7309" t="s">
        <v>8125</v>
      </c>
      <c r="B7309" t="s">
        <v>8126</v>
      </c>
    </row>
    <row r="7311" spans="1:4">
      <c r="A7311" t="s">
        <v>8127</v>
      </c>
      <c r="B7311" t="s">
        <v>8128</v>
      </c>
    </row>
    <row r="7313" spans="1:5">
      <c r="A7313" t="e">
        <f>- all Levels of Math homework Help or Individualized Intervention: Algebra</f>
        <v>#NAME?</v>
      </c>
      <c r="B7313" t="s">
        <v>28</v>
      </c>
      <c r="C7313" t="s">
        <v>288</v>
      </c>
      <c r="D7313" t="s">
        <v>7058</v>
      </c>
      <c r="E7313" t="s">
        <v>8129</v>
      </c>
    </row>
    <row r="7314" spans="1:5">
      <c r="A7314" t="e">
        <f>- Reading &amp; Writing Intervention personalized to The student</f>
        <v>#NAME?</v>
      </c>
    </row>
    <row r="7315" spans="1:5">
      <c r="A7315" t="e">
        <f>- SAT/ACT And GED prep.</f>
        <v>#NAME?</v>
      </c>
    </row>
    <row r="7316" spans="1:5">
      <c r="A7316" t="e">
        <f>- all Levels of English</f>
        <v>#NAME?</v>
      </c>
      <c r="B7316" t="s">
        <v>5132</v>
      </c>
      <c r="C7316" t="s">
        <v>8130</v>
      </c>
    </row>
    <row r="7317" spans="1:5">
      <c r="A7317" t="e">
        <f>- Phonics Development</f>
        <v>#NAME?</v>
      </c>
    </row>
    <row r="7318" spans="1:5">
      <c r="A7318" t="e">
        <f>- ESL</f>
        <v>#NAME?</v>
      </c>
    </row>
    <row r="7319" spans="1:5">
      <c r="A7319" t="e">
        <f>- any Subject</f>
        <v>#NAME?</v>
      </c>
    </row>
    <row r="7321" spans="1:5">
      <c r="A7321" t="s">
        <v>8131</v>
      </c>
    </row>
    <row r="7323" spans="1:5">
      <c r="A7323" t="s">
        <v>8132</v>
      </c>
    </row>
    <row r="7325" spans="1:5">
      <c r="A7325" t="s">
        <v>8133</v>
      </c>
    </row>
    <row r="7326" spans="1:5">
      <c r="A7326" t="s">
        <v>8134</v>
      </c>
    </row>
    <row r="7327" spans="1:5">
      <c r="A7327" s="1" t="s">
        <v>8135</v>
      </c>
    </row>
    <row r="7332" spans="1:8">
      <c r="A7332" t="s">
        <v>8136</v>
      </c>
    </row>
    <row r="7334" spans="1:8">
      <c r="A7334" t="s">
        <v>1802</v>
      </c>
    </row>
    <row r="7336" spans="1:8">
      <c r="A7336" t="s">
        <v>1803</v>
      </c>
    </row>
    <row r="7338" spans="1:8">
      <c r="A7338" t="s">
        <v>1804</v>
      </c>
    </row>
    <row r="7340" spans="1:8">
      <c r="A7340" t="s">
        <v>1805</v>
      </c>
      <c r="B7340" t="s">
        <v>218</v>
      </c>
      <c r="C7340" t="s">
        <v>380</v>
      </c>
      <c r="D7340" t="s">
        <v>378</v>
      </c>
      <c r="E7340" t="s">
        <v>377</v>
      </c>
      <c r="F7340" t="s">
        <v>379</v>
      </c>
      <c r="G7340" t="s">
        <v>1806</v>
      </c>
      <c r="H7340" t="s">
        <v>1807</v>
      </c>
    </row>
    <row r="7342" spans="1:8">
      <c r="A7342" t="s">
        <v>1808</v>
      </c>
    </row>
    <row r="7344" spans="1:8">
      <c r="A7344" t="s">
        <v>1809</v>
      </c>
    </row>
    <row r="7345" spans="1:11">
      <c r="A7345" t="s">
        <v>1810</v>
      </c>
    </row>
    <row r="7346" spans="1:11">
      <c r="A7346" t="s">
        <v>1811</v>
      </c>
    </row>
    <row r="7347" spans="1:11">
      <c r="A7347" t="s">
        <v>1812</v>
      </c>
    </row>
    <row r="7348" spans="1:11">
      <c r="A7348" t="s">
        <v>1813</v>
      </c>
    </row>
    <row r="7349" spans="1:11">
      <c r="A7349" t="s">
        <v>1814</v>
      </c>
    </row>
    <row r="7351" spans="1:11">
      <c r="A7351" t="s">
        <v>1815</v>
      </c>
    </row>
    <row r="7353" spans="1:11">
      <c r="A7353" t="s">
        <v>1816</v>
      </c>
      <c r="B7353" t="s">
        <v>1817</v>
      </c>
      <c r="C7353" t="s">
        <v>28</v>
      </c>
      <c r="D7353" t="s">
        <v>301</v>
      </c>
      <c r="E7353" t="s">
        <v>302</v>
      </c>
      <c r="F7353" t="s">
        <v>288</v>
      </c>
      <c r="G7353" t="s">
        <v>1818</v>
      </c>
      <c r="H7353" t="s">
        <v>1819</v>
      </c>
      <c r="I7353" t="s">
        <v>674</v>
      </c>
      <c r="J7353" t="s">
        <v>1820</v>
      </c>
      <c r="K7353" t="s">
        <v>1821</v>
      </c>
    </row>
    <row r="7355" spans="1:11">
      <c r="A7355" t="s">
        <v>1822</v>
      </c>
    </row>
    <row r="7356" spans="1:11">
      <c r="A7356" t="s">
        <v>1823</v>
      </c>
    </row>
    <row r="7361" spans="1:75">
      <c r="A7361" t="s">
        <v>8137</v>
      </c>
      <c r="B7361" t="s">
        <v>8138</v>
      </c>
      <c r="C7361" t="s">
        <v>8139</v>
      </c>
      <c r="D7361" t="s">
        <v>8140</v>
      </c>
      <c r="E7361" t="s">
        <v>8141</v>
      </c>
      <c r="F7361" t="s">
        <v>8142</v>
      </c>
      <c r="G7361" t="s">
        <v>8143</v>
      </c>
      <c r="H7361" t="s">
        <v>8144</v>
      </c>
      <c r="I7361" t="s">
        <v>8145</v>
      </c>
      <c r="J7361" t="s">
        <v>8146</v>
      </c>
      <c r="K7361" t="s">
        <v>8147</v>
      </c>
      <c r="L7361" t="s">
        <v>8148</v>
      </c>
      <c r="M7361" t="s">
        <v>2072</v>
      </c>
      <c r="N7361" t="s">
        <v>8149</v>
      </c>
      <c r="O7361" t="s">
        <v>8150</v>
      </c>
      <c r="P7361" t="s">
        <v>8151</v>
      </c>
      <c r="Q7361" t="s">
        <v>8152</v>
      </c>
      <c r="R7361" t="s">
        <v>8153</v>
      </c>
      <c r="S7361" t="s">
        <v>8154</v>
      </c>
      <c r="T7361" t="s">
        <v>8119</v>
      </c>
      <c r="U7361" t="s">
        <v>8155</v>
      </c>
      <c r="V7361" t="s">
        <v>8156</v>
      </c>
      <c r="W7361" t="s">
        <v>8157</v>
      </c>
      <c r="X7361" t="s">
        <v>8158</v>
      </c>
      <c r="Y7361" t="s">
        <v>8159</v>
      </c>
      <c r="Z7361" t="s">
        <v>5526</v>
      </c>
      <c r="AA7361" t="s">
        <v>8160</v>
      </c>
      <c r="AB7361" t="s">
        <v>8077</v>
      </c>
      <c r="AC7361" t="s">
        <v>8161</v>
      </c>
      <c r="AD7361" t="s">
        <v>8162</v>
      </c>
      <c r="AE7361" t="s">
        <v>8163</v>
      </c>
      <c r="AF7361" t="s">
        <v>8164</v>
      </c>
      <c r="AG7361" t="s">
        <v>8165</v>
      </c>
      <c r="AH7361" t="s">
        <v>8166</v>
      </c>
      <c r="AI7361" t="s">
        <v>8167</v>
      </c>
      <c r="AJ7361" t="s">
        <v>8168</v>
      </c>
      <c r="AK7361" t="s">
        <v>8169</v>
      </c>
      <c r="AL7361" t="s">
        <v>8170</v>
      </c>
      <c r="AM7361" t="s">
        <v>8171</v>
      </c>
      <c r="AN7361" t="s">
        <v>8172</v>
      </c>
      <c r="AO7361" t="s">
        <v>8173</v>
      </c>
      <c r="AP7361" t="s">
        <v>8174</v>
      </c>
      <c r="AQ7361" t="s">
        <v>8175</v>
      </c>
      <c r="AR7361" t="s">
        <v>8176</v>
      </c>
      <c r="AS7361" t="s">
        <v>8177</v>
      </c>
      <c r="AT7361" t="s">
        <v>8120</v>
      </c>
      <c r="AU7361" t="s">
        <v>8178</v>
      </c>
      <c r="AV7361" t="s">
        <v>8179</v>
      </c>
      <c r="AW7361" t="s">
        <v>8180</v>
      </c>
      <c r="AX7361" t="s">
        <v>8181</v>
      </c>
      <c r="AY7361" t="s">
        <v>8182</v>
      </c>
      <c r="AZ7361" t="s">
        <v>8183</v>
      </c>
      <c r="BA7361" t="s">
        <v>8184</v>
      </c>
      <c r="BB7361" t="s">
        <v>8185</v>
      </c>
      <c r="BC7361" t="s">
        <v>8061</v>
      </c>
      <c r="BD7361" t="s">
        <v>8186</v>
      </c>
      <c r="BE7361" t="s">
        <v>8082</v>
      </c>
      <c r="BF7361" t="s">
        <v>8187</v>
      </c>
      <c r="BG7361" t="s">
        <v>8188</v>
      </c>
      <c r="BH7361" t="s">
        <v>8189</v>
      </c>
      <c r="BI7361" t="s">
        <v>8190</v>
      </c>
      <c r="BJ7361" t="s">
        <v>8191</v>
      </c>
      <c r="BK7361" t="s">
        <v>8192</v>
      </c>
      <c r="BL7361" t="s">
        <v>8193</v>
      </c>
      <c r="BM7361" t="s">
        <v>8194</v>
      </c>
      <c r="BN7361" t="s">
        <v>8195</v>
      </c>
      <c r="BO7361" t="s">
        <v>8196</v>
      </c>
      <c r="BP7361" t="s">
        <v>8197</v>
      </c>
      <c r="BQ7361" t="s">
        <v>8198</v>
      </c>
      <c r="BR7361" t="s">
        <v>8199</v>
      </c>
      <c r="BS7361" t="s">
        <v>8200</v>
      </c>
      <c r="BT7361" t="s">
        <v>8201</v>
      </c>
      <c r="BU7361" t="s">
        <v>8202</v>
      </c>
      <c r="BV7361" t="s">
        <v>8203</v>
      </c>
      <c r="BW7361" t="s">
        <v>2080</v>
      </c>
    </row>
    <row r="7362" spans="1:75">
      <c r="A7362" s="1" t="s">
        <v>8204</v>
      </c>
    </row>
    <row r="7367" spans="1:75">
      <c r="A7367" t="s">
        <v>8205</v>
      </c>
      <c r="B7367" t="s">
        <v>8206</v>
      </c>
      <c r="C7367" t="s">
        <v>8207</v>
      </c>
      <c r="D7367" t="s">
        <v>8208</v>
      </c>
    </row>
    <row r="7369" spans="1:75">
      <c r="A7369" t="s">
        <v>8209</v>
      </c>
    </row>
    <row r="7371" spans="1:75">
      <c r="A7371" t="s">
        <v>8210</v>
      </c>
    </row>
    <row r="7373" spans="1:75">
      <c r="A7373" t="s">
        <v>8211</v>
      </c>
    </row>
    <row r="7375" spans="1:75">
      <c r="A7375" t="s">
        <v>8212</v>
      </c>
    </row>
    <row r="7376" spans="1:75">
      <c r="A7376" t="s">
        <v>8213</v>
      </c>
    </row>
    <row r="7377" spans="1:3">
      <c r="A7377" t="s">
        <v>8214</v>
      </c>
    </row>
    <row r="7378" spans="1:3">
      <c r="A7378" t="s">
        <v>8215</v>
      </c>
    </row>
    <row r="7379" spans="1:3">
      <c r="A7379" t="s">
        <v>7975</v>
      </c>
    </row>
    <row r="7380" spans="1:3">
      <c r="A7380" t="s">
        <v>8216</v>
      </c>
    </row>
    <row r="7381" spans="1:3">
      <c r="A7381" t="s">
        <v>8217</v>
      </c>
    </row>
    <row r="7382" spans="1:3">
      <c r="A7382" t="s">
        <v>8218</v>
      </c>
    </row>
    <row r="7383" spans="1:3">
      <c r="A7383" t="s">
        <v>8219</v>
      </c>
    </row>
    <row r="7385" spans="1:3">
      <c r="A7385" t="s">
        <v>8220</v>
      </c>
    </row>
    <row r="7386" spans="1:3">
      <c r="A7386" t="s">
        <v>8221</v>
      </c>
      <c r="B7386" t="s">
        <v>8222</v>
      </c>
    </row>
    <row r="7387" spans="1:3">
      <c r="A7387" t="s">
        <v>8223</v>
      </c>
      <c r="B7387" t="s">
        <v>8224</v>
      </c>
      <c r="C7387" t="s">
        <v>8225</v>
      </c>
    </row>
    <row r="7388" spans="1:3">
      <c r="A7388" t="s">
        <v>8226</v>
      </c>
    </row>
    <row r="7390" spans="1:3">
      <c r="A7390" t="s">
        <v>8227</v>
      </c>
    </row>
    <row r="7391" spans="1:3">
      <c r="A7391" t="s">
        <v>8228</v>
      </c>
    </row>
    <row r="7395" spans="1:3">
      <c r="A7395" t="s">
        <v>8229</v>
      </c>
    </row>
    <row r="7398" spans="1:3">
      <c r="A7398" t="s">
        <v>1252</v>
      </c>
    </row>
    <row r="7399" spans="1:3">
      <c r="A7399" t="s">
        <v>527</v>
      </c>
    </row>
    <row r="7400" spans="1:3">
      <c r="A7400" t="s">
        <v>8230</v>
      </c>
    </row>
    <row r="7401" spans="1:3">
      <c r="A7401" t="s">
        <v>7475</v>
      </c>
    </row>
    <row r="7402" spans="1:3">
      <c r="A7402" t="s">
        <v>528</v>
      </c>
    </row>
    <row r="7403" spans="1:3">
      <c r="A7403" t="s">
        <v>8231</v>
      </c>
    </row>
    <row r="7404" spans="1:3">
      <c r="A7404" t="s">
        <v>8232</v>
      </c>
    </row>
    <row r="7407" spans="1:3">
      <c r="A7407" t="s">
        <v>8233</v>
      </c>
      <c r="B7407" t="s">
        <v>8234</v>
      </c>
      <c r="C7407" t="s">
        <v>8235</v>
      </c>
    </row>
    <row r="7409" spans="1:7">
      <c r="A7409" t="s">
        <v>8236</v>
      </c>
    </row>
    <row r="7411" spans="1:7">
      <c r="A7411" t="s">
        <v>8237</v>
      </c>
    </row>
    <row r="7413" spans="1:7">
      <c r="A7413" t="s">
        <v>8238</v>
      </c>
      <c r="B7413" t="s">
        <v>8239</v>
      </c>
    </row>
    <row r="7415" spans="1:7">
      <c r="A7415" t="s">
        <v>8240</v>
      </c>
    </row>
    <row r="7417" spans="1:7">
      <c r="A7417" t="s">
        <v>8241</v>
      </c>
      <c r="B7417" t="s">
        <v>8242</v>
      </c>
      <c r="C7417" t="s">
        <v>8243</v>
      </c>
      <c r="D7417" t="s">
        <v>8244</v>
      </c>
      <c r="E7417" t="s">
        <v>8245</v>
      </c>
      <c r="F7417" t="s">
        <v>8246</v>
      </c>
      <c r="G7417" t="s">
        <v>8247</v>
      </c>
    </row>
    <row r="7419" spans="1:7">
      <c r="A7419" t="s">
        <v>8248</v>
      </c>
    </row>
    <row r="7421" spans="1:7">
      <c r="A7421" t="s">
        <v>8249</v>
      </c>
    </row>
    <row r="7422" spans="1:7">
      <c r="A7422" t="s">
        <v>8250</v>
      </c>
      <c r="B7422" t="s">
        <v>8251</v>
      </c>
      <c r="C7422" t="s">
        <v>8252</v>
      </c>
      <c r="D7422" t="s">
        <v>8253</v>
      </c>
      <c r="E7422" t="s">
        <v>8254</v>
      </c>
    </row>
    <row r="7426" spans="1:4">
      <c r="A7426" s="1" t="s">
        <v>8255</v>
      </c>
    </row>
    <row r="7431" spans="1:4">
      <c r="A7431" t="s">
        <v>8</v>
      </c>
      <c r="B7431" t="s">
        <v>8256</v>
      </c>
    </row>
    <row r="7433" spans="1:4">
      <c r="A7433" t="s">
        <v>8257</v>
      </c>
      <c r="B7433" t="s">
        <v>8258</v>
      </c>
      <c r="C7433" t="s">
        <v>28</v>
      </c>
      <c r="D7433" t="s">
        <v>8259</v>
      </c>
    </row>
    <row r="7434" spans="1:4">
      <c r="A7434" t="s">
        <v>8260</v>
      </c>
    </row>
    <row r="7436" spans="1:4">
      <c r="A7436" t="s">
        <v>8261</v>
      </c>
    </row>
    <row r="7437" spans="1:4">
      <c r="A7437" t="s">
        <v>8262</v>
      </c>
    </row>
    <row r="7439" spans="1:4">
      <c r="A7439" t="s">
        <v>8263</v>
      </c>
    </row>
    <row r="7441" spans="1:2">
      <c r="A7441" t="s">
        <v>8264</v>
      </c>
    </row>
    <row r="7443" spans="1:2">
      <c r="A7443" t="s">
        <v>8265</v>
      </c>
    </row>
    <row r="7444" spans="1:2">
      <c r="A7444" t="s">
        <v>8266</v>
      </c>
    </row>
    <row r="7446" spans="1:2">
      <c r="A7446" t="s">
        <v>8267</v>
      </c>
    </row>
    <row r="7447" spans="1:2">
      <c r="A7447" t="s">
        <v>8268</v>
      </c>
      <c r="B7447" t="s">
        <v>8269</v>
      </c>
    </row>
    <row r="7449" spans="1:2">
      <c r="A7449" t="s">
        <v>8270</v>
      </c>
    </row>
    <row r="7453" spans="1:2">
      <c r="A7453" s="1" t="s">
        <v>8271</v>
      </c>
    </row>
    <row r="7458" spans="1:1">
      <c r="A7458" t="s">
        <v>8272</v>
      </c>
    </row>
    <row r="7460" spans="1:1">
      <c r="A7460" t="s">
        <v>8273</v>
      </c>
    </row>
    <row r="7462" spans="1:1">
      <c r="A7462" t="s">
        <v>4974</v>
      </c>
    </row>
    <row r="7463" spans="1:1">
      <c r="A7463" t="s">
        <v>1974</v>
      </c>
    </row>
    <row r="7464" spans="1:1">
      <c r="A7464" t="s">
        <v>1252</v>
      </c>
    </row>
    <row r="7465" spans="1:1">
      <c r="A7465" t="s">
        <v>8274</v>
      </c>
    </row>
    <row r="7466" spans="1:1">
      <c r="A7466" t="s">
        <v>1093</v>
      </c>
    </row>
    <row r="7467" spans="1:1">
      <c r="A7467" t="s">
        <v>527</v>
      </c>
    </row>
    <row r="7468" spans="1:1">
      <c r="A7468" t="s">
        <v>1084</v>
      </c>
    </row>
    <row r="7469" spans="1:1">
      <c r="A7469" t="s">
        <v>529</v>
      </c>
    </row>
    <row r="7470" spans="1:1">
      <c r="A7470" t="s">
        <v>8275</v>
      </c>
    </row>
    <row r="7471" spans="1:1">
      <c r="A7471" t="s">
        <v>528</v>
      </c>
    </row>
    <row r="7473" spans="1:1">
      <c r="A7473" t="s">
        <v>3462</v>
      </c>
    </row>
    <row r="7474" spans="1:1">
      <c r="A7474" t="s">
        <v>8276</v>
      </c>
    </row>
    <row r="7475" spans="1:1">
      <c r="A7475" t="s">
        <v>8277</v>
      </c>
    </row>
    <row r="7476" spans="1:1">
      <c r="A7476" t="s">
        <v>1106</v>
      </c>
    </row>
    <row r="7477" spans="1:1">
      <c r="A7477" t="s">
        <v>8278</v>
      </c>
    </row>
    <row r="7478" spans="1:1">
      <c r="A7478" t="s">
        <v>8279</v>
      </c>
    </row>
    <row r="7479" spans="1:1">
      <c r="A7479" t="s">
        <v>8280</v>
      </c>
    </row>
    <row r="7481" spans="1:1">
      <c r="A7481" t="s">
        <v>3456</v>
      </c>
    </row>
    <row r="7482" spans="1:1">
      <c r="A7482" t="s">
        <v>8281</v>
      </c>
    </row>
    <row r="7483" spans="1:1">
      <c r="A7483" t="s">
        <v>8282</v>
      </c>
    </row>
    <row r="7484" spans="1:1">
      <c r="A7484" t="s">
        <v>8283</v>
      </c>
    </row>
    <row r="7485" spans="1:1">
      <c r="A7485" t="s">
        <v>8284</v>
      </c>
    </row>
    <row r="7486" spans="1:1">
      <c r="A7486" t="s">
        <v>8285</v>
      </c>
    </row>
    <row r="7487" spans="1:1">
      <c r="A7487" t="s">
        <v>8286</v>
      </c>
    </row>
    <row r="7488" spans="1:1">
      <c r="A7488" t="s">
        <v>3759</v>
      </c>
    </row>
    <row r="7491" spans="1:1">
      <c r="A7491" t="s">
        <v>8287</v>
      </c>
    </row>
    <row r="7493" spans="1:1">
      <c r="A7493" t="s">
        <v>8288</v>
      </c>
    </row>
    <row r="7495" spans="1:1">
      <c r="A7495" t="s">
        <v>8289</v>
      </c>
    </row>
    <row r="7497" spans="1:1">
      <c r="A7497" t="s">
        <v>8290</v>
      </c>
    </row>
    <row r="7499" spans="1:1">
      <c r="A7499" t="s">
        <v>8291</v>
      </c>
    </row>
    <row r="7501" spans="1:1">
      <c r="A7501" t="s">
        <v>8292</v>
      </c>
    </row>
    <row r="7502" spans="1:1">
      <c r="A7502" s="1" t="s">
        <v>8293</v>
      </c>
    </row>
    <row r="7507" spans="1:9">
      <c r="A7507" t="s">
        <v>8294</v>
      </c>
      <c r="B7507" t="s">
        <v>1527</v>
      </c>
      <c r="C7507" t="s">
        <v>8295</v>
      </c>
      <c r="D7507" t="s">
        <v>8296</v>
      </c>
      <c r="E7507" t="s">
        <v>8297</v>
      </c>
      <c r="F7507" t="s">
        <v>8298</v>
      </c>
    </row>
    <row r="7509" spans="1:9">
      <c r="A7509" t="s">
        <v>8299</v>
      </c>
      <c r="B7509" t="s">
        <v>8300</v>
      </c>
      <c r="C7509" t="s">
        <v>816</v>
      </c>
      <c r="D7509" t="s">
        <v>8301</v>
      </c>
      <c r="E7509" t="s">
        <v>8302</v>
      </c>
      <c r="F7509" t="s">
        <v>1527</v>
      </c>
      <c r="G7509" t="s">
        <v>137</v>
      </c>
      <c r="H7509" t="s">
        <v>3795</v>
      </c>
      <c r="I7509" t="s">
        <v>8303</v>
      </c>
    </row>
    <row r="7511" spans="1:9">
      <c r="A7511" t="s">
        <v>8304</v>
      </c>
      <c r="B7511" t="s">
        <v>8305</v>
      </c>
      <c r="C7511" t="s">
        <v>8306</v>
      </c>
    </row>
    <row r="7513" spans="1:9">
      <c r="A7513" t="s">
        <v>8307</v>
      </c>
    </row>
    <row r="7515" spans="1:9">
      <c r="A7515" t="e">
        <f>- Geometry</f>
        <v>#NAME?</v>
      </c>
    </row>
    <row r="7516" spans="1:9">
      <c r="A7516" t="e">
        <f>- Alegebra</f>
        <v>#NAME?</v>
      </c>
    </row>
    <row r="7517" spans="1:9">
      <c r="A7517" t="e">
        <f>- Pre-Algebra</f>
        <v>#NAME?</v>
      </c>
    </row>
    <row r="7518" spans="1:9">
      <c r="A7518" t="e">
        <f>- English</f>
        <v>#NAME?</v>
      </c>
    </row>
    <row r="7519" spans="1:9">
      <c r="A7519" t="e">
        <f>- Reading</f>
        <v>#NAME?</v>
      </c>
    </row>
    <row r="7520" spans="1:9">
      <c r="A7520" t="e">
        <f>- Writing</f>
        <v>#NAME?</v>
      </c>
    </row>
    <row r="7521" spans="1:1">
      <c r="A7521" t="e">
        <f>- Grammar</f>
        <v>#NAME?</v>
      </c>
    </row>
    <row r="7522" spans="1:1">
      <c r="A7522" t="e">
        <f>- Literature</f>
        <v>#NAME?</v>
      </c>
    </row>
    <row r="7523" spans="1:1">
      <c r="A7523" t="e">
        <f>- home School support</f>
        <v>#NAME?</v>
      </c>
    </row>
    <row r="7524" spans="1:1">
      <c r="A7524" t="e">
        <f>- Elementary - all Subjects</f>
        <v>#NAME?</v>
      </c>
    </row>
    <row r="7525" spans="1:1">
      <c r="A7525" t="e">
        <f>- SAT Test Prep</f>
        <v>#NAME?</v>
      </c>
    </row>
    <row r="7526" spans="1:1">
      <c r="A7526" t="e">
        <f>- ACT Test Prep</f>
        <v>#NAME?</v>
      </c>
    </row>
    <row r="7527" spans="1:1">
      <c r="A7527" t="e">
        <f>- GED Test Prep</f>
        <v>#NAME?</v>
      </c>
    </row>
    <row r="7528" spans="1:1">
      <c r="A7528" t="e">
        <f>- HiSET Test Prep</f>
        <v>#NAME?</v>
      </c>
    </row>
    <row r="7529" spans="1:1">
      <c r="A7529" t="e">
        <f>- TASC Test Prep</f>
        <v>#NAME?</v>
      </c>
    </row>
    <row r="7530" spans="1:1">
      <c r="A7530" t="e">
        <f>- RICA Test Prep</f>
        <v>#NAME?</v>
      </c>
    </row>
    <row r="7531" spans="1:1">
      <c r="A7531" t="e">
        <f>- CBEST Test Prep</f>
        <v>#NAME?</v>
      </c>
    </row>
    <row r="7532" spans="1:1">
      <c r="A7532" t="e">
        <f>- CSET Test Prep</f>
        <v>#NAME?</v>
      </c>
    </row>
    <row r="7533" spans="1:1">
      <c r="A7533" t="e">
        <f>- TEAS Test Prep</f>
        <v>#NAME?</v>
      </c>
    </row>
    <row r="7534" spans="1:1">
      <c r="A7534" t="e">
        <f>- ASVAB Test Prep</f>
        <v>#NAME?</v>
      </c>
    </row>
    <row r="7535" spans="1:1">
      <c r="A7535" t="e">
        <f>+ more</f>
        <v>#NAME?</v>
      </c>
    </row>
    <row r="7537" spans="1:17">
      <c r="A7537" t="s">
        <v>8308</v>
      </c>
      <c r="B7537" t="s">
        <v>816</v>
      </c>
      <c r="C7537" t="s">
        <v>799</v>
      </c>
      <c r="D7537" t="s">
        <v>218</v>
      </c>
      <c r="E7537" t="s">
        <v>380</v>
      </c>
      <c r="F7537" t="s">
        <v>8309</v>
      </c>
      <c r="G7537" t="s">
        <v>2804</v>
      </c>
      <c r="H7537" t="s">
        <v>8310</v>
      </c>
      <c r="I7537" t="s">
        <v>137</v>
      </c>
      <c r="J7537" t="s">
        <v>1635</v>
      </c>
      <c r="K7537" t="s">
        <v>1527</v>
      </c>
      <c r="L7537" t="s">
        <v>8311</v>
      </c>
      <c r="M7537" t="s">
        <v>8312</v>
      </c>
      <c r="N7537" t="s">
        <v>3794</v>
      </c>
      <c r="O7537" t="s">
        <v>8313</v>
      </c>
      <c r="P7537" t="s">
        <v>3807</v>
      </c>
      <c r="Q7537" t="s">
        <v>8314</v>
      </c>
    </row>
    <row r="7538" spans="1:17">
      <c r="A7538" s="1" t="s">
        <v>8315</v>
      </c>
    </row>
    <row r="7543" spans="1:17">
      <c r="A7543" t="s">
        <v>8316</v>
      </c>
      <c r="B7543" t="s">
        <v>8317</v>
      </c>
    </row>
    <row r="7545" spans="1:17">
      <c r="A7545" t="s">
        <v>8318</v>
      </c>
    </row>
    <row r="7546" spans="1:17">
      <c r="A7546" t="s">
        <v>308</v>
      </c>
    </row>
    <row r="7547" spans="1:17">
      <c r="A7547" t="s">
        <v>8319</v>
      </c>
    </row>
    <row r="7552" spans="1:17">
      <c r="A7552" t="s">
        <v>8320</v>
      </c>
      <c r="B7552" t="s">
        <v>8321</v>
      </c>
    </row>
    <row r="7554" spans="1:4">
      <c r="A7554" s="1" t="s">
        <v>8322</v>
      </c>
    </row>
    <row r="7559" spans="1:4">
      <c r="A7559" t="s">
        <v>489</v>
      </c>
    </row>
    <row r="7561" spans="1:4">
      <c r="A7561" t="s">
        <v>8323</v>
      </c>
      <c r="B7561" t="s">
        <v>8324</v>
      </c>
    </row>
    <row r="7563" spans="1:4">
      <c r="A7563" t="s">
        <v>8325</v>
      </c>
      <c r="B7563" t="s">
        <v>8326</v>
      </c>
    </row>
    <row r="7565" spans="1:4">
      <c r="A7565" t="s">
        <v>8327</v>
      </c>
      <c r="B7565" t="s">
        <v>8328</v>
      </c>
      <c r="C7565" t="s">
        <v>8329</v>
      </c>
      <c r="D7565" t="s">
        <v>8330</v>
      </c>
    </row>
    <row r="7567" spans="1:4">
      <c r="A7567" t="s">
        <v>8331</v>
      </c>
      <c r="B7567" t="s">
        <v>8332</v>
      </c>
    </row>
    <row r="7568" spans="1:4">
      <c r="A7568" s="1" t="s">
        <v>8333</v>
      </c>
    </row>
    <row r="7573" spans="1:3">
      <c r="A7573" t="s">
        <v>8334</v>
      </c>
    </row>
    <row r="7575" spans="1:3">
      <c r="A7575" t="s">
        <v>8335</v>
      </c>
    </row>
    <row r="7577" spans="1:3">
      <c r="A7577" t="s">
        <v>8336</v>
      </c>
    </row>
    <row r="7579" spans="1:3">
      <c r="A7579" t="s">
        <v>8337</v>
      </c>
    </row>
    <row r="7581" spans="1:3">
      <c r="A7581" t="s">
        <v>8338</v>
      </c>
      <c r="B7581" t="s">
        <v>8339</v>
      </c>
      <c r="C7581" t="s">
        <v>8340</v>
      </c>
    </row>
    <row r="7582" spans="1:3">
      <c r="A7582" t="e">
        <f>-  Test Prep</f>
        <v>#NAME?</v>
      </c>
    </row>
    <row r="7583" spans="1:3">
      <c r="A7583" t="e">
        <f>-  homework Help</f>
        <v>#NAME?</v>
      </c>
    </row>
    <row r="7584" spans="1:3">
      <c r="A7584" t="e">
        <f>-  critical THINKING Skills</f>
        <v>#NAME?</v>
      </c>
    </row>
    <row r="7585" spans="1:1">
      <c r="A7585" t="e">
        <f>-  PROBLEM SOLVING Skills</f>
        <v>#NAME?</v>
      </c>
    </row>
    <row r="7586" spans="1:1">
      <c r="A7586" t="e">
        <f>-  Learn HOW to Study</f>
        <v>#NAME?</v>
      </c>
    </row>
    <row r="7587" spans="1:1">
      <c r="A7587" t="e">
        <f>-  Learn what to Study</f>
        <v>#NAME?</v>
      </c>
    </row>
    <row r="7589" spans="1:1">
      <c r="A7589" t="s">
        <v>8341</v>
      </c>
    </row>
    <row r="7591" spans="1:1">
      <c r="A7591" t="s">
        <v>8342</v>
      </c>
    </row>
    <row r="7593" spans="1:1">
      <c r="A7593" t="s">
        <v>8343</v>
      </c>
    </row>
    <row r="7594" spans="1:1">
      <c r="A7594" t="s">
        <v>3383</v>
      </c>
    </row>
    <row r="7595" spans="1:1">
      <c r="A7595" t="s">
        <v>8344</v>
      </c>
    </row>
    <row r="7596" spans="1:1">
      <c r="A7596" t="s">
        <v>3384</v>
      </c>
    </row>
    <row r="7597" spans="1:1">
      <c r="A7597" t="s">
        <v>8345</v>
      </c>
    </row>
    <row r="7598" spans="1:1">
      <c r="A7598" t="e">
        <f>- Geometry</f>
        <v>#NAME?</v>
      </c>
    </row>
    <row r="7601" spans="1:4">
      <c r="A7601" t="s">
        <v>3373</v>
      </c>
    </row>
    <row r="7603" spans="1:4">
      <c r="A7603" t="s">
        <v>3374</v>
      </c>
    </row>
    <row r="7604" spans="1:4">
      <c r="A7604" t="e">
        <f>- chemistry: general</f>
        <v>#NAME?</v>
      </c>
      <c r="B7604" t="s">
        <v>898</v>
      </c>
      <c r="C7604" t="s">
        <v>3375</v>
      </c>
    </row>
    <row r="7605" spans="1:4">
      <c r="A7605" t="e">
        <f>- biology: general</f>
        <v>#NAME?</v>
      </c>
      <c r="B7605" t="s">
        <v>898</v>
      </c>
      <c r="C7605" t="s">
        <v>3375</v>
      </c>
    </row>
    <row r="7606" spans="1:4">
      <c r="A7606" t="e">
        <f>- physics: general</f>
        <v>#NAME?</v>
      </c>
      <c r="B7606" t="s">
        <v>898</v>
      </c>
      <c r="C7606" t="s">
        <v>3375</v>
      </c>
    </row>
    <row r="7607" spans="1:4">
      <c r="A7607" t="e">
        <f>- environmental Science:  general</f>
        <v>#NAME?</v>
      </c>
      <c r="B7607" t="s">
        <v>898</v>
      </c>
      <c r="C7607" t="s">
        <v>3375</v>
      </c>
    </row>
    <row r="7609" spans="1:4">
      <c r="A7609" t="s">
        <v>3376</v>
      </c>
    </row>
    <row r="7610" spans="1:4">
      <c r="A7610" t="s">
        <v>3377</v>
      </c>
      <c r="B7610" t="s">
        <v>3378</v>
      </c>
    </row>
    <row r="7611" spans="1:4">
      <c r="A7611" t="e">
        <f>- biology: general</f>
        <v>#NAME?</v>
      </c>
      <c r="B7611" t="s">
        <v>3379</v>
      </c>
      <c r="C7611" t="s">
        <v>3380</v>
      </c>
      <c r="D7611" t="s">
        <v>3381</v>
      </c>
    </row>
    <row r="7613" spans="1:4">
      <c r="A7613" t="s">
        <v>8346</v>
      </c>
    </row>
    <row r="7614" spans="1:4">
      <c r="A7614" t="e">
        <f>- ACT Science</f>
        <v>#NAME?</v>
      </c>
    </row>
    <row r="7615" spans="1:4">
      <c r="A7615" t="s">
        <v>8347</v>
      </c>
    </row>
    <row r="7617" spans="1:2">
      <c r="A7617" t="s">
        <v>8348</v>
      </c>
      <c r="B7617" t="s">
        <v>8349</v>
      </c>
    </row>
    <row r="7619" spans="1:2">
      <c r="A7619" t="s">
        <v>8350</v>
      </c>
    </row>
    <row r="7621" spans="1:2">
      <c r="A7621" t="s">
        <v>8351</v>
      </c>
    </row>
    <row r="7623" spans="1:2">
      <c r="A7623" t="s">
        <v>8352</v>
      </c>
    </row>
    <row r="7628" spans="1:2">
      <c r="A7628" t="s">
        <v>8353</v>
      </c>
    </row>
    <row r="7629" spans="1:2">
      <c r="A7629" t="s">
        <v>8354</v>
      </c>
    </row>
    <row r="7630" spans="1:2">
      <c r="A7630" t="s">
        <v>8355</v>
      </c>
    </row>
    <row r="7631" spans="1:2">
      <c r="A7631" t="s">
        <v>8356</v>
      </c>
    </row>
    <row r="7632" spans="1:2">
      <c r="A7632" t="s">
        <v>8357</v>
      </c>
    </row>
    <row r="7633" spans="1:10">
      <c r="A7633" t="s">
        <v>8358</v>
      </c>
    </row>
    <row r="7634" spans="1:10">
      <c r="A7634" t="s">
        <v>8359</v>
      </c>
    </row>
    <row r="7635" spans="1:10">
      <c r="A7635" t="s">
        <v>8360</v>
      </c>
    </row>
    <row r="7636" spans="1:10">
      <c r="A7636" t="s">
        <v>8361</v>
      </c>
    </row>
    <row r="7637" spans="1:10">
      <c r="A7637" t="s">
        <v>8362</v>
      </c>
    </row>
    <row r="7639" spans="1:10">
      <c r="A7639" t="s">
        <v>8363</v>
      </c>
    </row>
    <row r="7640" spans="1:10">
      <c r="A7640" t="s">
        <v>8364</v>
      </c>
    </row>
    <row r="7641" spans="1:10">
      <c r="A7641" t="s">
        <v>8365</v>
      </c>
    </row>
    <row r="7642" spans="1:10">
      <c r="A7642" t="s">
        <v>8366</v>
      </c>
    </row>
    <row r="7644" spans="1:10">
      <c r="A7644" t="s">
        <v>8367</v>
      </c>
      <c r="B7644" t="s">
        <v>8368</v>
      </c>
      <c r="C7644" t="s">
        <v>8369</v>
      </c>
      <c r="D7644" t="s">
        <v>8370</v>
      </c>
      <c r="E7644" t="s">
        <v>8371</v>
      </c>
      <c r="F7644" t="s">
        <v>8372</v>
      </c>
      <c r="G7644" t="s">
        <v>8373</v>
      </c>
      <c r="H7644" t="s">
        <v>8374</v>
      </c>
      <c r="I7644" t="s">
        <v>8375</v>
      </c>
      <c r="J7644" t="s">
        <v>8376</v>
      </c>
    </row>
    <row r="7645" spans="1:10">
      <c r="A7645" s="1" t="s">
        <v>8377</v>
      </c>
    </row>
    <row r="7650" spans="1:2">
      <c r="A7650" t="s">
        <v>8378</v>
      </c>
    </row>
    <row r="7652" spans="1:2">
      <c r="A7652" t="s">
        <v>8379</v>
      </c>
    </row>
    <row r="7654" spans="1:2">
      <c r="A7654" t="s">
        <v>8380</v>
      </c>
    </row>
    <row r="7656" spans="1:2">
      <c r="A7656" t="s">
        <v>8381</v>
      </c>
    </row>
    <row r="7658" spans="1:2">
      <c r="A7658" t="s">
        <v>8382</v>
      </c>
      <c r="B7658" t="s">
        <v>8383</v>
      </c>
    </row>
    <row r="7660" spans="1:2">
      <c r="A7660" t="s">
        <v>8384</v>
      </c>
    </row>
    <row r="7662" spans="1:2">
      <c r="A7662" t="s">
        <v>8385</v>
      </c>
    </row>
    <row r="7664" spans="1:2">
      <c r="A7664" t="s">
        <v>8386</v>
      </c>
    </row>
    <row r="7666" spans="1:4">
      <c r="A7666" t="s">
        <v>8387</v>
      </c>
      <c r="B7666" t="s">
        <v>8388</v>
      </c>
    </row>
    <row r="7668" spans="1:4">
      <c r="A7668" t="s">
        <v>8389</v>
      </c>
    </row>
    <row r="7670" spans="1:4">
      <c r="A7670" t="s">
        <v>8390</v>
      </c>
      <c r="B7670" t="s">
        <v>8391</v>
      </c>
      <c r="C7670" t="s">
        <v>8392</v>
      </c>
      <c r="D7670" t="s">
        <v>8393</v>
      </c>
    </row>
    <row r="7672" spans="1:4">
      <c r="A7672" t="s">
        <v>8394</v>
      </c>
    </row>
    <row r="7674" spans="1:4">
      <c r="A7674" t="s">
        <v>4337</v>
      </c>
      <c r="B7674" t="s">
        <v>8395</v>
      </c>
    </row>
    <row r="7676" spans="1:4">
      <c r="A7676" t="s">
        <v>8396</v>
      </c>
    </row>
    <row r="7678" spans="1:4">
      <c r="A7678" t="s">
        <v>8397</v>
      </c>
      <c r="B7678" t="s">
        <v>8398</v>
      </c>
    </row>
    <row r="7680" spans="1:4">
      <c r="A7680" t="s">
        <v>8399</v>
      </c>
      <c r="B7680" t="s">
        <v>8400</v>
      </c>
      <c r="C7680" t="s">
        <v>8401</v>
      </c>
    </row>
    <row r="7682" spans="1:3">
      <c r="A7682" t="s">
        <v>8402</v>
      </c>
      <c r="B7682" t="s">
        <v>8403</v>
      </c>
    </row>
    <row r="7684" spans="1:3">
      <c r="A7684" t="s">
        <v>8404</v>
      </c>
      <c r="B7684" t="s">
        <v>8405</v>
      </c>
      <c r="C7684" t="s">
        <v>8406</v>
      </c>
    </row>
    <row r="7686" spans="1:3">
      <c r="A7686" t="s">
        <v>8407</v>
      </c>
      <c r="B7686" t="s">
        <v>8408</v>
      </c>
      <c r="C7686" t="s">
        <v>8409</v>
      </c>
    </row>
    <row r="7688" spans="1:3">
      <c r="A7688" t="s">
        <v>8410</v>
      </c>
    </row>
    <row r="7690" spans="1:3">
      <c r="A7690" t="s">
        <v>8411</v>
      </c>
      <c r="B7690" t="s">
        <v>8412</v>
      </c>
    </row>
    <row r="7692" spans="1:3">
      <c r="A7692" t="s">
        <v>8413</v>
      </c>
    </row>
    <row r="7694" spans="1:3">
      <c r="A7694" t="s">
        <v>8414</v>
      </c>
      <c r="B7694" t="s">
        <v>8415</v>
      </c>
    </row>
    <row r="7695" spans="1:3">
      <c r="A7695" t="s">
        <v>8416</v>
      </c>
      <c r="B7695" t="s">
        <v>8417</v>
      </c>
    </row>
    <row r="7696" spans="1:3">
      <c r="A7696" t="s">
        <v>8418</v>
      </c>
    </row>
    <row r="7697" spans="1:2">
      <c r="A7697" t="s">
        <v>8419</v>
      </c>
    </row>
    <row r="7698" spans="1:2">
      <c r="A7698" t="s">
        <v>8420</v>
      </c>
    </row>
    <row r="7699" spans="1:2">
      <c r="A7699" t="s">
        <v>8421</v>
      </c>
    </row>
    <row r="7700" spans="1:2">
      <c r="A7700" s="1" t="s">
        <v>8422</v>
      </c>
    </row>
    <row r="7705" spans="1:2">
      <c r="A7705" t="s">
        <v>8423</v>
      </c>
    </row>
    <row r="7707" spans="1:2">
      <c r="A7707" t="s">
        <v>8424</v>
      </c>
    </row>
    <row r="7708" spans="1:2">
      <c r="A7708" t="s">
        <v>8425</v>
      </c>
      <c r="B7708" t="s">
        <v>8426</v>
      </c>
    </row>
    <row r="7710" spans="1:2">
      <c r="A7710" t="s">
        <v>8427</v>
      </c>
    </row>
    <row r="7712" spans="1:2">
      <c r="A7712" t="s">
        <v>8428</v>
      </c>
    </row>
    <row r="7714" spans="1:1">
      <c r="A7714" t="s">
        <v>8429</v>
      </c>
    </row>
    <row r="7715" spans="1:1">
      <c r="A7715" t="s">
        <v>8430</v>
      </c>
    </row>
    <row r="7717" spans="1:1">
      <c r="A7717" t="s">
        <v>8431</v>
      </c>
    </row>
    <row r="7719" spans="1:1">
      <c r="A7719" t="s">
        <v>8432</v>
      </c>
    </row>
    <row r="7720" spans="1:1">
      <c r="A7720" t="s">
        <v>8433</v>
      </c>
    </row>
    <row r="7721" spans="1:1">
      <c r="A7721" t="s">
        <v>8434</v>
      </c>
    </row>
    <row r="7722" spans="1:1">
      <c r="A7722" t="s">
        <v>8435</v>
      </c>
    </row>
    <row r="7723" spans="1:1">
      <c r="A7723" t="s">
        <v>8436</v>
      </c>
    </row>
    <row r="7724" spans="1:1">
      <c r="A7724" t="s">
        <v>8437</v>
      </c>
    </row>
    <row r="7725" spans="1:1">
      <c r="A7725" t="s">
        <v>8438</v>
      </c>
    </row>
    <row r="7726" spans="1:1">
      <c r="A7726" t="s">
        <v>528</v>
      </c>
    </row>
    <row r="7727" spans="1:1">
      <c r="A7727" t="s">
        <v>8439</v>
      </c>
    </row>
    <row r="7728" spans="1:1">
      <c r="A7728" t="s">
        <v>8440</v>
      </c>
    </row>
    <row r="7729" spans="1:3">
      <c r="A7729" t="s">
        <v>823</v>
      </c>
    </row>
    <row r="7730" spans="1:3">
      <c r="A7730" t="s">
        <v>7294</v>
      </c>
    </row>
    <row r="7731" spans="1:3">
      <c r="A7731" t="s">
        <v>8441</v>
      </c>
    </row>
    <row r="7732" spans="1:3">
      <c r="A7732" t="s">
        <v>8442</v>
      </c>
    </row>
    <row r="7733" spans="1:3">
      <c r="A7733" t="s">
        <v>350</v>
      </c>
    </row>
    <row r="7734" spans="1:3">
      <c r="A7734" t="s">
        <v>2148</v>
      </c>
    </row>
    <row r="7736" spans="1:3">
      <c r="A7736" t="s">
        <v>7771</v>
      </c>
      <c r="B7736" t="s">
        <v>8443</v>
      </c>
      <c r="C7736" t="s">
        <v>8444</v>
      </c>
    </row>
    <row r="7737" spans="1:3">
      <c r="A7737" t="s">
        <v>8445</v>
      </c>
    </row>
    <row r="7739" spans="1:3">
      <c r="A7739" t="s">
        <v>8446</v>
      </c>
    </row>
    <row r="7741" spans="1:3">
      <c r="A7741" t="s">
        <v>8447</v>
      </c>
    </row>
    <row r="7742" spans="1:3">
      <c r="A7742" t="s">
        <v>8448</v>
      </c>
    </row>
    <row r="7744" spans="1:3">
      <c r="A7744" t="s">
        <v>8449</v>
      </c>
    </row>
    <row r="7745" spans="1:2">
      <c r="A7745" s="1" t="s">
        <v>8450</v>
      </c>
    </row>
    <row r="7750" spans="1:2">
      <c r="A7750" t="s">
        <v>8</v>
      </c>
    </row>
    <row r="7752" spans="1:2">
      <c r="A7752" t="s">
        <v>8451</v>
      </c>
      <c r="B7752" t="s">
        <v>8452</v>
      </c>
    </row>
    <row r="7754" spans="1:2">
      <c r="A7754" t="s">
        <v>8453</v>
      </c>
    </row>
    <row r="7756" spans="1:2">
      <c r="A7756" t="s">
        <v>8454</v>
      </c>
    </row>
    <row r="7758" spans="1:2">
      <c r="A7758" t="s">
        <v>8455</v>
      </c>
    </row>
    <row r="7759" spans="1:2">
      <c r="A7759" t="s">
        <v>8456</v>
      </c>
      <c r="B7759" t="s">
        <v>8457</v>
      </c>
    </row>
    <row r="7760" spans="1:2">
      <c r="A7760" t="s">
        <v>8458</v>
      </c>
    </row>
    <row r="7765" spans="1:10">
      <c r="A7765" t="s">
        <v>8459</v>
      </c>
      <c r="B7765" t="s">
        <v>8460</v>
      </c>
      <c r="C7765" t="s">
        <v>8461</v>
      </c>
      <c r="D7765">
        <v>116</v>
      </c>
      <c r="E7765">
        <v>119</v>
      </c>
      <c r="F7765">
        <v>121</v>
      </c>
      <c r="G7765">
        <v>122</v>
      </c>
      <c r="H7765">
        <v>141</v>
      </c>
      <c r="I7765" t="s">
        <v>8462</v>
      </c>
      <c r="J7765" t="s">
        <v>8463</v>
      </c>
    </row>
    <row r="7766" spans="1:10">
      <c r="A7766" s="1" t="s">
        <v>8464</v>
      </c>
    </row>
    <row r="7771" spans="1:10">
      <c r="A7771" t="s">
        <v>8465</v>
      </c>
    </row>
    <row r="7773" spans="1:10">
      <c r="A7773" t="s">
        <v>8466</v>
      </c>
      <c r="B7773" t="s">
        <v>8467</v>
      </c>
      <c r="C7773" t="s">
        <v>3358</v>
      </c>
      <c r="D7773" t="s">
        <v>302</v>
      </c>
      <c r="E7773" t="s">
        <v>288</v>
      </c>
      <c r="F7773" t="s">
        <v>372</v>
      </c>
      <c r="G7773" t="s">
        <v>8468</v>
      </c>
    </row>
    <row r="7775" spans="1:10">
      <c r="A7775" t="s">
        <v>8469</v>
      </c>
      <c r="B7775" t="s">
        <v>28</v>
      </c>
      <c r="C7775" t="s">
        <v>8470</v>
      </c>
    </row>
    <row r="7777" spans="1:3">
      <c r="A7777" t="s">
        <v>8471</v>
      </c>
      <c r="B7777" t="s">
        <v>8472</v>
      </c>
    </row>
    <row r="7779" spans="1:3">
      <c r="A7779" t="s">
        <v>8473</v>
      </c>
    </row>
    <row r="7780" spans="1:3">
      <c r="A7780" t="s">
        <v>8474</v>
      </c>
    </row>
    <row r="7782" spans="1:3">
      <c r="A7782" t="s">
        <v>8475</v>
      </c>
      <c r="B7782" t="s">
        <v>2479</v>
      </c>
      <c r="C7782" t="s">
        <v>8476</v>
      </c>
    </row>
    <row r="7784" spans="1:3">
      <c r="A7784" t="s">
        <v>8477</v>
      </c>
    </row>
    <row r="7785" spans="1:3">
      <c r="A7785" t="s">
        <v>8478</v>
      </c>
    </row>
    <row r="7787" spans="1:3">
      <c r="A7787" t="s">
        <v>8479</v>
      </c>
    </row>
    <row r="7788" spans="1:3">
      <c r="A7788" t="s">
        <v>8480</v>
      </c>
    </row>
    <row r="7790" spans="1:3">
      <c r="A7790" t="s">
        <v>8481</v>
      </c>
    </row>
    <row r="7791" spans="1:3">
      <c r="A7791" t="s">
        <v>8482</v>
      </c>
    </row>
    <row r="7793" spans="1:1">
      <c r="A7793" t="s">
        <v>8483</v>
      </c>
    </row>
    <row r="7794" spans="1:1">
      <c r="A7794" t="s">
        <v>8484</v>
      </c>
    </row>
    <row r="7795" spans="1:1">
      <c r="A7795" t="s">
        <v>8485</v>
      </c>
    </row>
    <row r="7796" spans="1:1">
      <c r="A7796" t="s">
        <v>8486</v>
      </c>
    </row>
    <row r="7797" spans="1:1">
      <c r="A7797" t="s">
        <v>8487</v>
      </c>
    </row>
    <row r="7798" spans="1:1">
      <c r="A7798" t="s">
        <v>8488</v>
      </c>
    </row>
    <row r="7799" spans="1:1">
      <c r="A7799" t="s">
        <v>8489</v>
      </c>
    </row>
    <row r="7800" spans="1:1">
      <c r="A7800" t="s">
        <v>8490</v>
      </c>
    </row>
    <row r="7801" spans="1:1">
      <c r="A7801" s="1" t="s">
        <v>8491</v>
      </c>
    </row>
    <row r="7806" spans="1:1">
      <c r="A7806" t="s">
        <v>8492</v>
      </c>
    </row>
    <row r="7807" spans="1:1">
      <c r="A7807" t="s">
        <v>8493</v>
      </c>
    </row>
    <row r="7808" spans="1:1">
      <c r="A7808" t="s">
        <v>8494</v>
      </c>
    </row>
    <row r="7809" spans="1:3">
      <c r="A7809" t="s">
        <v>8495</v>
      </c>
    </row>
    <row r="7811" spans="1:3">
      <c r="A7811" t="s">
        <v>8</v>
      </c>
      <c r="B7811" t="s">
        <v>8496</v>
      </c>
      <c r="C7811" t="s">
        <v>8497</v>
      </c>
    </row>
    <row r="7813" spans="1:3">
      <c r="A7813" t="s">
        <v>8498</v>
      </c>
      <c r="B7813" t="s">
        <v>8499</v>
      </c>
      <c r="C7813" t="s">
        <v>8500</v>
      </c>
    </row>
    <row r="7814" spans="1:3">
      <c r="A7814" t="s">
        <v>8501</v>
      </c>
    </row>
    <row r="7815" spans="1:3">
      <c r="A7815" t="s">
        <v>26</v>
      </c>
      <c r="B7815" t="s">
        <v>29</v>
      </c>
      <c r="C7815" t="s">
        <v>8502</v>
      </c>
    </row>
    <row r="7816" spans="1:3">
      <c r="A7816" t="s">
        <v>8503</v>
      </c>
    </row>
    <row r="7817" spans="1:3">
      <c r="A7817" t="s">
        <v>8504</v>
      </c>
    </row>
    <row r="7819" spans="1:3">
      <c r="A7819" t="s">
        <v>8505</v>
      </c>
    </row>
    <row r="7822" spans="1:3">
      <c r="A7822" s="1" t="s">
        <v>8506</v>
      </c>
    </row>
    <row r="7827" spans="1:6">
      <c r="A7827" t="s">
        <v>8507</v>
      </c>
      <c r="B7827" t="s">
        <v>8508</v>
      </c>
      <c r="C7827" t="s">
        <v>8509</v>
      </c>
      <c r="D7827" t="s">
        <v>8510</v>
      </c>
      <c r="E7827" t="s">
        <v>8511</v>
      </c>
      <c r="F7827" t="s">
        <v>8512</v>
      </c>
    </row>
    <row r="7828" spans="1:6">
      <c r="A7828" s="1" t="s">
        <v>8513</v>
      </c>
    </row>
    <row r="7833" spans="1:6">
      <c r="A7833" t="s">
        <v>8514</v>
      </c>
    </row>
    <row r="7834" spans="1:6">
      <c r="A7834" t="s">
        <v>8515</v>
      </c>
      <c r="B7834" t="s">
        <v>8516</v>
      </c>
      <c r="C7834" t="s">
        <v>8517</v>
      </c>
      <c r="D7834" t="s">
        <v>8518</v>
      </c>
      <c r="E7834" t="s">
        <v>8519</v>
      </c>
    </row>
    <row r="7836" spans="1:6">
      <c r="A7836" t="s">
        <v>8520</v>
      </c>
    </row>
    <row r="7838" spans="1:6">
      <c r="A7838" t="s">
        <v>8521</v>
      </c>
    </row>
    <row r="7839" spans="1:6">
      <c r="A7839" t="s">
        <v>8522</v>
      </c>
    </row>
    <row r="7840" spans="1:6">
      <c r="A7840" t="s">
        <v>350</v>
      </c>
    </row>
    <row r="7841" spans="1:3">
      <c r="A7841" t="s">
        <v>1444</v>
      </c>
    </row>
    <row r="7842" spans="1:3">
      <c r="A7842" t="s">
        <v>8523</v>
      </c>
      <c r="B7842" t="s">
        <v>3116</v>
      </c>
      <c r="C7842" t="s">
        <v>8524</v>
      </c>
    </row>
    <row r="7843" spans="1:3">
      <c r="A7843" t="s">
        <v>8525</v>
      </c>
    </row>
    <row r="7844" spans="1:3">
      <c r="A7844" t="s">
        <v>8526</v>
      </c>
    </row>
    <row r="7845" spans="1:3">
      <c r="A7845" t="s">
        <v>8527</v>
      </c>
    </row>
    <row r="7846" spans="1:3">
      <c r="A7846" t="s">
        <v>8528</v>
      </c>
    </row>
    <row r="7849" spans="1:3">
      <c r="A7849" t="s">
        <v>8529</v>
      </c>
    </row>
    <row r="7850" spans="1:3">
      <c r="A7850" t="s">
        <v>8530</v>
      </c>
    </row>
    <row r="7851" spans="1:3">
      <c r="A7851" t="s">
        <v>8531</v>
      </c>
    </row>
    <row r="7852" spans="1:3">
      <c r="A7852" t="s">
        <v>8532</v>
      </c>
      <c r="B7852" t="s">
        <v>4120</v>
      </c>
    </row>
    <row r="7853" spans="1:3">
      <c r="A7853" t="s">
        <v>8533</v>
      </c>
      <c r="B7853" t="s">
        <v>880</v>
      </c>
      <c r="C7853" t="s">
        <v>8534</v>
      </c>
    </row>
    <row r="7854" spans="1:3">
      <c r="A7854" t="s">
        <v>8535</v>
      </c>
    </row>
    <row r="7855" spans="1:3">
      <c r="A7855" t="s">
        <v>8536</v>
      </c>
    </row>
    <row r="7857" spans="1:2">
      <c r="A7857" t="s">
        <v>8537</v>
      </c>
    </row>
    <row r="7858" spans="1:2">
      <c r="A7858" t="s">
        <v>8538</v>
      </c>
    </row>
    <row r="7859" spans="1:2">
      <c r="A7859" t="s">
        <v>8539</v>
      </c>
    </row>
    <row r="7860" spans="1:2">
      <c r="A7860" t="s">
        <v>8540</v>
      </c>
    </row>
    <row r="7862" spans="1:2">
      <c r="A7862" t="s">
        <v>8541</v>
      </c>
    </row>
    <row r="7863" spans="1:2">
      <c r="A7863" t="s">
        <v>8542</v>
      </c>
    </row>
    <row r="7864" spans="1:2">
      <c r="A7864" t="s">
        <v>8543</v>
      </c>
    </row>
    <row r="7869" spans="1:2">
      <c r="A7869" t="s">
        <v>8544</v>
      </c>
      <c r="B7869" t="s">
        <v>8545</v>
      </c>
    </row>
    <row r="7871" spans="1:2">
      <c r="A7871" t="s">
        <v>8546</v>
      </c>
    </row>
    <row r="7873" spans="1:2">
      <c r="A7873" t="s">
        <v>1252</v>
      </c>
    </row>
    <row r="7874" spans="1:2">
      <c r="A7874" t="s">
        <v>527</v>
      </c>
    </row>
    <row r="7875" spans="1:2">
      <c r="A7875" t="s">
        <v>529</v>
      </c>
    </row>
    <row r="7876" spans="1:2">
      <c r="A7876" t="s">
        <v>8547</v>
      </c>
    </row>
    <row r="7877" spans="1:2">
      <c r="A7877" t="s">
        <v>8548</v>
      </c>
    </row>
    <row r="7878" spans="1:2">
      <c r="A7878" t="s">
        <v>8549</v>
      </c>
    </row>
    <row r="7879" spans="1:2">
      <c r="A7879" t="s">
        <v>8550</v>
      </c>
    </row>
    <row r="7881" spans="1:2">
      <c r="A7881" t="s">
        <v>8551</v>
      </c>
      <c r="B7881" t="s">
        <v>8552</v>
      </c>
    </row>
    <row r="7883" spans="1:2">
      <c r="A7883" t="s">
        <v>8553</v>
      </c>
    </row>
    <row r="7884" spans="1:2">
      <c r="A7884" t="s">
        <v>8554</v>
      </c>
    </row>
    <row r="7885" spans="1:2">
      <c r="A7885" t="s">
        <v>8555</v>
      </c>
    </row>
    <row r="7887" spans="1:2">
      <c r="A7887" t="s">
        <v>8556</v>
      </c>
    </row>
    <row r="7888" spans="1:2">
      <c r="A7888" s="1" t="s">
        <v>8557</v>
      </c>
    </row>
    <row r="7893" spans="1:6">
      <c r="A7893" t="s">
        <v>8558</v>
      </c>
    </row>
    <row r="7894" spans="1:6">
      <c r="A7894" t="s">
        <v>8559</v>
      </c>
    </row>
    <row r="7895" spans="1:6">
      <c r="A7895" t="s">
        <v>8560</v>
      </c>
      <c r="B7895" t="s">
        <v>8561</v>
      </c>
      <c r="C7895" t="s">
        <v>8562</v>
      </c>
      <c r="D7895" t="s">
        <v>8563</v>
      </c>
      <c r="E7895" t="s">
        <v>8564</v>
      </c>
      <c r="F7895" t="s">
        <v>8565</v>
      </c>
    </row>
    <row r="7897" spans="1:6">
      <c r="A7897" t="s">
        <v>8566</v>
      </c>
      <c r="B7897" t="s">
        <v>8567</v>
      </c>
    </row>
    <row r="7899" spans="1:6">
      <c r="A7899" t="s">
        <v>8568</v>
      </c>
    </row>
    <row r="7900" spans="1:6">
      <c r="A7900" t="s">
        <v>8569</v>
      </c>
    </row>
    <row r="7902" spans="1:6">
      <c r="A7902" t="s">
        <v>8570</v>
      </c>
      <c r="B7902" t="s">
        <v>8571</v>
      </c>
      <c r="C7902" t="s">
        <v>8572</v>
      </c>
    </row>
    <row r="7904" spans="1:6">
      <c r="A7904" t="s">
        <v>8573</v>
      </c>
      <c r="B7904" t="s">
        <v>8574</v>
      </c>
    </row>
    <row r="7906" spans="1:6">
      <c r="A7906" t="s">
        <v>8575</v>
      </c>
      <c r="B7906" t="s">
        <v>8576</v>
      </c>
      <c r="C7906" t="s">
        <v>8577</v>
      </c>
      <c r="D7906" t="s">
        <v>8578</v>
      </c>
      <c r="E7906" t="s">
        <v>8579</v>
      </c>
      <c r="F7906" t="s">
        <v>8580</v>
      </c>
    </row>
    <row r="7907" spans="1:6">
      <c r="A7907" s="1" t="s">
        <v>8581</v>
      </c>
    </row>
    <row r="7912" spans="1:6">
      <c r="A7912" t="s">
        <v>8582</v>
      </c>
      <c r="B7912" t="s">
        <v>8583</v>
      </c>
    </row>
    <row r="7914" spans="1:6">
      <c r="A7914" t="s">
        <v>8584</v>
      </c>
    </row>
    <row r="7916" spans="1:6">
      <c r="A7916" t="s">
        <v>8585</v>
      </c>
    </row>
    <row r="7918" spans="1:6">
      <c r="A7918" t="s">
        <v>8586</v>
      </c>
    </row>
    <row r="7920" spans="1:6">
      <c r="A7920" t="s">
        <v>8587</v>
      </c>
      <c r="B7920" t="s">
        <v>8588</v>
      </c>
    </row>
    <row r="7922" spans="1:4">
      <c r="A7922" t="s">
        <v>8589</v>
      </c>
    </row>
    <row r="7924" spans="1:4">
      <c r="A7924" t="s">
        <v>8590</v>
      </c>
    </row>
    <row r="7926" spans="1:4">
      <c r="A7926" t="s">
        <v>8591</v>
      </c>
    </row>
    <row r="7927" spans="1:4">
      <c r="A7927" t="s">
        <v>8592</v>
      </c>
    </row>
    <row r="7929" spans="1:4">
      <c r="A7929" t="s">
        <v>8593</v>
      </c>
    </row>
    <row r="7931" spans="1:4">
      <c r="A7931" t="s">
        <v>8594</v>
      </c>
    </row>
    <row r="7933" spans="1:4">
      <c r="A7933" t="s">
        <v>8595</v>
      </c>
    </row>
    <row r="7934" spans="1:4">
      <c r="A7934" t="s">
        <v>8596</v>
      </c>
    </row>
    <row r="7936" spans="1:4">
      <c r="A7936" t="s">
        <v>8597</v>
      </c>
      <c r="B7936" t="s">
        <v>8598</v>
      </c>
      <c r="C7936" t="s">
        <v>8599</v>
      </c>
      <c r="D7936" t="s">
        <v>8600</v>
      </c>
    </row>
    <row r="7938" spans="1:6">
      <c r="A7938" t="s">
        <v>8601</v>
      </c>
    </row>
    <row r="7940" spans="1:6">
      <c r="A7940" t="s">
        <v>8602</v>
      </c>
      <c r="B7940" t="s">
        <v>218</v>
      </c>
      <c r="C7940" t="s">
        <v>8603</v>
      </c>
    </row>
    <row r="7942" spans="1:6">
      <c r="A7942" t="s">
        <v>457</v>
      </c>
      <c r="B7942" t="s">
        <v>138</v>
      </c>
      <c r="C7942" t="s">
        <v>313</v>
      </c>
      <c r="D7942" t="s">
        <v>8604</v>
      </c>
    </row>
    <row r="7944" spans="1:6">
      <c r="A7944" t="s">
        <v>8605</v>
      </c>
      <c r="B7944" t="s">
        <v>8606</v>
      </c>
    </row>
    <row r="7946" spans="1:6">
      <c r="A7946" t="s">
        <v>8607</v>
      </c>
    </row>
    <row r="7948" spans="1:6">
      <c r="A7948" t="s">
        <v>8608</v>
      </c>
    </row>
    <row r="7950" spans="1:6">
      <c r="A7950" t="s">
        <v>8609</v>
      </c>
      <c r="B7950" t="s">
        <v>8610</v>
      </c>
      <c r="C7950" t="s">
        <v>8611</v>
      </c>
      <c r="D7950" t="s">
        <v>8612</v>
      </c>
      <c r="E7950" t="s">
        <v>8613</v>
      </c>
      <c r="F7950" t="s">
        <v>8614</v>
      </c>
    </row>
    <row r="7952" spans="1:6">
      <c r="A7952" t="s">
        <v>8615</v>
      </c>
    </row>
    <row r="7954" spans="1:7">
      <c r="A7954" t="s">
        <v>8616</v>
      </c>
      <c r="B7954" t="s">
        <v>8617</v>
      </c>
      <c r="C7954" t="s">
        <v>8618</v>
      </c>
    </row>
    <row r="7956" spans="1:7">
      <c r="A7956" t="s">
        <v>8619</v>
      </c>
      <c r="B7956" t="s">
        <v>8620</v>
      </c>
    </row>
    <row r="7958" spans="1:7">
      <c r="A7958" t="s">
        <v>8621</v>
      </c>
      <c r="B7958" t="s">
        <v>8622</v>
      </c>
    </row>
    <row r="7960" spans="1:7">
      <c r="A7960" t="s">
        <v>8623</v>
      </c>
      <c r="B7960" t="s">
        <v>8624</v>
      </c>
    </row>
    <row r="7962" spans="1:7">
      <c r="A7962" t="s">
        <v>8625</v>
      </c>
    </row>
    <row r="7964" spans="1:7">
      <c r="A7964" t="s">
        <v>8626</v>
      </c>
      <c r="B7964" t="s">
        <v>8627</v>
      </c>
      <c r="C7964" t="s">
        <v>8628</v>
      </c>
      <c r="D7964" t="s">
        <v>8629</v>
      </c>
    </row>
    <row r="7966" spans="1:7">
      <c r="A7966" t="s">
        <v>8630</v>
      </c>
    </row>
    <row r="7968" spans="1:7">
      <c r="A7968" t="s">
        <v>8631</v>
      </c>
      <c r="B7968" t="s">
        <v>8632</v>
      </c>
      <c r="C7968" t="s">
        <v>8633</v>
      </c>
      <c r="D7968" t="s">
        <v>8634</v>
      </c>
      <c r="E7968" t="s">
        <v>8635</v>
      </c>
      <c r="F7968" t="s">
        <v>282</v>
      </c>
      <c r="G7968" t="s">
        <v>8636</v>
      </c>
    </row>
    <row r="7970" spans="1:9">
      <c r="A7970" t="s">
        <v>8637</v>
      </c>
      <c r="B7970" t="s">
        <v>8638</v>
      </c>
    </row>
    <row r="7972" spans="1:9">
      <c r="A7972" t="s">
        <v>8639</v>
      </c>
    </row>
    <row r="7974" spans="1:9">
      <c r="A7974" t="s">
        <v>8640</v>
      </c>
      <c r="B7974" t="s">
        <v>8641</v>
      </c>
      <c r="C7974" t="s">
        <v>137</v>
      </c>
      <c r="D7974" t="s">
        <v>138</v>
      </c>
      <c r="E7974" t="s">
        <v>8642</v>
      </c>
      <c r="F7974" t="s">
        <v>8643</v>
      </c>
      <c r="G7974" t="s">
        <v>8644</v>
      </c>
      <c r="H7974" t="s">
        <v>8645</v>
      </c>
      <c r="I7974" t="s">
        <v>8646</v>
      </c>
    </row>
    <row r="7976" spans="1:9">
      <c r="A7976" t="s">
        <v>8647</v>
      </c>
    </row>
    <row r="7978" spans="1:9">
      <c r="A7978" t="s">
        <v>8648</v>
      </c>
    </row>
    <row r="7980" spans="1:9">
      <c r="A7980" t="s">
        <v>8649</v>
      </c>
      <c r="B7980" t="s">
        <v>8650</v>
      </c>
      <c r="C7980" t="s">
        <v>8651</v>
      </c>
    </row>
    <row r="7982" spans="1:9">
      <c r="A7982" t="s">
        <v>8652</v>
      </c>
      <c r="B7982" t="s">
        <v>8653</v>
      </c>
      <c r="C7982" t="s">
        <v>8654</v>
      </c>
      <c r="D7982" t="s">
        <v>8655</v>
      </c>
    </row>
    <row r="7984" spans="1:9">
      <c r="A7984" t="s">
        <v>8656</v>
      </c>
    </row>
    <row r="7986" spans="1:1">
      <c r="A7986" t="s">
        <v>8657</v>
      </c>
    </row>
    <row r="7988" spans="1:1">
      <c r="A7988" t="s">
        <v>8658</v>
      </c>
    </row>
    <row r="7990" spans="1:1">
      <c r="A7990" t="s">
        <v>8659</v>
      </c>
    </row>
    <row r="7992" spans="1:1">
      <c r="A7992" t="s">
        <v>8660</v>
      </c>
    </row>
    <row r="7994" spans="1:1">
      <c r="A7994" t="s">
        <v>8661</v>
      </c>
    </row>
    <row r="7995" spans="1:1">
      <c r="A7995" t="s">
        <v>8662</v>
      </c>
    </row>
    <row r="7996" spans="1:1">
      <c r="A7996" t="s">
        <v>8663</v>
      </c>
    </row>
    <row r="7997" spans="1:1">
      <c r="A7997" s="1" t="s">
        <v>8664</v>
      </c>
    </row>
    <row r="8002" spans="1:8">
      <c r="A8002" t="s">
        <v>8665</v>
      </c>
      <c r="B8002" t="s">
        <v>372</v>
      </c>
      <c r="C8002" t="s">
        <v>8666</v>
      </c>
      <c r="D8002" t="s">
        <v>1154</v>
      </c>
      <c r="E8002" t="s">
        <v>672</v>
      </c>
      <c r="F8002" t="s">
        <v>8667</v>
      </c>
      <c r="G8002" t="s">
        <v>8668</v>
      </c>
      <c r="H8002" t="s">
        <v>8669</v>
      </c>
    </row>
    <row r="8004" spans="1:8">
      <c r="A8004" t="s">
        <v>8670</v>
      </c>
    </row>
    <row r="8005" spans="1:8">
      <c r="A8005" t="s">
        <v>1671</v>
      </c>
      <c r="B8005" t="s">
        <v>59</v>
      </c>
    </row>
    <row r="8006" spans="1:8">
      <c r="A8006" t="s">
        <v>8671</v>
      </c>
    </row>
    <row r="8011" spans="1:8">
      <c r="A8011" t="s">
        <v>8672</v>
      </c>
    </row>
    <row r="8013" spans="1:8">
      <c r="A8013" t="s">
        <v>1802</v>
      </c>
    </row>
    <row r="8015" spans="1:8">
      <c r="A8015" t="s">
        <v>1803</v>
      </c>
    </row>
    <row r="8017" spans="1:11">
      <c r="A8017" t="s">
        <v>1804</v>
      </c>
    </row>
    <row r="8019" spans="1:11">
      <c r="A8019" t="s">
        <v>1805</v>
      </c>
      <c r="B8019" t="s">
        <v>218</v>
      </c>
      <c r="C8019" t="s">
        <v>380</v>
      </c>
      <c r="D8019" t="s">
        <v>378</v>
      </c>
      <c r="E8019" t="s">
        <v>377</v>
      </c>
      <c r="F8019" t="s">
        <v>379</v>
      </c>
      <c r="G8019" t="s">
        <v>1806</v>
      </c>
      <c r="H8019" t="s">
        <v>1807</v>
      </c>
    </row>
    <row r="8021" spans="1:11">
      <c r="A8021" t="s">
        <v>1808</v>
      </c>
    </row>
    <row r="8023" spans="1:11">
      <c r="A8023" t="s">
        <v>1809</v>
      </c>
    </row>
    <row r="8024" spans="1:11">
      <c r="A8024" t="s">
        <v>1810</v>
      </c>
    </row>
    <row r="8025" spans="1:11">
      <c r="A8025" t="s">
        <v>1811</v>
      </c>
    </row>
    <row r="8026" spans="1:11">
      <c r="A8026" t="s">
        <v>1812</v>
      </c>
    </row>
    <row r="8027" spans="1:11">
      <c r="A8027" t="s">
        <v>1813</v>
      </c>
    </row>
    <row r="8028" spans="1:11">
      <c r="A8028" t="s">
        <v>1814</v>
      </c>
    </row>
    <row r="8030" spans="1:11">
      <c r="A8030" t="s">
        <v>1815</v>
      </c>
    </row>
    <row r="8032" spans="1:11">
      <c r="A8032" t="s">
        <v>1816</v>
      </c>
      <c r="B8032" t="s">
        <v>1817</v>
      </c>
      <c r="C8032" t="s">
        <v>28</v>
      </c>
      <c r="D8032" t="s">
        <v>301</v>
      </c>
      <c r="E8032" t="s">
        <v>302</v>
      </c>
      <c r="F8032" t="s">
        <v>288</v>
      </c>
      <c r="G8032" t="s">
        <v>1818</v>
      </c>
      <c r="H8032" t="s">
        <v>1819</v>
      </c>
      <c r="I8032" t="s">
        <v>674</v>
      </c>
      <c r="J8032" t="s">
        <v>1820</v>
      </c>
      <c r="K8032" t="s">
        <v>1821</v>
      </c>
    </row>
    <row r="8034" spans="1:128">
      <c r="A8034" t="s">
        <v>1822</v>
      </c>
    </row>
    <row r="8035" spans="1:128">
      <c r="A8035" t="s">
        <v>1823</v>
      </c>
    </row>
    <row r="8040" spans="1:128">
      <c r="A8040" t="s">
        <v>8673</v>
      </c>
      <c r="B8040" t="s">
        <v>8674</v>
      </c>
      <c r="C8040" t="s">
        <v>8675</v>
      </c>
      <c r="D8040" t="s">
        <v>8676</v>
      </c>
      <c r="E8040" t="s">
        <v>8677</v>
      </c>
      <c r="F8040" t="s">
        <v>8678</v>
      </c>
      <c r="G8040" t="s">
        <v>8679</v>
      </c>
      <c r="H8040" t="s">
        <v>8680</v>
      </c>
      <c r="I8040" t="s">
        <v>2662</v>
      </c>
      <c r="J8040" t="s">
        <v>8681</v>
      </c>
      <c r="K8040" t="s">
        <v>8682</v>
      </c>
      <c r="L8040" t="s">
        <v>8683</v>
      </c>
      <c r="M8040" t="s">
        <v>8684</v>
      </c>
      <c r="N8040" t="s">
        <v>8685</v>
      </c>
      <c r="O8040" t="s">
        <v>8686</v>
      </c>
      <c r="P8040" t="s">
        <v>8687</v>
      </c>
      <c r="Q8040" t="s">
        <v>8688</v>
      </c>
      <c r="R8040" t="s">
        <v>8689</v>
      </c>
      <c r="S8040" t="s">
        <v>8690</v>
      </c>
      <c r="T8040" t="s">
        <v>8691</v>
      </c>
      <c r="U8040" t="s">
        <v>8692</v>
      </c>
      <c r="V8040" t="s">
        <v>8693</v>
      </c>
      <c r="W8040" t="s">
        <v>8694</v>
      </c>
    </row>
    <row r="8041" spans="1:128">
      <c r="A8041" t="s">
        <v>8695</v>
      </c>
      <c r="B8041" t="s">
        <v>8696</v>
      </c>
      <c r="C8041" t="s">
        <v>8697</v>
      </c>
      <c r="D8041" t="s">
        <v>8698</v>
      </c>
      <c r="E8041" t="s">
        <v>8699</v>
      </c>
      <c r="F8041" t="s">
        <v>8700</v>
      </c>
      <c r="G8041" t="s">
        <v>8701</v>
      </c>
      <c r="H8041" t="s">
        <v>8702</v>
      </c>
      <c r="I8041" t="s">
        <v>8703</v>
      </c>
      <c r="J8041" t="s">
        <v>8704</v>
      </c>
      <c r="K8041" t="s">
        <v>8705</v>
      </c>
      <c r="L8041" t="s">
        <v>8706</v>
      </c>
      <c r="M8041" t="s">
        <v>8707</v>
      </c>
      <c r="N8041" t="s">
        <v>8708</v>
      </c>
      <c r="O8041" t="s">
        <v>8709</v>
      </c>
      <c r="P8041" t="s">
        <v>8710</v>
      </c>
      <c r="Q8041" t="s">
        <v>8711</v>
      </c>
      <c r="R8041" t="s">
        <v>8712</v>
      </c>
      <c r="S8041" t="s">
        <v>8713</v>
      </c>
      <c r="T8041" t="s">
        <v>8714</v>
      </c>
      <c r="U8041" t="s">
        <v>8715</v>
      </c>
      <c r="V8041" t="s">
        <v>8716</v>
      </c>
      <c r="W8041" t="s">
        <v>8717</v>
      </c>
      <c r="X8041" t="s">
        <v>8718</v>
      </c>
      <c r="Y8041" t="s">
        <v>8719</v>
      </c>
      <c r="Z8041" t="s">
        <v>8720</v>
      </c>
      <c r="AA8041" t="s">
        <v>8721</v>
      </c>
      <c r="AB8041" t="s">
        <v>8722</v>
      </c>
      <c r="AC8041" t="s">
        <v>8723</v>
      </c>
      <c r="AD8041" t="s">
        <v>8724</v>
      </c>
      <c r="AE8041" t="s">
        <v>8725</v>
      </c>
      <c r="AF8041" t="s">
        <v>8726</v>
      </c>
      <c r="AG8041" t="s">
        <v>8727</v>
      </c>
      <c r="AH8041" t="s">
        <v>8728</v>
      </c>
      <c r="AI8041" t="s">
        <v>8729</v>
      </c>
      <c r="AJ8041" t="s">
        <v>8730</v>
      </c>
      <c r="AK8041" t="s">
        <v>8731</v>
      </c>
      <c r="AL8041" t="s">
        <v>8732</v>
      </c>
      <c r="AM8041" t="s">
        <v>8733</v>
      </c>
      <c r="AN8041" t="s">
        <v>8734</v>
      </c>
      <c r="AO8041" t="s">
        <v>8735</v>
      </c>
      <c r="AP8041" t="s">
        <v>8736</v>
      </c>
      <c r="AR8041" t="s">
        <v>8737</v>
      </c>
      <c r="AS8041" t="s">
        <v>8738</v>
      </c>
      <c r="AT8041" t="s">
        <v>8739</v>
      </c>
      <c r="AU8041" t="s">
        <v>8740</v>
      </c>
      <c r="AV8041" t="s">
        <v>8741</v>
      </c>
      <c r="AW8041" t="s">
        <v>8742</v>
      </c>
      <c r="AX8041" t="s">
        <v>8743</v>
      </c>
      <c r="AY8041" t="s">
        <v>8744</v>
      </c>
      <c r="AZ8041" t="s">
        <v>8745</v>
      </c>
      <c r="BA8041" t="s">
        <v>8746</v>
      </c>
      <c r="BB8041" t="s">
        <v>763</v>
      </c>
      <c r="BC8041" t="s">
        <v>8747</v>
      </c>
      <c r="BD8041" t="s">
        <v>8748</v>
      </c>
      <c r="BE8041" t="s">
        <v>8749</v>
      </c>
      <c r="BF8041" t="s">
        <v>2611</v>
      </c>
      <c r="BG8041" t="s">
        <v>8750</v>
      </c>
      <c r="BH8041" t="s">
        <v>8751</v>
      </c>
      <c r="BI8041" t="s">
        <v>8752</v>
      </c>
      <c r="BJ8041" t="s">
        <v>8753</v>
      </c>
      <c r="BK8041" t="s">
        <v>8754</v>
      </c>
      <c r="BL8041" t="s">
        <v>8755</v>
      </c>
      <c r="BM8041" t="s">
        <v>8756</v>
      </c>
      <c r="BN8041" t="s">
        <v>8757</v>
      </c>
      <c r="BO8041" t="s">
        <v>8758</v>
      </c>
      <c r="BP8041" t="s">
        <v>8759</v>
      </c>
      <c r="BQ8041" t="s">
        <v>8760</v>
      </c>
      <c r="BR8041" t="s">
        <v>8761</v>
      </c>
      <c r="BS8041" t="s">
        <v>8762</v>
      </c>
      <c r="BT8041" t="s">
        <v>8763</v>
      </c>
      <c r="BU8041" t="s">
        <v>8764</v>
      </c>
      <c r="BV8041" t="s">
        <v>8765</v>
      </c>
      <c r="BW8041" t="s">
        <v>8766</v>
      </c>
      <c r="BX8041" t="s">
        <v>8767</v>
      </c>
      <c r="BY8041" t="s">
        <v>8768</v>
      </c>
      <c r="BZ8041" t="s">
        <v>8769</v>
      </c>
      <c r="CA8041" t="s">
        <v>8770</v>
      </c>
      <c r="CB8041" t="s">
        <v>8771</v>
      </c>
      <c r="CC8041" t="s">
        <v>8772</v>
      </c>
      <c r="CD8041" t="s">
        <v>8773</v>
      </c>
      <c r="CE8041" t="s">
        <v>8774</v>
      </c>
      <c r="CF8041" t="s">
        <v>8775</v>
      </c>
      <c r="CG8041" t="s">
        <v>8776</v>
      </c>
      <c r="CH8041" t="s">
        <v>8777</v>
      </c>
      <c r="CI8041" t="s">
        <v>8778</v>
      </c>
      <c r="CJ8041" t="s">
        <v>8779</v>
      </c>
      <c r="CK8041" t="s">
        <v>8780</v>
      </c>
      <c r="CL8041" t="s">
        <v>8781</v>
      </c>
      <c r="CM8041" t="s">
        <v>2708</v>
      </c>
      <c r="CN8041" t="s">
        <v>8782</v>
      </c>
      <c r="CO8041" t="s">
        <v>8783</v>
      </c>
      <c r="CP8041" t="s">
        <v>8784</v>
      </c>
      <c r="CQ8041" t="s">
        <v>8785</v>
      </c>
      <c r="CR8041" t="s">
        <v>8786</v>
      </c>
      <c r="CS8041" t="s">
        <v>8787</v>
      </c>
      <c r="CT8041" t="s">
        <v>8788</v>
      </c>
      <c r="CU8041" t="s">
        <v>8789</v>
      </c>
      <c r="CV8041" t="s">
        <v>8790</v>
      </c>
      <c r="CW8041" t="s">
        <v>8791</v>
      </c>
      <c r="CX8041" t="s">
        <v>8792</v>
      </c>
      <c r="CY8041" t="s">
        <v>8793</v>
      </c>
      <c r="CZ8041" t="s">
        <v>8794</v>
      </c>
      <c r="DA8041" t="s">
        <v>2731</v>
      </c>
      <c r="DB8041" t="s">
        <v>8795</v>
      </c>
      <c r="DC8041" t="s">
        <v>8796</v>
      </c>
      <c r="DD8041" t="s">
        <v>8797</v>
      </c>
      <c r="DE8041" t="s">
        <v>8798</v>
      </c>
      <c r="DF8041" t="s">
        <v>8799</v>
      </c>
      <c r="DG8041" t="s">
        <v>8800</v>
      </c>
      <c r="DH8041" t="s">
        <v>8801</v>
      </c>
      <c r="DI8041" t="s">
        <v>8802</v>
      </c>
      <c r="DJ8041" t="s">
        <v>8803</v>
      </c>
      <c r="DK8041" t="s">
        <v>8804</v>
      </c>
      <c r="DL8041" t="s">
        <v>8805</v>
      </c>
      <c r="DM8041" t="s">
        <v>8806</v>
      </c>
      <c r="DN8041" t="s">
        <v>8807</v>
      </c>
      <c r="DO8041" t="s">
        <v>8808</v>
      </c>
      <c r="DP8041" t="s">
        <v>2654</v>
      </c>
      <c r="DQ8041" t="s">
        <v>8809</v>
      </c>
      <c r="DR8041" t="s">
        <v>8810</v>
      </c>
      <c r="DS8041" t="s">
        <v>8811</v>
      </c>
      <c r="DT8041" t="s">
        <v>8812</v>
      </c>
      <c r="DU8041" t="s">
        <v>8813</v>
      </c>
      <c r="DV8041" t="s">
        <v>8814</v>
      </c>
      <c r="DW8041" t="s">
        <v>8815</v>
      </c>
      <c r="DX8041" t="s">
        <v>2080</v>
      </c>
    </row>
    <row r="8042" spans="1:128">
      <c r="A8042" s="1" t="s">
        <v>8816</v>
      </c>
    </row>
    <row r="8047" spans="1:128">
      <c r="A8047" t="s">
        <v>8817</v>
      </c>
      <c r="B8047" t="s">
        <v>8818</v>
      </c>
    </row>
    <row r="8049" spans="1:4">
      <c r="A8049" t="s">
        <v>8819</v>
      </c>
      <c r="B8049" t="s">
        <v>8820</v>
      </c>
    </row>
    <row r="8050" spans="1:4">
      <c r="A8050" t="s">
        <v>8821</v>
      </c>
    </row>
    <row r="8051" spans="1:4">
      <c r="A8051" t="s">
        <v>308</v>
      </c>
    </row>
    <row r="8052" spans="1:4">
      <c r="A8052" t="s">
        <v>8822</v>
      </c>
    </row>
    <row r="8057" spans="1:4">
      <c r="A8057" t="s">
        <v>8823</v>
      </c>
    </row>
    <row r="8058" spans="1:4">
      <c r="A8058" t="s">
        <v>8824</v>
      </c>
      <c r="B8058" t="s">
        <v>757</v>
      </c>
    </row>
    <row r="8059" spans="1:4">
      <c r="A8059" t="s">
        <v>8825</v>
      </c>
      <c r="B8059" t="s">
        <v>8826</v>
      </c>
    </row>
    <row r="8060" spans="1:4">
      <c r="A8060" t="s">
        <v>198</v>
      </c>
      <c r="B8060" t="s">
        <v>4342</v>
      </c>
      <c r="C8060" t="s">
        <v>673</v>
      </c>
      <c r="D8060" t="s">
        <v>8827</v>
      </c>
    </row>
    <row r="8061" spans="1:4">
      <c r="A8061" t="s">
        <v>8828</v>
      </c>
    </row>
    <row r="8062" spans="1:4">
      <c r="A8062" t="s">
        <v>2848</v>
      </c>
      <c r="B8062" t="s">
        <v>8829</v>
      </c>
    </row>
    <row r="8063" spans="1:4">
      <c r="A8063" t="s">
        <v>8830</v>
      </c>
      <c r="B8063" t="s">
        <v>8831</v>
      </c>
      <c r="C8063" t="s">
        <v>8832</v>
      </c>
    </row>
    <row r="8064" spans="1:4">
      <c r="A8064" t="s">
        <v>8833</v>
      </c>
    </row>
    <row r="8066" spans="1:3">
      <c r="A8066" t="s">
        <v>8834</v>
      </c>
    </row>
    <row r="8067" spans="1:3">
      <c r="A8067" t="s">
        <v>308</v>
      </c>
    </row>
    <row r="8068" spans="1:3">
      <c r="A8068" t="s">
        <v>8835</v>
      </c>
    </row>
    <row r="8073" spans="1:3">
      <c r="A8073" t="s">
        <v>8836</v>
      </c>
      <c r="B8073" t="s">
        <v>8837</v>
      </c>
    </row>
    <row r="8075" spans="1:3">
      <c r="A8075" t="s">
        <v>8838</v>
      </c>
      <c r="B8075" t="s">
        <v>8839</v>
      </c>
      <c r="C8075" t="s">
        <v>8840</v>
      </c>
    </row>
    <row r="8077" spans="1:3">
      <c r="A8077" t="s">
        <v>8841</v>
      </c>
      <c r="B8077" t="s">
        <v>799</v>
      </c>
      <c r="C8077" t="s">
        <v>8842</v>
      </c>
    </row>
    <row r="8079" spans="1:3">
      <c r="A8079" t="s">
        <v>8843</v>
      </c>
    </row>
    <row r="8081" spans="1:2">
      <c r="A8081" t="s">
        <v>8844</v>
      </c>
      <c r="B8081" t="s">
        <v>8845</v>
      </c>
    </row>
    <row r="8083" spans="1:2">
      <c r="A8083" t="s">
        <v>8846</v>
      </c>
    </row>
    <row r="8086" spans="1:2">
      <c r="A8086" t="s">
        <v>8847</v>
      </c>
    </row>
    <row r="8087" spans="1:2">
      <c r="A8087" s="1" t="s">
        <v>8848</v>
      </c>
    </row>
    <row r="8092" spans="1:2">
      <c r="A8092" t="s">
        <v>8849</v>
      </c>
      <c r="B8092" t="s">
        <v>8850</v>
      </c>
    </row>
    <row r="8096" spans="1:2">
      <c r="A8096" t="s">
        <v>8851</v>
      </c>
      <c r="B8096" t="s">
        <v>8852</v>
      </c>
    </row>
    <row r="8099" spans="1:14">
      <c r="A8099" t="s">
        <v>8853</v>
      </c>
      <c r="B8099" t="s">
        <v>8854</v>
      </c>
      <c r="C8099" t="s">
        <v>8855</v>
      </c>
      <c r="D8099" t="s">
        <v>8856</v>
      </c>
    </row>
    <row r="8102" spans="1:14">
      <c r="A8102" t="s">
        <v>8857</v>
      </c>
      <c r="B8102" t="s">
        <v>1445</v>
      </c>
      <c r="C8102" t="s">
        <v>2892</v>
      </c>
      <c r="D8102" t="s">
        <v>8858</v>
      </c>
      <c r="E8102" t="s">
        <v>1647</v>
      </c>
      <c r="F8102" t="s">
        <v>8859</v>
      </c>
      <c r="G8102" t="s">
        <v>8860</v>
      </c>
      <c r="H8102" t="s">
        <v>8861</v>
      </c>
      <c r="I8102" t="s">
        <v>1914</v>
      </c>
      <c r="J8102" t="s">
        <v>373</v>
      </c>
      <c r="K8102" t="s">
        <v>28</v>
      </c>
      <c r="L8102" t="s">
        <v>8862</v>
      </c>
      <c r="M8102" t="s">
        <v>672</v>
      </c>
      <c r="N8102" t="s">
        <v>673</v>
      </c>
    </row>
    <row r="8105" spans="1:14">
      <c r="A8105" t="s">
        <v>8863</v>
      </c>
    </row>
    <row r="8106" spans="1:14">
      <c r="A8106" t="s">
        <v>8864</v>
      </c>
    </row>
    <row r="8108" spans="1:14">
      <c r="A8108" t="s">
        <v>8865</v>
      </c>
    </row>
    <row r="8109" spans="1:14">
      <c r="A8109" t="s">
        <v>8866</v>
      </c>
    </row>
    <row r="8112" spans="1:14">
      <c r="A8112" t="s">
        <v>4724</v>
      </c>
    </row>
    <row r="8113" spans="1:3">
      <c r="A8113" t="s">
        <v>8867</v>
      </c>
      <c r="B8113" t="s">
        <v>8868</v>
      </c>
    </row>
    <row r="8116" spans="1:3">
      <c r="A8116" t="s">
        <v>757</v>
      </c>
    </row>
    <row r="8119" spans="1:3">
      <c r="A8119" t="s">
        <v>4600</v>
      </c>
    </row>
    <row r="8120" spans="1:3">
      <c r="A8120" t="s">
        <v>8869</v>
      </c>
    </row>
    <row r="8123" spans="1:3">
      <c r="A8123" t="s">
        <v>8870</v>
      </c>
    </row>
    <row r="8124" spans="1:3">
      <c r="A8124" t="s">
        <v>8871</v>
      </c>
      <c r="B8124">
        <v>65</v>
      </c>
      <c r="C8124" t="s">
        <v>2325</v>
      </c>
    </row>
    <row r="8125" spans="1:3">
      <c r="A8125" t="s">
        <v>8872</v>
      </c>
    </row>
    <row r="8130" spans="1:3">
      <c r="A8130" t="s">
        <v>8873</v>
      </c>
    </row>
    <row r="8131" spans="1:3">
      <c r="A8131" s="1" t="s">
        <v>8874</v>
      </c>
    </row>
    <row r="8136" spans="1:3">
      <c r="A8136" t="s">
        <v>8875</v>
      </c>
    </row>
    <row r="8137" spans="1:3">
      <c r="A8137" t="s">
        <v>8876</v>
      </c>
    </row>
    <row r="8139" spans="1:3">
      <c r="A8139" t="s">
        <v>8877</v>
      </c>
      <c r="B8139" t="s">
        <v>8878</v>
      </c>
      <c r="C8139" t="s">
        <v>8879</v>
      </c>
    </row>
    <row r="8141" spans="1:3">
      <c r="A8141" t="s">
        <v>8880</v>
      </c>
      <c r="B8141" t="s">
        <v>8881</v>
      </c>
    </row>
    <row r="8143" spans="1:3">
      <c r="A8143" t="s">
        <v>8882</v>
      </c>
    </row>
    <row r="8146" spans="1:4">
      <c r="A8146" t="s">
        <v>8883</v>
      </c>
    </row>
    <row r="8147" spans="1:4">
      <c r="A8147" t="s">
        <v>8884</v>
      </c>
    </row>
    <row r="8149" spans="1:4">
      <c r="A8149" t="s">
        <v>8885</v>
      </c>
      <c r="B8149" t="s">
        <v>8886</v>
      </c>
    </row>
    <row r="8151" spans="1:4">
      <c r="A8151" t="s">
        <v>8887</v>
      </c>
    </row>
    <row r="8152" spans="1:4">
      <c r="A8152" t="s">
        <v>8888</v>
      </c>
      <c r="B8152" t="s">
        <v>8889</v>
      </c>
      <c r="C8152" t="s">
        <v>8890</v>
      </c>
      <c r="D8152" t="s">
        <v>8891</v>
      </c>
    </row>
    <row r="8154" spans="1:4">
      <c r="A8154" t="s">
        <v>8892</v>
      </c>
    </row>
    <row r="8155" spans="1:4">
      <c r="A8155" t="s">
        <v>1304</v>
      </c>
    </row>
    <row r="8156" spans="1:4">
      <c r="A8156" t="s">
        <v>8893</v>
      </c>
    </row>
    <row r="8157" spans="1:4">
      <c r="A8157" t="e">
        <f>- Geometry</f>
        <v>#NAME?</v>
      </c>
    </row>
    <row r="8158" spans="1:4">
      <c r="A8158" t="e">
        <f>- Pre Calculus</f>
        <v>#NAME?</v>
      </c>
    </row>
    <row r="8159" spans="1:4">
      <c r="A8159" t="e">
        <f>- Calculus</f>
        <v>#NAME?</v>
      </c>
    </row>
    <row r="8160" spans="1:4">
      <c r="A8160" t="e">
        <f>- Probability And Statistics</f>
        <v>#NAME?</v>
      </c>
    </row>
    <row r="8162" spans="1:1">
      <c r="A8162" t="s">
        <v>1318</v>
      </c>
    </row>
    <row r="8163" spans="1:1">
      <c r="A8163" t="e">
        <f>- biology</f>
        <v>#NAME?</v>
      </c>
    </row>
    <row r="8164" spans="1:1">
      <c r="A8164" t="e">
        <f>- chemistry</f>
        <v>#NAME?</v>
      </c>
    </row>
    <row r="8165" spans="1:1">
      <c r="A8165" t="e">
        <f>- physics</f>
        <v>#NAME?</v>
      </c>
    </row>
    <row r="8166" spans="1:1">
      <c r="A8166" t="e">
        <f>- environmental Science</f>
        <v>#NAME?</v>
      </c>
    </row>
    <row r="8168" spans="1:1">
      <c r="A8168" t="s">
        <v>8894</v>
      </c>
    </row>
    <row r="8169" spans="1:1">
      <c r="A8169" t="s">
        <v>8895</v>
      </c>
    </row>
    <row r="8170" spans="1:1">
      <c r="A8170" t="s">
        <v>8896</v>
      </c>
    </row>
    <row r="8171" spans="1:1">
      <c r="A8171" t="s">
        <v>8897</v>
      </c>
    </row>
    <row r="8172" spans="1:1">
      <c r="A8172" t="s">
        <v>8898</v>
      </c>
    </row>
    <row r="8173" spans="1:1">
      <c r="A8173" t="s">
        <v>8899</v>
      </c>
    </row>
    <row r="8175" spans="1:1">
      <c r="A8175" t="s">
        <v>8900</v>
      </c>
    </row>
    <row r="8176" spans="1:1">
      <c r="A8176" s="1" t="s">
        <v>8901</v>
      </c>
    </row>
    <row r="8181" spans="1:7">
      <c r="A8181" t="s">
        <v>8902</v>
      </c>
      <c r="B8181" t="s">
        <v>8903</v>
      </c>
      <c r="C8181" t="s">
        <v>8904</v>
      </c>
      <c r="D8181">
        <v>2</v>
      </c>
      <c r="E8181" t="s">
        <v>8905</v>
      </c>
    </row>
    <row r="8183" spans="1:7">
      <c r="A8183" t="s">
        <v>8906</v>
      </c>
      <c r="B8183" t="s">
        <v>3640</v>
      </c>
      <c r="C8183" t="s">
        <v>28</v>
      </c>
      <c r="D8183" t="s">
        <v>29</v>
      </c>
      <c r="E8183" t="s">
        <v>8907</v>
      </c>
      <c r="F8183" t="s">
        <v>3060</v>
      </c>
      <c r="G8183" t="s">
        <v>8908</v>
      </c>
    </row>
    <row r="8185" spans="1:7">
      <c r="A8185" t="s">
        <v>8909</v>
      </c>
      <c r="B8185" t="s">
        <v>8910</v>
      </c>
    </row>
    <row r="8187" spans="1:7">
      <c r="A8187" t="s">
        <v>8911</v>
      </c>
      <c r="B8187" t="s">
        <v>8912</v>
      </c>
      <c r="C8187" t="s">
        <v>8913</v>
      </c>
    </row>
    <row r="8189" spans="1:7">
      <c r="A8189" t="s">
        <v>8914</v>
      </c>
      <c r="B8189" t="s">
        <v>8915</v>
      </c>
    </row>
    <row r="8191" spans="1:7">
      <c r="A8191" t="s">
        <v>8916</v>
      </c>
    </row>
    <row r="8192" spans="1:7">
      <c r="A8192" s="1" t="s">
        <v>8917</v>
      </c>
    </row>
    <row r="8197" spans="1:5">
      <c r="A8197" t="s">
        <v>8</v>
      </c>
    </row>
    <row r="8199" spans="1:5">
      <c r="A8199" t="s">
        <v>8918</v>
      </c>
      <c r="B8199" t="s">
        <v>8919</v>
      </c>
      <c r="C8199" t="s">
        <v>880</v>
      </c>
      <c r="D8199" t="s">
        <v>1527</v>
      </c>
      <c r="E8199" t="s">
        <v>8920</v>
      </c>
    </row>
    <row r="8202" spans="1:5">
      <c r="A8202" t="s">
        <v>8921</v>
      </c>
    </row>
    <row r="8205" spans="1:5">
      <c r="A8205" t="s">
        <v>8922</v>
      </c>
      <c r="B8205" t="s">
        <v>8923</v>
      </c>
      <c r="C8205" t="s">
        <v>8924</v>
      </c>
      <c r="D8205" t="s">
        <v>8925</v>
      </c>
    </row>
    <row r="8208" spans="1:5">
      <c r="A8208" t="s">
        <v>8926</v>
      </c>
      <c r="B8208" t="s">
        <v>8927</v>
      </c>
      <c r="C8208" t="s">
        <v>8928</v>
      </c>
    </row>
    <row r="8211" spans="1:7">
      <c r="A8211" t="s">
        <v>8929</v>
      </c>
      <c r="B8211" t="s">
        <v>8930</v>
      </c>
      <c r="C8211" t="s">
        <v>8931</v>
      </c>
      <c r="D8211" t="s">
        <v>818</v>
      </c>
      <c r="E8211" t="s">
        <v>1645</v>
      </c>
      <c r="F8211" t="s">
        <v>8932</v>
      </c>
      <c r="G8211" t="s">
        <v>8933</v>
      </c>
    </row>
    <row r="8212" spans="1:7">
      <c r="A8212" t="s">
        <v>8934</v>
      </c>
      <c r="B8212" t="s">
        <v>1011</v>
      </c>
      <c r="C8212" t="s">
        <v>7556</v>
      </c>
    </row>
    <row r="8213" spans="1:7">
      <c r="A8213" t="s">
        <v>8935</v>
      </c>
      <c r="B8213" t="s">
        <v>8936</v>
      </c>
      <c r="C8213" t="s">
        <v>8937</v>
      </c>
    </row>
    <row r="8215" spans="1:7">
      <c r="A8215" t="s">
        <v>8938</v>
      </c>
      <c r="B8215" t="s">
        <v>8939</v>
      </c>
      <c r="C8215" t="s">
        <v>8940</v>
      </c>
    </row>
    <row r="8218" spans="1:7">
      <c r="A8218" t="s">
        <v>8941</v>
      </c>
      <c r="B8218" t="s">
        <v>8942</v>
      </c>
    </row>
    <row r="8222" spans="1:7">
      <c r="A8222" t="s">
        <v>8943</v>
      </c>
    </row>
    <row r="8225" spans="1:6">
      <c r="A8225" t="s">
        <v>8944</v>
      </c>
      <c r="B8225" t="s">
        <v>8945</v>
      </c>
      <c r="C8225" t="s">
        <v>8946</v>
      </c>
      <c r="D8225" t="s">
        <v>4776</v>
      </c>
      <c r="E8225" t="s">
        <v>8947</v>
      </c>
      <c r="F8225" t="s">
        <v>8948</v>
      </c>
    </row>
    <row r="8228" spans="1:6">
      <c r="A8228" t="s">
        <v>8949</v>
      </c>
      <c r="B8228" t="s">
        <v>4662</v>
      </c>
      <c r="C8228" t="s">
        <v>8950</v>
      </c>
      <c r="D8228" t="s">
        <v>8951</v>
      </c>
    </row>
    <row r="8231" spans="1:6">
      <c r="A8231" t="s">
        <v>8952</v>
      </c>
    </row>
    <row r="8234" spans="1:6">
      <c r="A8234" t="s">
        <v>8953</v>
      </c>
    </row>
    <row r="8237" spans="1:6">
      <c r="A8237" t="s">
        <v>8954</v>
      </c>
    </row>
    <row r="8241" spans="1:2">
      <c r="A8241" t="s">
        <v>8955</v>
      </c>
    </row>
    <row r="8242" spans="1:2">
      <c r="A8242" t="s">
        <v>8956</v>
      </c>
      <c r="B8242" t="s">
        <v>8957</v>
      </c>
    </row>
    <row r="8246" spans="1:2">
      <c r="A8246" t="s">
        <v>4600</v>
      </c>
    </row>
    <row r="8247" spans="1:2">
      <c r="A8247" t="s">
        <v>8958</v>
      </c>
      <c r="B8247" t="s">
        <v>757</v>
      </c>
    </row>
    <row r="8248" spans="1:2">
      <c r="A8248" t="s">
        <v>8959</v>
      </c>
    </row>
    <row r="8252" spans="1:2">
      <c r="A8252" t="s">
        <v>8960</v>
      </c>
    </row>
    <row r="8254" spans="1:2">
      <c r="A8254" t="s">
        <v>8961</v>
      </c>
    </row>
    <row r="8255" spans="1:2">
      <c r="A8255" t="s">
        <v>308</v>
      </c>
    </row>
    <row r="8256" spans="1:2">
      <c r="A8256" t="s">
        <v>8962</v>
      </c>
    </row>
    <row r="8261" spans="1:6">
      <c r="A8261" t="s">
        <v>8963</v>
      </c>
      <c r="B8261" t="s">
        <v>8964</v>
      </c>
      <c r="C8261" t="s">
        <v>8965</v>
      </c>
      <c r="D8261" t="s">
        <v>8966</v>
      </c>
      <c r="E8261" t="s">
        <v>8967</v>
      </c>
    </row>
    <row r="8263" spans="1:6">
      <c r="A8263" t="s">
        <v>457</v>
      </c>
      <c r="B8263" t="s">
        <v>1052</v>
      </c>
      <c r="C8263" t="s">
        <v>8968</v>
      </c>
      <c r="D8263" t="s">
        <v>8969</v>
      </c>
      <c r="E8263" t="s">
        <v>8970</v>
      </c>
      <c r="F8263" t="s">
        <v>8971</v>
      </c>
    </row>
    <row r="8266" spans="1:6">
      <c r="A8266" t="e">
        <f>-PhD in Materials Engineering.</f>
        <v>#NAME?</v>
      </c>
    </row>
    <row r="8268" spans="1:6">
      <c r="A8268" t="e">
        <f>-Graduate of University High School</f>
        <v>#NAME?</v>
      </c>
      <c r="B8268" t="s">
        <v>8972</v>
      </c>
      <c r="C8268" t="s">
        <v>1622</v>
      </c>
      <c r="D8268" t="s">
        <v>8973</v>
      </c>
    </row>
    <row r="8270" spans="1:6">
      <c r="A8270" t="s">
        <v>8974</v>
      </c>
    </row>
    <row r="8272" spans="1:6">
      <c r="A8272" t="e">
        <f>-The bulk of my Graduate work involved Chemistry. I actually disliked chemistry in High School</f>
        <v>#NAME?</v>
      </c>
      <c r="B8272" t="s">
        <v>8975</v>
      </c>
      <c r="C8272" t="s">
        <v>8976</v>
      </c>
      <c r="D8272" t="s">
        <v>8977</v>
      </c>
      <c r="E8272" t="s">
        <v>8978</v>
      </c>
    </row>
    <row r="8274" spans="1:2">
      <c r="A8274" t="s">
        <v>8979</v>
      </c>
    </row>
    <row r="8276" spans="1:2">
      <c r="A8276" t="s">
        <v>8980</v>
      </c>
    </row>
    <row r="8278" spans="1:2">
      <c r="A8278" t="e">
        <f>-Very patient</f>
        <v>#NAME?</v>
      </c>
      <c r="B8278" t="s">
        <v>8981</v>
      </c>
    </row>
    <row r="8280" spans="1:2">
      <c r="A8280" t="s">
        <v>8982</v>
      </c>
    </row>
    <row r="8282" spans="1:2">
      <c r="A8282" t="e">
        <f>-able to work with students who Learn at different paces</f>
        <v>#NAME?</v>
      </c>
      <c r="B8282" t="s">
        <v>8983</v>
      </c>
    </row>
    <row r="8284" spans="1:2">
      <c r="A8284" t="e">
        <f>-Native English speaker.</f>
        <v>#NAME?</v>
      </c>
    </row>
    <row r="8286" spans="1:2">
      <c r="A8286" t="s">
        <v>8984</v>
      </c>
    </row>
    <row r="8287" spans="1:2">
      <c r="A8287" s="1" t="s">
        <v>8985</v>
      </c>
    </row>
    <row r="8292" spans="1:1">
      <c r="A8292" t="s">
        <v>8986</v>
      </c>
    </row>
    <row r="8293" spans="1:1">
      <c r="A8293" t="s">
        <v>8987</v>
      </c>
    </row>
    <row r="8295" spans="1:1">
      <c r="A8295" t="s">
        <v>8988</v>
      </c>
    </row>
    <row r="8296" spans="1:1">
      <c r="A8296" t="s">
        <v>8989</v>
      </c>
    </row>
    <row r="8297" spans="1:1">
      <c r="A8297" t="s">
        <v>8990</v>
      </c>
    </row>
    <row r="8298" spans="1:1">
      <c r="A8298" t="s">
        <v>8991</v>
      </c>
    </row>
    <row r="8299" spans="1:1">
      <c r="A8299" t="s">
        <v>8992</v>
      </c>
    </row>
    <row r="8300" spans="1:1">
      <c r="A8300" t="s">
        <v>8993</v>
      </c>
    </row>
    <row r="8301" spans="1:1">
      <c r="A8301" t="s">
        <v>527</v>
      </c>
    </row>
    <row r="8302" spans="1:1">
      <c r="A8302" t="s">
        <v>525</v>
      </c>
    </row>
    <row r="8303" spans="1:1">
      <c r="A8303" t="s">
        <v>8994</v>
      </c>
    </row>
    <row r="8304" spans="1:1">
      <c r="A8304" t="s">
        <v>8995</v>
      </c>
    </row>
    <row r="8305" spans="1:3">
      <c r="A8305" t="s">
        <v>8996</v>
      </c>
    </row>
    <row r="8306" spans="1:3">
      <c r="A8306" t="s">
        <v>8997</v>
      </c>
    </row>
    <row r="8308" spans="1:3">
      <c r="A8308" t="s">
        <v>8998</v>
      </c>
      <c r="B8308" t="s">
        <v>8999</v>
      </c>
      <c r="C8308" t="s">
        <v>9000</v>
      </c>
    </row>
    <row r="8310" spans="1:3">
      <c r="A8310" t="s">
        <v>9001</v>
      </c>
    </row>
    <row r="8311" spans="1:3">
      <c r="A8311" t="s">
        <v>9002</v>
      </c>
    </row>
    <row r="8312" spans="1:3">
      <c r="A8312" t="s">
        <v>2372</v>
      </c>
    </row>
    <row r="8313" spans="1:3">
      <c r="A8313" t="s">
        <v>9003</v>
      </c>
    </row>
    <row r="8318" spans="1:3">
      <c r="A8318" t="s">
        <v>9004</v>
      </c>
    </row>
    <row r="8321" spans="1:3">
      <c r="A8321" t="s">
        <v>9005</v>
      </c>
    </row>
    <row r="8324" spans="1:3">
      <c r="A8324" t="s">
        <v>9006</v>
      </c>
    </row>
    <row r="8327" spans="1:3">
      <c r="A8327" t="s">
        <v>9007</v>
      </c>
    </row>
    <row r="8330" spans="1:3">
      <c r="A8330" t="s">
        <v>9008</v>
      </c>
    </row>
    <row r="8332" spans="1:3">
      <c r="A8332" t="s">
        <v>7370</v>
      </c>
    </row>
    <row r="8333" spans="1:3">
      <c r="A8333" t="e">
        <f>-  AP physics</f>
        <v>#NAME?</v>
      </c>
      <c r="B8333" t="s">
        <v>4782</v>
      </c>
      <c r="C8333" t="s">
        <v>4989</v>
      </c>
    </row>
    <row r="8334" spans="1:3">
      <c r="A8334" t="e">
        <f>-  AP biology</f>
        <v>#NAME?</v>
      </c>
      <c r="B8334" t="s">
        <v>9009</v>
      </c>
      <c r="C8334" t="s">
        <v>9010</v>
      </c>
    </row>
    <row r="8335" spans="1:3">
      <c r="A8335" t="e">
        <f>-  AP chemistry</f>
        <v>#NAME?</v>
      </c>
      <c r="B8335" t="s">
        <v>6702</v>
      </c>
      <c r="C8335" t="s">
        <v>1260</v>
      </c>
    </row>
    <row r="8336" spans="1:3">
      <c r="A8336" t="e">
        <f>-  AP environmental Science</f>
        <v>#NAME?</v>
      </c>
    </row>
    <row r="8337" spans="1:3">
      <c r="A8337" t="e">
        <f>-  Biochemistry</f>
        <v>#NAME?</v>
      </c>
      <c r="B8337" t="s">
        <v>7355</v>
      </c>
    </row>
    <row r="8339" spans="1:3">
      <c r="A8339" t="s">
        <v>9011</v>
      </c>
    </row>
    <row r="8340" spans="1:3">
      <c r="A8340" t="e">
        <f>-  general physics</f>
        <v>#NAME?</v>
      </c>
    </row>
    <row r="8341" spans="1:3">
      <c r="A8341" t="e">
        <f>-  general chemistry</f>
        <v>#NAME?</v>
      </c>
    </row>
    <row r="8342" spans="1:3">
      <c r="A8342" t="e">
        <f>-  all sorts of biology Classes:  Microbio</f>
        <v>#NAME?</v>
      </c>
      <c r="B8342" t="s">
        <v>3380</v>
      </c>
      <c r="C8342" t="s">
        <v>7354</v>
      </c>
    </row>
    <row r="8344" spans="1:3">
      <c r="A8344" t="s">
        <v>457</v>
      </c>
    </row>
    <row r="8345" spans="1:3">
      <c r="A8345" t="s">
        <v>9012</v>
      </c>
    </row>
    <row r="8346" spans="1:3">
      <c r="A8346" t="e">
        <f>- Geometry</f>
        <v>#NAME?</v>
      </c>
    </row>
    <row r="8347" spans="1:3">
      <c r="A8347" t="s">
        <v>9013</v>
      </c>
    </row>
    <row r="8348" spans="1:3">
      <c r="A8348" t="s">
        <v>9014</v>
      </c>
      <c r="B8348">
        <v>7</v>
      </c>
      <c r="C8348">
        <v>8</v>
      </c>
    </row>
    <row r="8352" spans="1:3">
      <c r="A8352" t="s">
        <v>9015</v>
      </c>
    </row>
    <row r="8354" spans="1:6">
      <c r="A8354" t="s">
        <v>9016</v>
      </c>
    </row>
    <row r="8355" spans="1:6">
      <c r="A8355" t="s">
        <v>9017</v>
      </c>
    </row>
    <row r="8357" spans="1:6">
      <c r="A8357" t="s">
        <v>9018</v>
      </c>
      <c r="B8357" t="s">
        <v>9019</v>
      </c>
      <c r="C8357" t="s">
        <v>9020</v>
      </c>
      <c r="D8357" t="s">
        <v>9021</v>
      </c>
      <c r="E8357" t="s">
        <v>9022</v>
      </c>
      <c r="F8357" t="s">
        <v>9023</v>
      </c>
    </row>
    <row r="8359" spans="1:6">
      <c r="A8359" t="s">
        <v>9024</v>
      </c>
      <c r="B8359" t="s">
        <v>9025</v>
      </c>
      <c r="C8359" t="s">
        <v>9026</v>
      </c>
    </row>
    <row r="8360" spans="1:6">
      <c r="A8360" s="1" t="s">
        <v>9027</v>
      </c>
    </row>
    <row r="8365" spans="1:6">
      <c r="A8365" t="s">
        <v>9028</v>
      </c>
      <c r="B8365" t="s">
        <v>9029</v>
      </c>
      <c r="C8365" t="s">
        <v>9030</v>
      </c>
    </row>
    <row r="8367" spans="1:6">
      <c r="A8367" t="e">
        <f>- homework Help</f>
        <v>#NAME?</v>
      </c>
    </row>
    <row r="8368" spans="1:6">
      <c r="A8368" t="e">
        <f>- Exam Prep</f>
        <v>#NAME?</v>
      </c>
    </row>
    <row r="8369" spans="1:5">
      <c r="A8369" t="e">
        <f>- Geometry</f>
        <v>#NAME?</v>
      </c>
      <c r="B8369" t="s">
        <v>1645</v>
      </c>
      <c r="C8369" t="s">
        <v>1655</v>
      </c>
      <c r="D8369" t="s">
        <v>2451</v>
      </c>
      <c r="E8369" t="s">
        <v>819</v>
      </c>
    </row>
    <row r="8370" spans="1:5">
      <c r="A8370" t="e">
        <f>- AB Calculus</f>
        <v>#NAME?</v>
      </c>
      <c r="B8370" t="s">
        <v>9031</v>
      </c>
    </row>
    <row r="8371" spans="1:5">
      <c r="A8371" t="e">
        <f>- physics AP And IB exams</f>
        <v>#NAME?</v>
      </c>
    </row>
    <row r="8372" spans="1:5">
      <c r="A8372" t="e">
        <f>- Multivariable Calculus</f>
        <v>#NAME?</v>
      </c>
      <c r="B8372" t="s">
        <v>2992</v>
      </c>
      <c r="C8372" t="s">
        <v>2976</v>
      </c>
    </row>
    <row r="8373" spans="1:5">
      <c r="A8373" t="e">
        <f>- SAT And ACT Math/quantitative portion</f>
        <v>#NAME?</v>
      </c>
    </row>
    <row r="8374" spans="1:5">
      <c r="A8374" t="e">
        <f>- MCAT physics</f>
        <v>#NAME?</v>
      </c>
    </row>
    <row r="8375" spans="1:5">
      <c r="A8375" t="e">
        <f>- Other Classes are possible</f>
        <v>#NAME?</v>
      </c>
    </row>
    <row r="8377" spans="1:5">
      <c r="A8377" t="s">
        <v>9032</v>
      </c>
    </row>
    <row r="8379" spans="1:5">
      <c r="A8379" t="s">
        <v>9033</v>
      </c>
    </row>
    <row r="8380" spans="1:5">
      <c r="A8380" t="s">
        <v>308</v>
      </c>
    </row>
    <row r="8381" spans="1:5">
      <c r="A8381" t="s">
        <v>9034</v>
      </c>
    </row>
    <row r="8386" spans="1:11">
      <c r="A8386" t="s">
        <v>9035</v>
      </c>
    </row>
    <row r="8387" spans="1:11">
      <c r="A8387" t="s">
        <v>9036</v>
      </c>
    </row>
    <row r="8389" spans="1:11">
      <c r="A8389" t="s">
        <v>9037</v>
      </c>
      <c r="B8389" t="s">
        <v>799</v>
      </c>
      <c r="C8389" t="s">
        <v>9038</v>
      </c>
    </row>
    <row r="8390" spans="1:11">
      <c r="A8390" t="s">
        <v>308</v>
      </c>
    </row>
    <row r="8391" spans="1:11">
      <c r="A8391" t="s">
        <v>9039</v>
      </c>
    </row>
    <row r="8396" spans="1:11">
      <c r="A8396" t="s">
        <v>9040</v>
      </c>
      <c r="B8396" t="s">
        <v>9041</v>
      </c>
      <c r="C8396" t="s">
        <v>9042</v>
      </c>
      <c r="D8396" t="s">
        <v>9043</v>
      </c>
    </row>
    <row r="8398" spans="1:11">
      <c r="A8398" t="s">
        <v>9044</v>
      </c>
      <c r="B8398" t="s">
        <v>373</v>
      </c>
      <c r="C8398" t="s">
        <v>28</v>
      </c>
      <c r="D8398" t="s">
        <v>301</v>
      </c>
      <c r="E8398" t="s">
        <v>7895</v>
      </c>
      <c r="F8398" t="s">
        <v>9045</v>
      </c>
      <c r="G8398" t="s">
        <v>9046</v>
      </c>
      <c r="H8398" t="s">
        <v>369</v>
      </c>
      <c r="I8398" t="s">
        <v>674</v>
      </c>
      <c r="J8398" t="s">
        <v>673</v>
      </c>
      <c r="K8398" t="s">
        <v>9047</v>
      </c>
    </row>
    <row r="8400" spans="1:11">
      <c r="A8400" t="s">
        <v>9048</v>
      </c>
      <c r="B8400" t="s">
        <v>4872</v>
      </c>
      <c r="C8400" t="s">
        <v>687</v>
      </c>
      <c r="D8400" t="s">
        <v>378</v>
      </c>
      <c r="E8400" t="s">
        <v>377</v>
      </c>
      <c r="F8400" t="s">
        <v>9049</v>
      </c>
    </row>
    <row r="8402" spans="1:6">
      <c r="A8402" t="s">
        <v>9050</v>
      </c>
    </row>
    <row r="8403" spans="1:6">
      <c r="A8403" s="1" t="s">
        <v>9051</v>
      </c>
    </row>
    <row r="8408" spans="1:6">
      <c r="A8408" t="s">
        <v>9052</v>
      </c>
      <c r="B8408" t="s">
        <v>9053</v>
      </c>
      <c r="C8408" t="s">
        <v>1023</v>
      </c>
      <c r="D8408" t="s">
        <v>9054</v>
      </c>
      <c r="E8408" t="s">
        <v>925</v>
      </c>
      <c r="F8408" t="s">
        <v>9055</v>
      </c>
    </row>
    <row r="8409" spans="1:6">
      <c r="A8409" t="s">
        <v>9056</v>
      </c>
    </row>
    <row r="8410" spans="1:6">
      <c r="A8410" t="s">
        <v>9057</v>
      </c>
      <c r="B8410" t="s">
        <v>9058</v>
      </c>
    </row>
    <row r="8411" spans="1:6">
      <c r="A8411" t="s">
        <v>9059</v>
      </c>
    </row>
    <row r="8413" spans="1:6">
      <c r="A8413" s="1" t="s">
        <v>9060</v>
      </c>
    </row>
    <row r="8418" spans="1:5">
      <c r="A8418" t="s">
        <v>9061</v>
      </c>
    </row>
    <row r="8420" spans="1:5">
      <c r="A8420" t="s">
        <v>9062</v>
      </c>
      <c r="B8420" t="s">
        <v>137</v>
      </c>
      <c r="C8420" t="s">
        <v>9063</v>
      </c>
    </row>
    <row r="8422" spans="1:5">
      <c r="A8422" t="s">
        <v>9064</v>
      </c>
      <c r="B8422" t="s">
        <v>9065</v>
      </c>
    </row>
    <row r="8424" spans="1:5">
      <c r="A8424" t="s">
        <v>9066</v>
      </c>
      <c r="B8424" t="s">
        <v>9067</v>
      </c>
      <c r="C8424" t="s">
        <v>9068</v>
      </c>
    </row>
    <row r="8426" spans="1:5">
      <c r="A8426" t="s">
        <v>9069</v>
      </c>
      <c r="B8426" t="s">
        <v>9070</v>
      </c>
      <c r="C8426" t="s">
        <v>9071</v>
      </c>
      <c r="D8426" t="s">
        <v>9072</v>
      </c>
      <c r="E8426">
        <v>2009</v>
      </c>
    </row>
    <row r="8428" spans="1:5">
      <c r="A8428" t="s">
        <v>9073</v>
      </c>
      <c r="B8428" t="s">
        <v>9074</v>
      </c>
    </row>
    <row r="8430" spans="1:5">
      <c r="A8430" t="s">
        <v>9075</v>
      </c>
      <c r="B8430" t="s">
        <v>9076</v>
      </c>
    </row>
    <row r="8432" spans="1:5">
      <c r="A8432" t="s">
        <v>9077</v>
      </c>
      <c r="B8432" t="s">
        <v>9078</v>
      </c>
    </row>
    <row r="8434" spans="1:3">
      <c r="A8434" t="s">
        <v>9079</v>
      </c>
    </row>
    <row r="8435" spans="1:3">
      <c r="A8435" s="1" t="s">
        <v>9080</v>
      </c>
    </row>
    <row r="8440" spans="1:3">
      <c r="A8440" t="s">
        <v>9037</v>
      </c>
      <c r="B8440" t="s">
        <v>799</v>
      </c>
      <c r="C8440" t="s">
        <v>9038</v>
      </c>
    </row>
    <row r="8441" spans="1:3">
      <c r="A8441" s="1" t="s">
        <v>9081</v>
      </c>
    </row>
    <row r="8446" spans="1:3">
      <c r="A8446" t="s">
        <v>9082</v>
      </c>
    </row>
    <row r="8448" spans="1:3">
      <c r="A8448" t="s">
        <v>9083</v>
      </c>
      <c r="B8448" t="s">
        <v>9084</v>
      </c>
    </row>
    <row r="8450" spans="1:10">
      <c r="A8450" t="s">
        <v>9085</v>
      </c>
      <c r="B8450" t="s">
        <v>2838</v>
      </c>
      <c r="C8450" t="s">
        <v>28</v>
      </c>
      <c r="D8450" t="s">
        <v>3640</v>
      </c>
      <c r="E8450" t="s">
        <v>374</v>
      </c>
      <c r="F8450" t="s">
        <v>1378</v>
      </c>
      <c r="G8450" t="s">
        <v>3359</v>
      </c>
      <c r="H8450" t="s">
        <v>301</v>
      </c>
      <c r="I8450" t="s">
        <v>3360</v>
      </c>
      <c r="J8450" t="s">
        <v>9086</v>
      </c>
    </row>
    <row r="8452" spans="1:10">
      <c r="A8452" t="s">
        <v>9087</v>
      </c>
      <c r="B8452" t="s">
        <v>9088</v>
      </c>
    </row>
    <row r="8454" spans="1:10">
      <c r="A8454" t="s">
        <v>9089</v>
      </c>
    </row>
    <row r="8456" spans="1:10">
      <c r="A8456" t="s">
        <v>9090</v>
      </c>
    </row>
    <row r="8459" spans="1:10">
      <c r="A8459" t="s">
        <v>9091</v>
      </c>
    </row>
    <row r="8462" spans="1:10">
      <c r="A8462" t="s">
        <v>9092</v>
      </c>
      <c r="B8462" t="s">
        <v>9093</v>
      </c>
      <c r="C8462" t="s">
        <v>9094</v>
      </c>
    </row>
    <row r="8464" spans="1:10">
      <c r="A8464" t="s">
        <v>9095</v>
      </c>
      <c r="B8464" t="s">
        <v>9096</v>
      </c>
    </row>
    <row r="8466" spans="1:6">
      <c r="A8466" s="1" t="s">
        <v>9097</v>
      </c>
    </row>
    <row r="8471" spans="1:6">
      <c r="A8471" t="s">
        <v>8</v>
      </c>
      <c r="B8471" t="s">
        <v>9098</v>
      </c>
      <c r="C8471" t="s">
        <v>4872</v>
      </c>
      <c r="D8471" t="s">
        <v>218</v>
      </c>
      <c r="E8471" t="s">
        <v>378</v>
      </c>
      <c r="F8471" t="s">
        <v>9099</v>
      </c>
    </row>
    <row r="8473" spans="1:6">
      <c r="A8473" t="s">
        <v>9100</v>
      </c>
      <c r="B8473" t="s">
        <v>9101</v>
      </c>
      <c r="C8473" t="s">
        <v>9102</v>
      </c>
    </row>
    <row r="8475" spans="1:6">
      <c r="A8475" t="s">
        <v>9103</v>
      </c>
    </row>
    <row r="8477" spans="1:6">
      <c r="A8477" t="s">
        <v>9104</v>
      </c>
    </row>
    <row r="8479" spans="1:6">
      <c r="A8479" t="s">
        <v>9105</v>
      </c>
    </row>
    <row r="8481" spans="1:4">
      <c r="A8481" t="s">
        <v>9106</v>
      </c>
    </row>
    <row r="8482" spans="1:4">
      <c r="A8482" t="s">
        <v>9107</v>
      </c>
    </row>
    <row r="8483" spans="1:4">
      <c r="A8483" s="1" t="s">
        <v>9108</v>
      </c>
    </row>
    <row r="8488" spans="1:4">
      <c r="A8488" t="s">
        <v>9109</v>
      </c>
      <c r="B8488" t="s">
        <v>9110</v>
      </c>
    </row>
    <row r="8489" spans="1:4">
      <c r="A8489" t="s">
        <v>9111</v>
      </c>
    </row>
    <row r="8490" spans="1:4">
      <c r="A8490" t="s">
        <v>9112</v>
      </c>
      <c r="B8490" t="s">
        <v>9113</v>
      </c>
      <c r="C8490" t="s">
        <v>9114</v>
      </c>
    </row>
    <row r="8491" spans="1:4">
      <c r="A8491" t="s">
        <v>9115</v>
      </c>
      <c r="B8491" t="s">
        <v>9116</v>
      </c>
      <c r="C8491" t="s">
        <v>9117</v>
      </c>
      <c r="D8491" t="s">
        <v>9118</v>
      </c>
    </row>
    <row r="8493" spans="1:4">
      <c r="A8493" s="1" t="s">
        <v>9119</v>
      </c>
    </row>
    <row r="8498" spans="1:2">
      <c r="A8498" t="s">
        <v>9120</v>
      </c>
    </row>
    <row r="8501" spans="1:2">
      <c r="A8501" t="s">
        <v>9121</v>
      </c>
      <c r="B8501" t="s">
        <v>9122</v>
      </c>
    </row>
    <row r="8503" spans="1:2">
      <c r="A8503" t="s">
        <v>9123</v>
      </c>
    </row>
    <row r="8505" spans="1:2">
      <c r="A8505" t="s">
        <v>9124</v>
      </c>
    </row>
    <row r="8506" spans="1:2">
      <c r="A8506" t="e">
        <f>-you missed some School</f>
        <v>#NAME?</v>
      </c>
    </row>
    <row r="8507" spans="1:2">
      <c r="A8507" t="e">
        <f>-you are worried about your exams</f>
        <v>#NAME?</v>
      </c>
    </row>
    <row r="8508" spans="1:2">
      <c r="A8508" t="e">
        <f>-The homework looks like Greek to you</f>
        <v>#NAME?</v>
      </c>
    </row>
    <row r="8509" spans="1:2">
      <c r="A8509" t="e">
        <f>-you want less stress</f>
        <v>#NAME?</v>
      </c>
    </row>
    <row r="8510" spans="1:2">
      <c r="A8510" t="e">
        <f>-you want more confidence to ace your tests</f>
        <v>#NAME?</v>
      </c>
    </row>
    <row r="8512" spans="1:2">
      <c r="A8512" t="s">
        <v>9125</v>
      </c>
    </row>
    <row r="8513" spans="1:1">
      <c r="A8513" t="s">
        <v>9126</v>
      </c>
    </row>
    <row r="8514" spans="1:1">
      <c r="A8514" t="e">
        <f>-Former High School Teacher</f>
        <v>#NAME?</v>
      </c>
    </row>
    <row r="8515" spans="1:1">
      <c r="A8515" t="e">
        <f>-BS in Engineering from California Institute of Technology</f>
        <v>#NAME?</v>
      </c>
    </row>
    <row r="8516" spans="1:1">
      <c r="A8516" t="e">
        <f>-MS in Statistics from Cal state East Bay</f>
        <v>#NAME?</v>
      </c>
    </row>
    <row r="8517" spans="1:1">
      <c r="A8517" t="e">
        <f>-I have helped hundreds of Bay Area students just like you</f>
        <v>#NAME?</v>
      </c>
    </row>
    <row r="8518" spans="1:1">
      <c r="A8518" t="e">
        <f>-I am familiar with The Subject requirements in most of The Bay Area High schools</f>
        <v>#NAME?</v>
      </c>
    </row>
    <row r="8519" spans="1:1">
      <c r="A8519" t="e">
        <f>-I am recommended by most of The Tutoring Centers in The Bay Area High schools</f>
        <v>#NAME?</v>
      </c>
    </row>
    <row r="8521" spans="1:1">
      <c r="A8521" t="s">
        <v>9008</v>
      </c>
    </row>
    <row r="8522" spans="1:1">
      <c r="A8522" t="e">
        <f>-Statistics</f>
        <v>#NAME?</v>
      </c>
    </row>
    <row r="8523" spans="1:1">
      <c r="A8523" t="s">
        <v>9127</v>
      </c>
    </row>
    <row r="8524" spans="1:1">
      <c r="A8524" t="e">
        <f>-Geometry</f>
        <v>#NAME?</v>
      </c>
    </row>
    <row r="8525" spans="1:1">
      <c r="A8525" t="e">
        <f>-Trigonometry</f>
        <v>#NAME?</v>
      </c>
    </row>
    <row r="8526" spans="1:1">
      <c r="A8526" t="e">
        <f>-PreCalculus</f>
        <v>#NAME?</v>
      </c>
    </row>
    <row r="8527" spans="1:1">
      <c r="A8527" t="e">
        <f>-Calculus (AB And BC)</f>
        <v>#NAME?</v>
      </c>
    </row>
    <row r="8528" spans="1:1">
      <c r="A8528" t="e">
        <f>-Linear Algebra</f>
        <v>#NAME?</v>
      </c>
    </row>
    <row r="8529" spans="1:3">
      <c r="A8529" t="e">
        <f>-Differential Equations</f>
        <v>#NAME?</v>
      </c>
    </row>
    <row r="8530" spans="1:3">
      <c r="A8530" t="s">
        <v>9128</v>
      </c>
      <c r="B8530" t="s">
        <v>9129</v>
      </c>
      <c r="C8530" t="s">
        <v>9130</v>
      </c>
    </row>
    <row r="8531" spans="1:3">
      <c r="A8531" t="s">
        <v>9131</v>
      </c>
      <c r="B8531" t="s">
        <v>9129</v>
      </c>
      <c r="C8531" t="s">
        <v>9130</v>
      </c>
    </row>
    <row r="8532" spans="1:3">
      <c r="A8532" t="e">
        <f>-SAT Math Prep</f>
        <v>#NAME?</v>
      </c>
    </row>
    <row r="8533" spans="1:3">
      <c r="A8533" t="e">
        <f>-SAT Subject Test Prep for Math</f>
        <v>#NAME?</v>
      </c>
      <c r="B8533" t="s">
        <v>674</v>
      </c>
      <c r="C8533" t="s">
        <v>8040</v>
      </c>
    </row>
    <row r="8535" spans="1:3">
      <c r="A8535" t="s">
        <v>9132</v>
      </c>
      <c r="B8535" t="s">
        <v>9133</v>
      </c>
      <c r="C8535" t="s">
        <v>9134</v>
      </c>
    </row>
    <row r="8536" spans="1:3">
      <c r="A8536" t="s">
        <v>9135</v>
      </c>
    </row>
    <row r="8537" spans="1:3">
      <c r="A8537" t="s">
        <v>9136</v>
      </c>
    </row>
    <row r="8538" spans="1:3">
      <c r="A8538" t="s">
        <v>9137</v>
      </c>
    </row>
    <row r="8539" spans="1:3">
      <c r="A8539" t="s">
        <v>9138</v>
      </c>
    </row>
    <row r="8540" spans="1:3">
      <c r="A8540" t="s">
        <v>9139</v>
      </c>
    </row>
    <row r="8541" spans="1:3">
      <c r="A8541" t="s">
        <v>9140</v>
      </c>
    </row>
    <row r="8542" spans="1:3">
      <c r="A8542" t="s">
        <v>9141</v>
      </c>
    </row>
    <row r="8543" spans="1:3">
      <c r="A8543" t="s">
        <v>9142</v>
      </c>
    </row>
    <row r="8544" spans="1:3">
      <c r="A8544" t="s">
        <v>9143</v>
      </c>
    </row>
    <row r="8545" spans="1:1">
      <c r="A8545" t="s">
        <v>9144</v>
      </c>
    </row>
    <row r="8546" spans="1:1">
      <c r="A8546" t="s">
        <v>9145</v>
      </c>
    </row>
    <row r="8547" spans="1:1">
      <c r="A8547" t="s">
        <v>9146</v>
      </c>
    </row>
    <row r="8548" spans="1:1">
      <c r="A8548" t="s">
        <v>9147</v>
      </c>
    </row>
    <row r="8549" spans="1:1">
      <c r="A8549" t="s">
        <v>9148</v>
      </c>
    </row>
    <row r="8550" spans="1:1">
      <c r="A8550" t="s">
        <v>9149</v>
      </c>
    </row>
    <row r="8551" spans="1:1">
      <c r="A8551" t="s">
        <v>9150</v>
      </c>
    </row>
    <row r="8552" spans="1:1">
      <c r="A8552" t="s">
        <v>9151</v>
      </c>
    </row>
    <row r="8553" spans="1:1">
      <c r="A8553" t="s">
        <v>9152</v>
      </c>
    </row>
    <row r="8554" spans="1:1">
      <c r="A8554" t="s">
        <v>9153</v>
      </c>
    </row>
    <row r="8555" spans="1:1">
      <c r="A8555" t="s">
        <v>9154</v>
      </c>
    </row>
    <row r="8556" spans="1:1">
      <c r="A8556" t="s">
        <v>9155</v>
      </c>
    </row>
    <row r="8557" spans="1:1">
      <c r="A8557" t="s">
        <v>9156</v>
      </c>
    </row>
    <row r="8558" spans="1:1">
      <c r="A8558" t="s">
        <v>9157</v>
      </c>
    </row>
    <row r="8559" spans="1:1">
      <c r="A8559" t="s">
        <v>9158</v>
      </c>
    </row>
    <row r="8560" spans="1:1">
      <c r="A8560" t="s">
        <v>9159</v>
      </c>
    </row>
    <row r="8561" spans="1:1">
      <c r="A8561" t="s">
        <v>9160</v>
      </c>
    </row>
    <row r="8562" spans="1:1">
      <c r="A8562" t="s">
        <v>9161</v>
      </c>
    </row>
    <row r="8563" spans="1:1">
      <c r="A8563" t="s">
        <v>9162</v>
      </c>
    </row>
    <row r="8564" spans="1:1">
      <c r="A8564" t="s">
        <v>9163</v>
      </c>
    </row>
    <row r="8565" spans="1:1">
      <c r="A8565" t="s">
        <v>9164</v>
      </c>
    </row>
    <row r="8566" spans="1:1">
      <c r="A8566" t="s">
        <v>9165</v>
      </c>
    </row>
    <row r="8567" spans="1:1">
      <c r="A8567" t="s">
        <v>9166</v>
      </c>
    </row>
    <row r="8568" spans="1:1">
      <c r="A8568" t="s">
        <v>9167</v>
      </c>
    </row>
    <row r="8569" spans="1:1">
      <c r="A8569" t="s">
        <v>9168</v>
      </c>
    </row>
    <row r="8570" spans="1:1">
      <c r="A8570" t="s">
        <v>9169</v>
      </c>
    </row>
    <row r="8571" spans="1:1">
      <c r="A8571" t="s">
        <v>9170</v>
      </c>
    </row>
    <row r="8572" spans="1:1">
      <c r="A8572" t="s">
        <v>9171</v>
      </c>
    </row>
    <row r="8573" spans="1:1">
      <c r="A8573" t="s">
        <v>9172</v>
      </c>
    </row>
    <row r="8574" spans="1:1">
      <c r="A8574" t="s">
        <v>9173</v>
      </c>
    </row>
    <row r="8575" spans="1:1">
      <c r="A8575" t="s">
        <v>9174</v>
      </c>
    </row>
    <row r="8576" spans="1:1">
      <c r="A8576" t="s">
        <v>9175</v>
      </c>
    </row>
    <row r="8577" spans="1:1">
      <c r="A8577" t="s">
        <v>9176</v>
      </c>
    </row>
    <row r="8578" spans="1:1">
      <c r="A8578" t="s">
        <v>9177</v>
      </c>
    </row>
    <row r="8579" spans="1:1">
      <c r="A8579" t="s">
        <v>9178</v>
      </c>
    </row>
    <row r="8580" spans="1:1">
      <c r="A8580" t="s">
        <v>9179</v>
      </c>
    </row>
    <row r="8581" spans="1:1">
      <c r="A8581" t="s">
        <v>9180</v>
      </c>
    </row>
    <row r="8582" spans="1:1">
      <c r="A8582" t="s">
        <v>9181</v>
      </c>
    </row>
    <row r="8583" spans="1:1">
      <c r="A8583" t="s">
        <v>9182</v>
      </c>
    </row>
    <row r="8584" spans="1:1">
      <c r="A8584" t="s">
        <v>9183</v>
      </c>
    </row>
    <row r="8586" spans="1:1">
      <c r="A8586" t="s">
        <v>9184</v>
      </c>
    </row>
    <row r="8587" spans="1:1">
      <c r="A8587" t="s">
        <v>9185</v>
      </c>
    </row>
    <row r="8588" spans="1:1">
      <c r="A8588" t="s">
        <v>9186</v>
      </c>
    </row>
    <row r="8589" spans="1:1">
      <c r="A8589" t="s">
        <v>9187</v>
      </c>
    </row>
    <row r="8590" spans="1:1">
      <c r="A8590" t="s">
        <v>9188</v>
      </c>
    </row>
    <row r="8591" spans="1:1">
      <c r="A8591" t="s">
        <v>9189</v>
      </c>
    </row>
    <row r="8592" spans="1:1">
      <c r="A8592" t="s">
        <v>9190</v>
      </c>
    </row>
    <row r="8593" spans="1:4">
      <c r="A8593" t="s">
        <v>9191</v>
      </c>
    </row>
    <row r="8594" spans="1:4">
      <c r="A8594" t="s">
        <v>9192</v>
      </c>
    </row>
    <row r="8595" spans="1:4">
      <c r="A8595" t="s">
        <v>9193</v>
      </c>
    </row>
    <row r="8597" spans="1:4">
      <c r="A8597" t="s">
        <v>9194</v>
      </c>
    </row>
    <row r="8598" spans="1:4">
      <c r="A8598" t="s">
        <v>9195</v>
      </c>
    </row>
    <row r="8599" spans="1:4">
      <c r="A8599" t="s">
        <v>9196</v>
      </c>
      <c r="B8599" t="s">
        <v>9197</v>
      </c>
      <c r="C8599" t="s">
        <v>9198</v>
      </c>
      <c r="D8599" t="s">
        <v>9199</v>
      </c>
    </row>
    <row r="8600" spans="1:4">
      <c r="A8600" t="s">
        <v>9200</v>
      </c>
    </row>
    <row r="8601" spans="1:4">
      <c r="A8601" t="s">
        <v>9201</v>
      </c>
    </row>
    <row r="8602" spans="1:4">
      <c r="A8602" t="s">
        <v>9202</v>
      </c>
    </row>
    <row r="8603" spans="1:4">
      <c r="A8603" t="s">
        <v>9203</v>
      </c>
      <c r="B8603" t="s">
        <v>9204</v>
      </c>
      <c r="C8603" t="s">
        <v>9205</v>
      </c>
      <c r="D8603" t="s">
        <v>9206</v>
      </c>
    </row>
    <row r="8604" spans="1:4">
      <c r="A8604" t="s">
        <v>9207</v>
      </c>
    </row>
    <row r="8606" spans="1:4">
      <c r="A8606" t="s">
        <v>9208</v>
      </c>
    </row>
    <row r="8608" spans="1:4">
      <c r="A8608" t="s">
        <v>9209</v>
      </c>
      <c r="B8608" t="s">
        <v>9210</v>
      </c>
    </row>
    <row r="8609" spans="1:2">
      <c r="A8609" s="1" t="s">
        <v>9211</v>
      </c>
    </row>
    <row r="8614" spans="1:2">
      <c r="A8614" t="s">
        <v>9212</v>
      </c>
      <c r="B8614" t="s">
        <v>9213</v>
      </c>
    </row>
    <row r="8616" spans="1:2">
      <c r="A8616" t="s">
        <v>9214</v>
      </c>
      <c r="B8616" t="s">
        <v>9215</v>
      </c>
    </row>
    <row r="8618" spans="1:2">
      <c r="A8618" t="s">
        <v>9216</v>
      </c>
    </row>
    <row r="8620" spans="1:2">
      <c r="A8620" t="s">
        <v>9217</v>
      </c>
    </row>
    <row r="8621" spans="1:2">
      <c r="A8621" t="s">
        <v>9218</v>
      </c>
    </row>
    <row r="8622" spans="1:2">
      <c r="A8622" t="s">
        <v>9219</v>
      </c>
    </row>
    <row r="8623" spans="1:2">
      <c r="A8623" t="s">
        <v>9220</v>
      </c>
    </row>
    <row r="8624" spans="1:2">
      <c r="A8624" t="s">
        <v>9221</v>
      </c>
    </row>
    <row r="8625" spans="1:3">
      <c r="A8625" t="s">
        <v>9222</v>
      </c>
    </row>
    <row r="8626" spans="1:3">
      <c r="A8626" t="s">
        <v>9223</v>
      </c>
    </row>
    <row r="8627" spans="1:3">
      <c r="A8627" t="s">
        <v>9224</v>
      </c>
    </row>
    <row r="8628" spans="1:3">
      <c r="A8628" t="s">
        <v>9225</v>
      </c>
      <c r="B8628" t="s">
        <v>9226</v>
      </c>
      <c r="C8628" t="s">
        <v>9227</v>
      </c>
    </row>
    <row r="8629" spans="1:3">
      <c r="A8629" t="s">
        <v>9228</v>
      </c>
    </row>
    <row r="8630" spans="1:3">
      <c r="A8630" t="s">
        <v>9229</v>
      </c>
    </row>
    <row r="8631" spans="1:3">
      <c r="A8631" t="s">
        <v>9230</v>
      </c>
    </row>
    <row r="8632" spans="1:3">
      <c r="A8632" t="s">
        <v>9231</v>
      </c>
    </row>
    <row r="8633" spans="1:3">
      <c r="A8633" t="s">
        <v>9232</v>
      </c>
    </row>
    <row r="8635" spans="1:3">
      <c r="A8635" t="s">
        <v>9233</v>
      </c>
      <c r="B8635" t="s">
        <v>9234</v>
      </c>
    </row>
    <row r="8637" spans="1:3">
      <c r="A8637" t="s">
        <v>9235</v>
      </c>
      <c r="B8637" t="s">
        <v>9236</v>
      </c>
      <c r="C8637" t="s">
        <v>9237</v>
      </c>
    </row>
    <row r="8639" spans="1:3">
      <c r="A8639" t="s">
        <v>9238</v>
      </c>
    </row>
    <row r="8641" spans="1:5">
      <c r="A8641" t="s">
        <v>9239</v>
      </c>
      <c r="B8641" t="s">
        <v>9240</v>
      </c>
      <c r="C8641" t="s">
        <v>9241</v>
      </c>
      <c r="D8641" t="s">
        <v>2080</v>
      </c>
      <c r="E8641" t="s">
        <v>9242</v>
      </c>
    </row>
    <row r="8642" spans="1:5">
      <c r="A8642" t="s">
        <v>9243</v>
      </c>
      <c r="B8642" t="s">
        <v>2921</v>
      </c>
      <c r="C8642" t="s">
        <v>9244</v>
      </c>
    </row>
    <row r="8643" spans="1:5">
      <c r="A8643" t="s">
        <v>9245</v>
      </c>
      <c r="B8643" t="s">
        <v>9246</v>
      </c>
      <c r="C8643" t="s">
        <v>9247</v>
      </c>
      <c r="D8643" t="s">
        <v>9248</v>
      </c>
      <c r="E8643" t="s">
        <v>9249</v>
      </c>
    </row>
    <row r="8644" spans="1:5">
      <c r="A8644" t="s">
        <v>9250</v>
      </c>
      <c r="B8644" t="s">
        <v>9251</v>
      </c>
      <c r="C8644" t="s">
        <v>9252</v>
      </c>
    </row>
    <row r="8645" spans="1:5">
      <c r="A8645" t="s">
        <v>9253</v>
      </c>
      <c r="B8645" t="s">
        <v>1527</v>
      </c>
      <c r="C8645" t="s">
        <v>9254</v>
      </c>
    </row>
    <row r="8647" spans="1:5">
      <c r="A8647" t="s">
        <v>9255</v>
      </c>
      <c r="B8647" t="s">
        <v>9256</v>
      </c>
      <c r="C8647" t="s">
        <v>9257</v>
      </c>
      <c r="D8647" t="s">
        <v>9258</v>
      </c>
      <c r="E8647" t="s">
        <v>9259</v>
      </c>
    </row>
    <row r="8649" spans="1:5">
      <c r="A8649" t="s">
        <v>9260</v>
      </c>
      <c r="B8649" t="s">
        <v>9261</v>
      </c>
      <c r="C8649" t="s">
        <v>9262</v>
      </c>
    </row>
    <row r="8651" spans="1:5">
      <c r="A8651" t="s">
        <v>9263</v>
      </c>
      <c r="B8651" t="s">
        <v>9264</v>
      </c>
      <c r="C8651" t="s">
        <v>9265</v>
      </c>
      <c r="D8651" t="s">
        <v>9266</v>
      </c>
    </row>
    <row r="8653" spans="1:5">
      <c r="A8653" t="s">
        <v>9267</v>
      </c>
      <c r="B8653" t="s">
        <v>9268</v>
      </c>
      <c r="C8653" t="s">
        <v>9269</v>
      </c>
      <c r="D8653" t="s">
        <v>9270</v>
      </c>
      <c r="E8653" t="s">
        <v>9271</v>
      </c>
    </row>
    <row r="8654" spans="1:5">
      <c r="A8654" s="1" t="s">
        <v>9272</v>
      </c>
    </row>
    <row r="8659" spans="1:4">
      <c r="A8659" t="s">
        <v>9273</v>
      </c>
      <c r="B8659" t="s">
        <v>9274</v>
      </c>
      <c r="C8659" t="s">
        <v>9275</v>
      </c>
      <c r="D8659" t="s">
        <v>9276</v>
      </c>
    </row>
    <row r="8661" spans="1:4">
      <c r="A8661" t="s">
        <v>9277</v>
      </c>
    </row>
    <row r="8663" spans="1:4">
      <c r="A8663" t="s">
        <v>9278</v>
      </c>
      <c r="B8663" t="s">
        <v>9279</v>
      </c>
    </row>
    <row r="8665" spans="1:4">
      <c r="A8665" t="s">
        <v>9280</v>
      </c>
    </row>
    <row r="8667" spans="1:4">
      <c r="A8667" t="s">
        <v>9281</v>
      </c>
      <c r="B8667" t="s">
        <v>9282</v>
      </c>
    </row>
    <row r="8668" spans="1:4">
      <c r="A8668" t="s">
        <v>308</v>
      </c>
    </row>
    <row r="8669" spans="1:4">
      <c r="A8669" t="s">
        <v>9283</v>
      </c>
    </row>
    <row r="8674" spans="1:5">
      <c r="A8674" t="s">
        <v>9028</v>
      </c>
      <c r="B8674" t="s">
        <v>9029</v>
      </c>
      <c r="C8674" t="s">
        <v>9030</v>
      </c>
    </row>
    <row r="8676" spans="1:5">
      <c r="A8676" t="e">
        <f>- homework Help</f>
        <v>#NAME?</v>
      </c>
    </row>
    <row r="8677" spans="1:5">
      <c r="A8677" t="e">
        <f>- Exam Prep</f>
        <v>#NAME?</v>
      </c>
    </row>
    <row r="8678" spans="1:5">
      <c r="A8678" t="e">
        <f>- Geometry</f>
        <v>#NAME?</v>
      </c>
      <c r="B8678" t="s">
        <v>1645</v>
      </c>
      <c r="C8678" t="s">
        <v>1655</v>
      </c>
      <c r="D8678" t="s">
        <v>2451</v>
      </c>
      <c r="E8678" t="s">
        <v>819</v>
      </c>
    </row>
    <row r="8679" spans="1:5">
      <c r="A8679" t="e">
        <f>- AB Calculus</f>
        <v>#NAME?</v>
      </c>
      <c r="B8679" t="s">
        <v>9031</v>
      </c>
    </row>
    <row r="8680" spans="1:5">
      <c r="A8680" t="e">
        <f>- physics AP And IB exams</f>
        <v>#NAME?</v>
      </c>
    </row>
    <row r="8681" spans="1:5">
      <c r="A8681" t="e">
        <f>- Multivariable Calculus</f>
        <v>#NAME?</v>
      </c>
      <c r="B8681" t="s">
        <v>2992</v>
      </c>
      <c r="C8681" t="s">
        <v>2976</v>
      </c>
    </row>
    <row r="8682" spans="1:5">
      <c r="A8682" t="e">
        <f>- SAT And ACT Math/quantitative portion</f>
        <v>#NAME?</v>
      </c>
    </row>
    <row r="8683" spans="1:5">
      <c r="A8683" t="e">
        <f>- MCAT physics</f>
        <v>#NAME?</v>
      </c>
    </row>
    <row r="8684" spans="1:5">
      <c r="A8684" t="e">
        <f>- Other Classes are possible</f>
        <v>#NAME?</v>
      </c>
    </row>
    <row r="8686" spans="1:5">
      <c r="A8686" t="s">
        <v>9284</v>
      </c>
    </row>
    <row r="8687" spans="1:5">
      <c r="A8687" s="1" t="s">
        <v>9285</v>
      </c>
    </row>
    <row r="8692" spans="1:5">
      <c r="A8692" t="s">
        <v>9286</v>
      </c>
    </row>
    <row r="8693" spans="1:5">
      <c r="A8693" t="s">
        <v>9287</v>
      </c>
      <c r="B8693" t="s">
        <v>9288</v>
      </c>
    </row>
    <row r="8695" spans="1:5">
      <c r="A8695" t="s">
        <v>9289</v>
      </c>
    </row>
    <row r="8697" spans="1:5">
      <c r="A8697" t="s">
        <v>9290</v>
      </c>
    </row>
    <row r="8699" spans="1:5">
      <c r="A8699" t="s">
        <v>9291</v>
      </c>
    </row>
    <row r="8700" spans="1:5">
      <c r="A8700" t="s">
        <v>9292</v>
      </c>
      <c r="B8700" t="s">
        <v>9293</v>
      </c>
      <c r="C8700" t="s">
        <v>9294</v>
      </c>
      <c r="D8700" t="s">
        <v>9295</v>
      </c>
      <c r="E8700" t="s">
        <v>9296</v>
      </c>
    </row>
    <row r="8702" spans="1:5">
      <c r="A8702" t="s">
        <v>9297</v>
      </c>
    </row>
    <row r="8704" spans="1:5">
      <c r="A8704" t="s">
        <v>1822</v>
      </c>
    </row>
    <row r="8707" spans="1:10">
      <c r="A8707" t="s">
        <v>9298</v>
      </c>
    </row>
    <row r="8708" spans="1:10">
      <c r="A8708" t="s">
        <v>9299</v>
      </c>
    </row>
    <row r="8709" spans="1:10">
      <c r="A8709" t="s">
        <v>9300</v>
      </c>
    </row>
    <row r="8710" spans="1:10">
      <c r="A8710" t="s">
        <v>9301</v>
      </c>
    </row>
    <row r="8711" spans="1:10">
      <c r="A8711" t="s">
        <v>9302</v>
      </c>
      <c r="B8711" t="s">
        <v>9303</v>
      </c>
    </row>
    <row r="8712" spans="1:10">
      <c r="A8712" t="s">
        <v>9304</v>
      </c>
    </row>
    <row r="8713" spans="1:10">
      <c r="A8713" t="s">
        <v>9305</v>
      </c>
      <c r="B8713" t="s">
        <v>9306</v>
      </c>
    </row>
    <row r="8714" spans="1:10">
      <c r="A8714" t="s">
        <v>9307</v>
      </c>
    </row>
    <row r="8719" spans="1:10">
      <c r="A8719" t="s">
        <v>9308</v>
      </c>
      <c r="B8719" t="s">
        <v>4342</v>
      </c>
      <c r="C8719" t="s">
        <v>138</v>
      </c>
      <c r="D8719" t="s">
        <v>9309</v>
      </c>
      <c r="E8719" t="s">
        <v>315</v>
      </c>
      <c r="F8719" t="s">
        <v>9310</v>
      </c>
      <c r="G8719" t="s">
        <v>687</v>
      </c>
      <c r="H8719" t="s">
        <v>4872</v>
      </c>
      <c r="I8719" t="s">
        <v>9311</v>
      </c>
      <c r="J8719" t="s">
        <v>9312</v>
      </c>
    </row>
    <row r="8721" spans="1:3">
      <c r="A8721" t="s">
        <v>9313</v>
      </c>
      <c r="B8721" t="s">
        <v>9314</v>
      </c>
      <c r="C8721" t="s">
        <v>9315</v>
      </c>
    </row>
    <row r="8723" spans="1:3">
      <c r="A8723" t="s">
        <v>9316</v>
      </c>
      <c r="B8723" t="s">
        <v>9317</v>
      </c>
    </row>
    <row r="8725" spans="1:3">
      <c r="A8725" t="s">
        <v>9318</v>
      </c>
      <c r="B8725" t="s">
        <v>9319</v>
      </c>
    </row>
    <row r="8727" spans="1:3">
      <c r="A8727" t="s">
        <v>2749</v>
      </c>
    </row>
    <row r="8728" spans="1:3">
      <c r="A8728" t="s">
        <v>9320</v>
      </c>
    </row>
    <row r="8729" spans="1:3">
      <c r="A8729" t="s">
        <v>308</v>
      </c>
    </row>
    <row r="8730" spans="1:3">
      <c r="A8730" t="s">
        <v>9321</v>
      </c>
    </row>
    <row r="8737" spans="1:5">
      <c r="A8737" t="s">
        <v>1143</v>
      </c>
      <c r="B8737" t="s">
        <v>138</v>
      </c>
      <c r="C8737" t="s">
        <v>1144</v>
      </c>
      <c r="D8737" t="s">
        <v>1145</v>
      </c>
    </row>
    <row r="8740" spans="1:5">
      <c r="A8740" t="s">
        <v>1057</v>
      </c>
      <c r="B8740" t="s">
        <v>1058</v>
      </c>
      <c r="C8740" t="s">
        <v>1059</v>
      </c>
      <c r="D8740" t="s">
        <v>1052</v>
      </c>
      <c r="E8740" t="s">
        <v>9322</v>
      </c>
    </row>
    <row r="8743" spans="1:5">
      <c r="A8743" t="s">
        <v>9323</v>
      </c>
    </row>
    <row r="8745" spans="1:5">
      <c r="A8745" t="s">
        <v>457</v>
      </c>
    </row>
    <row r="8746" spans="1:5">
      <c r="A8746" t="s">
        <v>9324</v>
      </c>
    </row>
    <row r="8747" spans="1:5">
      <c r="A8747" t="s">
        <v>9325</v>
      </c>
    </row>
    <row r="8748" spans="1:5">
      <c r="A8748" t="s">
        <v>9326</v>
      </c>
    </row>
    <row r="8749" spans="1:5">
      <c r="A8749" t="s">
        <v>9327</v>
      </c>
    </row>
    <row r="8750" spans="1:5">
      <c r="A8750" t="s">
        <v>9328</v>
      </c>
    </row>
    <row r="8752" spans="1:5">
      <c r="A8752" t="s">
        <v>3462</v>
      </c>
    </row>
    <row r="8753" spans="1:6">
      <c r="A8753" t="s">
        <v>9324</v>
      </c>
    </row>
    <row r="8754" spans="1:6">
      <c r="A8754" t="s">
        <v>9329</v>
      </c>
    </row>
    <row r="8755" spans="1:6">
      <c r="A8755" t="s">
        <v>9330</v>
      </c>
    </row>
    <row r="8756" spans="1:6">
      <c r="A8756" t="s">
        <v>9331</v>
      </c>
    </row>
    <row r="8757" spans="1:6">
      <c r="A8757" t="s">
        <v>9332</v>
      </c>
    </row>
    <row r="8759" spans="1:6">
      <c r="A8759" t="s">
        <v>3456</v>
      </c>
    </row>
    <row r="8760" spans="1:6">
      <c r="A8760" t="s">
        <v>9324</v>
      </c>
    </row>
    <row r="8761" spans="1:6">
      <c r="A8761" t="s">
        <v>9333</v>
      </c>
      <c r="B8761" t="s">
        <v>9334</v>
      </c>
      <c r="C8761" t="s">
        <v>9335</v>
      </c>
      <c r="D8761" t="s">
        <v>9336</v>
      </c>
      <c r="E8761" t="s">
        <v>9337</v>
      </c>
      <c r="F8761" t="s">
        <v>9338</v>
      </c>
    </row>
    <row r="8762" spans="1:6">
      <c r="A8762" t="s">
        <v>9339</v>
      </c>
    </row>
    <row r="8763" spans="1:6">
      <c r="A8763" t="s">
        <v>9340</v>
      </c>
    </row>
    <row r="8764" spans="1:6">
      <c r="A8764" t="s">
        <v>9341</v>
      </c>
    </row>
    <row r="8765" spans="1:6">
      <c r="A8765" t="s">
        <v>9342</v>
      </c>
    </row>
    <row r="8767" spans="1:6">
      <c r="A8767" t="s">
        <v>9343</v>
      </c>
    </row>
    <row r="8768" spans="1:6">
      <c r="A8768" t="s">
        <v>9324</v>
      </c>
    </row>
    <row r="8769" spans="1:7">
      <c r="A8769" t="s">
        <v>9344</v>
      </c>
      <c r="B8769" t="s">
        <v>9345</v>
      </c>
    </row>
    <row r="8770" spans="1:7">
      <c r="A8770" t="s">
        <v>9346</v>
      </c>
    </row>
    <row r="8771" spans="1:7">
      <c r="A8771" t="s">
        <v>9347</v>
      </c>
    </row>
    <row r="8772" spans="1:7">
      <c r="A8772" t="s">
        <v>9348</v>
      </c>
    </row>
    <row r="8775" spans="1:7">
      <c r="A8775" t="s">
        <v>9349</v>
      </c>
    </row>
    <row r="8777" spans="1:7">
      <c r="A8777" t="s">
        <v>8631</v>
      </c>
      <c r="B8777" t="s">
        <v>8632</v>
      </c>
      <c r="C8777" t="s">
        <v>8633</v>
      </c>
      <c r="D8777" t="s">
        <v>8634</v>
      </c>
      <c r="E8777" t="s">
        <v>8635</v>
      </c>
      <c r="F8777" t="s">
        <v>282</v>
      </c>
      <c r="G8777" t="s">
        <v>9350</v>
      </c>
    </row>
    <row r="8779" spans="1:7">
      <c r="A8779" t="s">
        <v>8637</v>
      </c>
      <c r="B8779" t="s">
        <v>9351</v>
      </c>
    </row>
    <row r="8784" spans="1:7">
      <c r="A8784" t="s">
        <v>9352</v>
      </c>
    </row>
    <row r="8788" spans="1:9">
      <c r="A8788" s="1" t="s">
        <v>9353</v>
      </c>
    </row>
    <row r="8793" spans="1:9">
      <c r="A8793" t="s">
        <v>9354</v>
      </c>
    </row>
    <row r="8794" spans="1:9">
      <c r="A8794" t="s">
        <v>9355</v>
      </c>
      <c r="B8794" t="s">
        <v>799</v>
      </c>
      <c r="C8794" t="s">
        <v>9356</v>
      </c>
      <c r="D8794" t="s">
        <v>9357</v>
      </c>
      <c r="E8794" t="s">
        <v>9358</v>
      </c>
      <c r="F8794" t="s">
        <v>9359</v>
      </c>
      <c r="G8794" t="s">
        <v>9360</v>
      </c>
      <c r="H8794" t="s">
        <v>9361</v>
      </c>
      <c r="I8794" t="s">
        <v>9362</v>
      </c>
    </row>
    <row r="8796" spans="1:9">
      <c r="A8796" t="s">
        <v>9363</v>
      </c>
    </row>
    <row r="8797" spans="1:9">
      <c r="A8797" t="s">
        <v>9364</v>
      </c>
    </row>
    <row r="8798" spans="1:9">
      <c r="A8798" t="e">
        <f>- Math: Algebra</f>
        <v>#NAME?</v>
      </c>
      <c r="B8798" t="s">
        <v>288</v>
      </c>
      <c r="C8798" t="s">
        <v>28</v>
      </c>
      <c r="D8798" t="s">
        <v>369</v>
      </c>
      <c r="E8798" t="s">
        <v>371</v>
      </c>
    </row>
    <row r="8799" spans="1:9">
      <c r="A8799" t="e">
        <f>- physics: AP physics</f>
        <v>#NAME?</v>
      </c>
      <c r="B8799" t="s">
        <v>9365</v>
      </c>
    </row>
    <row r="8800" spans="1:9">
      <c r="A8800" t="e">
        <f>- chemistry: AP chemistry</f>
        <v>#NAME?</v>
      </c>
      <c r="B8800" t="s">
        <v>9366</v>
      </c>
    </row>
    <row r="8801" spans="1:9">
      <c r="A8801" t="e">
        <f>- Engineering: Statics</f>
        <v>#NAME?</v>
      </c>
      <c r="B8801" t="s">
        <v>848</v>
      </c>
      <c r="C8801" t="s">
        <v>9367</v>
      </c>
      <c r="D8801" t="s">
        <v>9368</v>
      </c>
    </row>
    <row r="8802" spans="1:9">
      <c r="A8802" t="e">
        <f>- Computer programming: Matlab</f>
        <v>#NAME?</v>
      </c>
      <c r="B8802" t="s">
        <v>9369</v>
      </c>
      <c r="C8802" t="s">
        <v>38</v>
      </c>
    </row>
    <row r="8804" spans="1:9">
      <c r="A8804" t="s">
        <v>4724</v>
      </c>
    </row>
    <row r="8805" spans="1:9">
      <c r="A8805" t="s">
        <v>9370</v>
      </c>
    </row>
    <row r="8807" spans="1:9">
      <c r="A8807" t="s">
        <v>9371</v>
      </c>
    </row>
    <row r="8808" spans="1:9">
      <c r="A8808" t="s">
        <v>9372</v>
      </c>
      <c r="B8808" t="s">
        <v>9373</v>
      </c>
      <c r="C8808" t="s">
        <v>9374</v>
      </c>
      <c r="D8808" t="s">
        <v>9375</v>
      </c>
      <c r="E8808" t="s">
        <v>9376</v>
      </c>
    </row>
    <row r="8810" spans="1:9">
      <c r="A8810" t="s">
        <v>9377</v>
      </c>
    </row>
    <row r="8812" spans="1:9">
      <c r="A8812" t="s">
        <v>9378</v>
      </c>
    </row>
    <row r="8814" spans="1:9">
      <c r="A8814" t="s">
        <v>9379</v>
      </c>
      <c r="B8814" t="s">
        <v>9380</v>
      </c>
      <c r="C8814" t="s">
        <v>9381</v>
      </c>
      <c r="D8814" t="s">
        <v>9382</v>
      </c>
      <c r="E8814" t="s">
        <v>9383</v>
      </c>
      <c r="F8814" t="s">
        <v>2849</v>
      </c>
      <c r="G8814" t="s">
        <v>9384</v>
      </c>
      <c r="H8814" t="s">
        <v>9385</v>
      </c>
      <c r="I8814" t="s">
        <v>9386</v>
      </c>
    </row>
    <row r="8815" spans="1:9">
      <c r="A8815" t="s">
        <v>9387</v>
      </c>
      <c r="B8815" t="s">
        <v>9388</v>
      </c>
      <c r="C8815" t="s">
        <v>673</v>
      </c>
    </row>
    <row r="8817" spans="1:14">
      <c r="A8817" t="s">
        <v>9389</v>
      </c>
      <c r="B8817" t="s">
        <v>9390</v>
      </c>
      <c r="C8817" t="s">
        <v>9391</v>
      </c>
    </row>
    <row r="8818" spans="1:14">
      <c r="A8818" t="s">
        <v>9392</v>
      </c>
      <c r="B8818" t="s">
        <v>9393</v>
      </c>
      <c r="C8818" t="s">
        <v>673</v>
      </c>
    </row>
    <row r="8820" spans="1:14">
      <c r="A8820" t="s">
        <v>9394</v>
      </c>
      <c r="B8820" t="s">
        <v>9395</v>
      </c>
      <c r="C8820" t="s">
        <v>9396</v>
      </c>
      <c r="D8820" t="s">
        <v>9397</v>
      </c>
      <c r="E8820" t="s">
        <v>9398</v>
      </c>
      <c r="F8820" t="s">
        <v>9399</v>
      </c>
      <c r="G8820" t="s">
        <v>9400</v>
      </c>
      <c r="H8820" t="s">
        <v>9401</v>
      </c>
      <c r="I8820" t="s">
        <v>9402</v>
      </c>
      <c r="J8820" t="s">
        <v>9403</v>
      </c>
      <c r="K8820" t="s">
        <v>9404</v>
      </c>
      <c r="L8820" t="s">
        <v>9405</v>
      </c>
      <c r="M8820" t="s">
        <v>9406</v>
      </c>
      <c r="N8820" t="s">
        <v>9407</v>
      </c>
    </row>
    <row r="8821" spans="1:14">
      <c r="A8821" t="s">
        <v>9408</v>
      </c>
      <c r="B8821" t="s">
        <v>9409</v>
      </c>
      <c r="C8821" t="s">
        <v>9410</v>
      </c>
    </row>
    <row r="8823" spans="1:14">
      <c r="A8823" t="s">
        <v>9411</v>
      </c>
      <c r="B8823" t="s">
        <v>9412</v>
      </c>
      <c r="C8823" t="s">
        <v>9413</v>
      </c>
      <c r="D8823" t="s">
        <v>9414</v>
      </c>
      <c r="E8823" t="s">
        <v>9415</v>
      </c>
    </row>
    <row r="8824" spans="1:14">
      <c r="A8824" t="s">
        <v>9416</v>
      </c>
      <c r="B8824" t="s">
        <v>2665</v>
      </c>
      <c r="C8824" t="s">
        <v>674</v>
      </c>
      <c r="D8824" t="s">
        <v>373</v>
      </c>
      <c r="E8824" t="s">
        <v>28</v>
      </c>
    </row>
    <row r="8826" spans="1:14">
      <c r="A8826" t="s">
        <v>9417</v>
      </c>
      <c r="B8826" t="s">
        <v>9418</v>
      </c>
    </row>
    <row r="8827" spans="1:14">
      <c r="A8827" t="s">
        <v>9419</v>
      </c>
      <c r="B8827" t="s">
        <v>9420</v>
      </c>
    </row>
    <row r="8829" spans="1:14">
      <c r="A8829" t="s">
        <v>9421</v>
      </c>
      <c r="B8829" t="s">
        <v>9422</v>
      </c>
      <c r="C8829" t="s">
        <v>9423</v>
      </c>
      <c r="D8829" t="s">
        <v>9424</v>
      </c>
      <c r="E8829" t="s">
        <v>9425</v>
      </c>
      <c r="F8829" t="s">
        <v>9426</v>
      </c>
      <c r="G8829" t="s">
        <v>9427</v>
      </c>
      <c r="H8829" t="s">
        <v>9428</v>
      </c>
      <c r="I8829" t="s">
        <v>9429</v>
      </c>
      <c r="J8829" t="s">
        <v>5479</v>
      </c>
      <c r="K8829" t="s">
        <v>9430</v>
      </c>
      <c r="L8829" t="s">
        <v>9431</v>
      </c>
    </row>
    <row r="8830" spans="1:14">
      <c r="A8830" t="s">
        <v>9432</v>
      </c>
      <c r="B8830" t="s">
        <v>9393</v>
      </c>
      <c r="C8830" t="s">
        <v>493</v>
      </c>
      <c r="D8830" t="s">
        <v>9433</v>
      </c>
      <c r="E8830" t="s">
        <v>9434</v>
      </c>
    </row>
    <row r="8832" spans="1:14">
      <c r="A8832" t="s">
        <v>9435</v>
      </c>
      <c r="B8832" t="s">
        <v>9436</v>
      </c>
    </row>
    <row r="8833" spans="1:8">
      <c r="A8833" t="s">
        <v>9437</v>
      </c>
      <c r="B8833" t="s">
        <v>9438</v>
      </c>
      <c r="C8833" t="s">
        <v>9433</v>
      </c>
    </row>
    <row r="8835" spans="1:8">
      <c r="A8835" t="s">
        <v>9439</v>
      </c>
      <c r="B8835" t="s">
        <v>9440</v>
      </c>
    </row>
    <row r="8836" spans="1:8">
      <c r="A8836" t="s">
        <v>9441</v>
      </c>
      <c r="B8836" t="s">
        <v>9438</v>
      </c>
      <c r="C8836" t="s">
        <v>9433</v>
      </c>
    </row>
    <row r="8838" spans="1:8">
      <c r="A8838" t="s">
        <v>9442</v>
      </c>
      <c r="B8838" t="s">
        <v>9443</v>
      </c>
      <c r="C8838" t="s">
        <v>9444</v>
      </c>
      <c r="D8838" t="s">
        <v>9445</v>
      </c>
      <c r="E8838" t="s">
        <v>9446</v>
      </c>
    </row>
    <row r="8839" spans="1:8">
      <c r="A8839" t="s">
        <v>9447</v>
      </c>
      <c r="B8839" t="s">
        <v>9448</v>
      </c>
      <c r="C8839" t="s">
        <v>9433</v>
      </c>
    </row>
    <row r="8841" spans="1:8">
      <c r="A8841" t="s">
        <v>9449</v>
      </c>
      <c r="B8841" t="s">
        <v>9450</v>
      </c>
      <c r="C8841" t="s">
        <v>9451</v>
      </c>
      <c r="D8841" t="s">
        <v>432</v>
      </c>
      <c r="E8841" t="s">
        <v>9452</v>
      </c>
      <c r="F8841" t="s">
        <v>9453</v>
      </c>
      <c r="G8841" t="s">
        <v>9454</v>
      </c>
      <c r="H8841" t="s">
        <v>9455</v>
      </c>
    </row>
    <row r="8842" spans="1:8">
      <c r="A8842" t="s">
        <v>9456</v>
      </c>
      <c r="B8842" t="s">
        <v>9457</v>
      </c>
      <c r="C8842" t="s">
        <v>9434</v>
      </c>
    </row>
    <row r="8844" spans="1:8">
      <c r="A8844" t="s">
        <v>9458</v>
      </c>
      <c r="B8844" t="s">
        <v>9459</v>
      </c>
    </row>
    <row r="8845" spans="1:8">
      <c r="A8845" t="s">
        <v>9460</v>
      </c>
      <c r="B8845" t="s">
        <v>9448</v>
      </c>
      <c r="C8845" t="s">
        <v>9433</v>
      </c>
      <c r="D8845" t="s">
        <v>9461</v>
      </c>
    </row>
    <row r="8847" spans="1:8">
      <c r="A8847" t="s">
        <v>9462</v>
      </c>
    </row>
    <row r="8848" spans="1:8">
      <c r="A8848" t="s">
        <v>9463</v>
      </c>
      <c r="B8848" t="s">
        <v>9464</v>
      </c>
      <c r="C8848" t="s">
        <v>9433</v>
      </c>
      <c r="D8848" t="s">
        <v>9434</v>
      </c>
    </row>
    <row r="8849" spans="1:5">
      <c r="A8849" s="1" t="s">
        <v>9465</v>
      </c>
    </row>
    <row r="8854" spans="1:5">
      <c r="A8854" t="s">
        <v>9466</v>
      </c>
      <c r="B8854" t="s">
        <v>9467</v>
      </c>
    </row>
    <row r="8856" spans="1:5">
      <c r="A8856" t="s">
        <v>9468</v>
      </c>
    </row>
    <row r="8858" spans="1:5">
      <c r="A8858" t="s">
        <v>9469</v>
      </c>
      <c r="B8858" t="s">
        <v>9470</v>
      </c>
      <c r="C8858" t="s">
        <v>315</v>
      </c>
      <c r="D8858" t="s">
        <v>673</v>
      </c>
      <c r="E8858" t="s">
        <v>674</v>
      </c>
    </row>
    <row r="8860" spans="1:5">
      <c r="A8860" t="s">
        <v>9471</v>
      </c>
      <c r="B8860" t="s">
        <v>9472</v>
      </c>
      <c r="C8860" t="s">
        <v>9473</v>
      </c>
    </row>
    <row r="8862" spans="1:5">
      <c r="A8862" t="s">
        <v>9474</v>
      </c>
    </row>
    <row r="8863" spans="1:5">
      <c r="A8863" t="s">
        <v>9475</v>
      </c>
    </row>
    <row r="8864" spans="1:5">
      <c r="A8864" t="s">
        <v>9476</v>
      </c>
    </row>
    <row r="8869" spans="1:3">
      <c r="A8869" t="s">
        <v>9477</v>
      </c>
      <c r="B8869" t="s">
        <v>9478</v>
      </c>
      <c r="C8869" t="s">
        <v>9479</v>
      </c>
    </row>
    <row r="8871" spans="1:3">
      <c r="A8871" t="s">
        <v>9480</v>
      </c>
      <c r="B8871" t="s">
        <v>9481</v>
      </c>
      <c r="C8871" t="s">
        <v>9482</v>
      </c>
    </row>
    <row r="8873" spans="1:3">
      <c r="A8873" t="s">
        <v>9483</v>
      </c>
    </row>
    <row r="8875" spans="1:3">
      <c r="A8875" t="s">
        <v>9484</v>
      </c>
    </row>
    <row r="8878" spans="1:3">
      <c r="A8878" t="s">
        <v>9485</v>
      </c>
    </row>
    <row r="8880" spans="1:3">
      <c r="A8880" t="s">
        <v>9486</v>
      </c>
    </row>
    <row r="8883" spans="1:4">
      <c r="A8883" t="s">
        <v>9487</v>
      </c>
    </row>
    <row r="8885" spans="1:4">
      <c r="A8885" t="s">
        <v>9488</v>
      </c>
    </row>
    <row r="8887" spans="1:4">
      <c r="A8887" t="e">
        <f>-SUPERIOR Prep strategies</f>
        <v>#NAME?</v>
      </c>
    </row>
    <row r="8888" spans="1:4">
      <c r="A8888" t="s">
        <v>9489</v>
      </c>
      <c r="B8888" t="s">
        <v>9490</v>
      </c>
      <c r="C8888" t="s">
        <v>9491</v>
      </c>
    </row>
    <row r="8890" spans="1:4">
      <c r="A8890" t="e">
        <f>-SPEED-Reading: you can Also greatly increase The benefit of my Tutoring by adding SPEED-Reading to your Test Prep program. Mastering SPEED Reading is an investment that will pay benefits for The rest of your life.</f>
        <v>#NAME?</v>
      </c>
    </row>
    <row r="8892" spans="1:4">
      <c r="A8892" t="e">
        <f>-Other Reading: Using The specific Reading strategies I teach will Help you complete your standardized Test sections more quickly with much better comprehension And</f>
        <v>#NAME?</v>
      </c>
      <c r="B8892" t="s">
        <v>9492</v>
      </c>
      <c r="C8892" t="s">
        <v>9493</v>
      </c>
    </row>
    <row r="8894" spans="1:4">
      <c r="A8894" t="e">
        <f>-Math: you can make major improvements in The Math sections of standardized tests by Using my exclusive guides And The best official And supplementary Materials I include in your program.</f>
        <v>#NAME?</v>
      </c>
    </row>
    <row r="8896" spans="1:4">
      <c r="A8896" t="e">
        <f>-Writing: you can substantially improve your Skills in developing</f>
        <v>#NAME?</v>
      </c>
      <c r="B8896" t="s">
        <v>9494</v>
      </c>
      <c r="C8896" t="s">
        <v>9495</v>
      </c>
      <c r="D8896" t="s">
        <v>9496</v>
      </c>
    </row>
    <row r="8898" spans="1:7">
      <c r="A8898" t="e">
        <f>-Grammar: my Grammar brush-up Materials enable marked improvement on Multiple-Choice Writing And English sections.</f>
        <v>#NAME?</v>
      </c>
    </row>
    <row r="8900" spans="1:7">
      <c r="A8900" t="e">
        <f>-VOCABULARY: you can gain rapid Short-term VOCABULARY improvement by Mastering key prefixes And roots.</f>
        <v>#NAME?</v>
      </c>
    </row>
    <row r="8902" spans="1:7">
      <c r="A8902" t="s">
        <v>9497</v>
      </c>
      <c r="B8902" t="s">
        <v>9498</v>
      </c>
      <c r="C8902" t="s">
        <v>9499</v>
      </c>
    </row>
    <row r="8904" spans="1:7">
      <c r="A8904" t="s">
        <v>9500</v>
      </c>
      <c r="B8904" t="s">
        <v>9501</v>
      </c>
      <c r="C8904" t="s">
        <v>9502</v>
      </c>
      <c r="D8904" t="s">
        <v>9503</v>
      </c>
    </row>
    <row r="8907" spans="1:7">
      <c r="A8907" t="s">
        <v>9504</v>
      </c>
    </row>
    <row r="8909" spans="1:7">
      <c r="A8909" t="s">
        <v>9505</v>
      </c>
      <c r="B8909" t="s">
        <v>7933</v>
      </c>
      <c r="C8909" t="s">
        <v>9506</v>
      </c>
      <c r="D8909" t="s">
        <v>9507</v>
      </c>
    </row>
    <row r="8911" spans="1:7">
      <c r="A8911" t="s">
        <v>9508</v>
      </c>
      <c r="B8911" t="s">
        <v>9509</v>
      </c>
      <c r="C8911" t="s">
        <v>9510</v>
      </c>
      <c r="D8911" t="s">
        <v>9511</v>
      </c>
      <c r="E8911" t="s">
        <v>2413</v>
      </c>
      <c r="F8911" t="s">
        <v>2892</v>
      </c>
      <c r="G8911" t="s">
        <v>9512</v>
      </c>
    </row>
    <row r="8913" spans="1:26">
      <c r="A8913" t="s">
        <v>9513</v>
      </c>
      <c r="B8913" t="s">
        <v>9514</v>
      </c>
      <c r="C8913" t="s">
        <v>9515</v>
      </c>
    </row>
    <row r="8917" spans="1:26">
      <c r="A8917" t="s">
        <v>9516</v>
      </c>
    </row>
    <row r="8918" spans="1:26">
      <c r="A8918" t="s">
        <v>9517</v>
      </c>
    </row>
    <row r="8919" spans="1:26">
      <c r="A8919" t="s">
        <v>9518</v>
      </c>
    </row>
    <row r="8920" spans="1:26">
      <c r="A8920" t="s">
        <v>9519</v>
      </c>
    </row>
    <row r="8922" spans="1:26">
      <c r="A8922" t="s">
        <v>9520</v>
      </c>
    </row>
    <row r="8923" spans="1:26">
      <c r="A8923" t="s">
        <v>9521</v>
      </c>
      <c r="B8923" t="s">
        <v>9522</v>
      </c>
      <c r="C8923" t="s">
        <v>9523</v>
      </c>
      <c r="D8923" t="s">
        <v>9524</v>
      </c>
      <c r="E8923" t="s">
        <v>9525</v>
      </c>
      <c r="F8923" t="s">
        <v>2413</v>
      </c>
      <c r="G8923" t="s">
        <v>138</v>
      </c>
      <c r="H8923" t="s">
        <v>2932</v>
      </c>
      <c r="I8923" t="s">
        <v>9526</v>
      </c>
      <c r="J8923" t="s">
        <v>9527</v>
      </c>
      <c r="K8923" t="s">
        <v>9528</v>
      </c>
      <c r="L8923" t="s">
        <v>9529</v>
      </c>
      <c r="M8923" t="s">
        <v>9530</v>
      </c>
      <c r="N8923" t="s">
        <v>9531</v>
      </c>
      <c r="O8923" t="s">
        <v>9532</v>
      </c>
      <c r="P8923" t="s">
        <v>9533</v>
      </c>
      <c r="Q8923" t="s">
        <v>9534</v>
      </c>
      <c r="R8923" t="s">
        <v>9535</v>
      </c>
      <c r="S8923" t="s">
        <v>9536</v>
      </c>
      <c r="T8923" t="s">
        <v>9537</v>
      </c>
      <c r="U8923" t="s">
        <v>9538</v>
      </c>
      <c r="V8923" t="s">
        <v>2804</v>
      </c>
      <c r="W8923" t="s">
        <v>9539</v>
      </c>
      <c r="X8923" t="s">
        <v>4911</v>
      </c>
      <c r="Y8923" t="s">
        <v>378</v>
      </c>
      <c r="Z8923" t="s">
        <v>377</v>
      </c>
    </row>
    <row r="8924" spans="1:26">
      <c r="A8924" s="1" t="s">
        <v>9540</v>
      </c>
    </row>
    <row r="8929" spans="1:3">
      <c r="A8929" t="s">
        <v>9541</v>
      </c>
      <c r="B8929" t="s">
        <v>9542</v>
      </c>
    </row>
    <row r="8931" spans="1:3">
      <c r="A8931" t="s">
        <v>9543</v>
      </c>
      <c r="B8931" t="s">
        <v>9544</v>
      </c>
      <c r="C8931" t="s">
        <v>9545</v>
      </c>
    </row>
    <row r="8933" spans="1:3">
      <c r="A8933" t="s">
        <v>9546</v>
      </c>
    </row>
    <row r="8934" spans="1:3">
      <c r="A8934" t="e">
        <f>-- Published author of numerous Mathematical research papers</f>
        <v>#NAME?</v>
      </c>
    </row>
    <row r="8935" spans="1:3">
      <c r="A8935" t="s">
        <v>9547</v>
      </c>
    </row>
    <row r="8936" spans="1:3">
      <c r="A8936" t="e">
        <f>-- research mentor for MIT students</f>
        <v>#NAME?</v>
      </c>
    </row>
    <row r="8937" spans="1:3">
      <c r="A8937" t="e">
        <f>-- Career advisor for MIT Math majors</f>
        <v>#NAME?</v>
      </c>
    </row>
    <row r="8938" spans="1:3">
      <c r="A8938" t="s">
        <v>9548</v>
      </c>
    </row>
    <row r="8939" spans="1:3">
      <c r="A8939" t="e">
        <f>-- mentor for High School students learning extracurricular Math</f>
        <v>#NAME?</v>
      </c>
    </row>
    <row r="8941" spans="1:3">
      <c r="A8941" t="s">
        <v>9549</v>
      </c>
      <c r="B8941" t="s">
        <v>7773</v>
      </c>
      <c r="C8941" t="s">
        <v>9550</v>
      </c>
    </row>
    <row r="8943" spans="1:3">
      <c r="A8943" t="s">
        <v>9551</v>
      </c>
    </row>
    <row r="8944" spans="1:3">
      <c r="A8944" s="1" t="s">
        <v>9552</v>
      </c>
    </row>
    <row r="8949" spans="1:2">
      <c r="A8949" t="s">
        <v>9553</v>
      </c>
      <c r="B8949" t="s">
        <v>9554</v>
      </c>
    </row>
    <row r="8951" spans="1:2">
      <c r="A8951" t="s">
        <v>9555</v>
      </c>
    </row>
    <row r="8953" spans="1:2">
      <c r="A8953" t="s">
        <v>9556</v>
      </c>
    </row>
    <row r="8954" spans="1:2">
      <c r="A8954" t="s">
        <v>1974</v>
      </c>
    </row>
    <row r="8955" spans="1:2">
      <c r="A8955" t="s">
        <v>1252</v>
      </c>
    </row>
    <row r="8956" spans="1:2">
      <c r="A8956" t="s">
        <v>9557</v>
      </c>
    </row>
    <row r="8957" spans="1:2">
      <c r="A8957" t="s">
        <v>526</v>
      </c>
    </row>
    <row r="8958" spans="1:2">
      <c r="A8958" t="s">
        <v>9558</v>
      </c>
    </row>
    <row r="8959" spans="1:2">
      <c r="A8959" t="s">
        <v>8439</v>
      </c>
    </row>
    <row r="8960" spans="1:2">
      <c r="A8960" t="s">
        <v>8440</v>
      </c>
    </row>
    <row r="8961" spans="1:16">
      <c r="A8961" t="s">
        <v>350</v>
      </c>
    </row>
    <row r="8962" spans="1:16">
      <c r="A8962" t="s">
        <v>9559</v>
      </c>
      <c r="B8962">
        <v>2</v>
      </c>
      <c r="C8962" t="s">
        <v>9560</v>
      </c>
    </row>
    <row r="8965" spans="1:16">
      <c r="A8965" t="s">
        <v>9561</v>
      </c>
      <c r="B8965" t="s">
        <v>9562</v>
      </c>
      <c r="C8965" t="s">
        <v>9563</v>
      </c>
      <c r="D8965" t="s">
        <v>9564</v>
      </c>
    </row>
    <row r="8967" spans="1:16">
      <c r="A8967" t="s">
        <v>9565</v>
      </c>
      <c r="B8967" t="s">
        <v>3795</v>
      </c>
      <c r="C8967" t="s">
        <v>9566</v>
      </c>
      <c r="D8967" t="s">
        <v>9567</v>
      </c>
      <c r="E8967" t="s">
        <v>9568</v>
      </c>
      <c r="F8967" t="s">
        <v>9569</v>
      </c>
      <c r="G8967" t="s">
        <v>8313</v>
      </c>
      <c r="H8967" t="s">
        <v>9570</v>
      </c>
      <c r="I8967" t="s">
        <v>380</v>
      </c>
      <c r="J8967" t="s">
        <v>378</v>
      </c>
      <c r="K8967" t="s">
        <v>9571</v>
      </c>
      <c r="L8967" t="s">
        <v>9572</v>
      </c>
      <c r="M8967" t="s">
        <v>9573</v>
      </c>
      <c r="N8967" t="s">
        <v>9574</v>
      </c>
      <c r="O8967" t="s">
        <v>9575</v>
      </c>
      <c r="P8967" t="s">
        <v>9576</v>
      </c>
    </row>
    <row r="8969" spans="1:16">
      <c r="A8969" t="s">
        <v>9577</v>
      </c>
    </row>
    <row r="8971" spans="1:16">
      <c r="A8971" t="s">
        <v>9578</v>
      </c>
    </row>
    <row r="8974" spans="1:16">
      <c r="A8974" t="s">
        <v>9579</v>
      </c>
    </row>
    <row r="8978" spans="1:20">
      <c r="A8978" t="s">
        <v>9580</v>
      </c>
      <c r="B8978" t="s">
        <v>9581</v>
      </c>
      <c r="C8978" t="s">
        <v>7717</v>
      </c>
      <c r="D8978" t="s">
        <v>9582</v>
      </c>
      <c r="E8978" t="s">
        <v>9583</v>
      </c>
      <c r="F8978" t="s">
        <v>9584</v>
      </c>
      <c r="G8978" t="s">
        <v>9585</v>
      </c>
      <c r="H8978" t="s">
        <v>9586</v>
      </c>
      <c r="I8978" t="s">
        <v>9587</v>
      </c>
      <c r="J8978" t="s">
        <v>9588</v>
      </c>
      <c r="K8978" t="s">
        <v>9589</v>
      </c>
      <c r="L8978" t="s">
        <v>9590</v>
      </c>
      <c r="M8978" t="s">
        <v>9591</v>
      </c>
      <c r="N8978" t="s">
        <v>9592</v>
      </c>
      <c r="O8978" t="s">
        <v>9593</v>
      </c>
      <c r="P8978" t="s">
        <v>9594</v>
      </c>
      <c r="Q8978" t="s">
        <v>9595</v>
      </c>
      <c r="R8978" t="s">
        <v>9596</v>
      </c>
      <c r="S8978" t="s">
        <v>9597</v>
      </c>
      <c r="T8978" t="s">
        <v>9598</v>
      </c>
    </row>
    <row r="8979" spans="1:20">
      <c r="A8979" s="1" t="s">
        <v>9599</v>
      </c>
    </row>
    <row r="8984" spans="1:20">
      <c r="A8984" t="s">
        <v>9600</v>
      </c>
    </row>
    <row r="8985" spans="1:20">
      <c r="A8985" t="s">
        <v>9601</v>
      </c>
      <c r="B8985" t="s">
        <v>9602</v>
      </c>
    </row>
    <row r="8986" spans="1:20">
      <c r="A8986" t="s">
        <v>9603</v>
      </c>
    </row>
    <row r="8987" spans="1:20">
      <c r="A8987" t="s">
        <v>9604</v>
      </c>
    </row>
    <row r="8988" spans="1:20">
      <c r="A8988" t="s">
        <v>9605</v>
      </c>
    </row>
    <row r="8989" spans="1:20">
      <c r="A8989" t="s">
        <v>9606</v>
      </c>
      <c r="B8989" t="s">
        <v>7739</v>
      </c>
      <c r="C8989" t="s">
        <v>9607</v>
      </c>
    </row>
    <row r="8990" spans="1:20">
      <c r="A8990" t="s">
        <v>9608</v>
      </c>
      <c r="B8990" t="s">
        <v>9609</v>
      </c>
      <c r="C8990" t="s">
        <v>9610</v>
      </c>
      <c r="D8990" t="s">
        <v>9611</v>
      </c>
    </row>
    <row r="8992" spans="1:20">
      <c r="A8992" t="s">
        <v>9612</v>
      </c>
      <c r="B8992" t="s">
        <v>9613</v>
      </c>
    </row>
    <row r="8993" spans="1:5">
      <c r="A8993" t="s">
        <v>308</v>
      </c>
    </row>
    <row r="8994" spans="1:5">
      <c r="A8994" t="s">
        <v>9614</v>
      </c>
    </row>
    <row r="8999" spans="1:5">
      <c r="A8999" t="s">
        <v>7792</v>
      </c>
      <c r="B8999" t="s">
        <v>7793</v>
      </c>
    </row>
    <row r="9002" spans="1:5">
      <c r="A9002" t="s">
        <v>7794</v>
      </c>
    </row>
    <row r="9003" spans="1:5">
      <c r="A9003" t="s">
        <v>4001</v>
      </c>
    </row>
    <row r="9004" spans="1:5">
      <c r="A9004" t="s">
        <v>7795</v>
      </c>
      <c r="B9004" t="s">
        <v>7796</v>
      </c>
      <c r="C9004" t="s">
        <v>7797</v>
      </c>
    </row>
    <row r="9006" spans="1:5">
      <c r="A9006" t="s">
        <v>7798</v>
      </c>
      <c r="B9006" t="s">
        <v>7799</v>
      </c>
      <c r="C9006" t="s">
        <v>7800</v>
      </c>
      <c r="D9006" t="s">
        <v>7801</v>
      </c>
    </row>
    <row r="9008" spans="1:5">
      <c r="A9008" t="s">
        <v>7802</v>
      </c>
      <c r="B9008" t="s">
        <v>7803</v>
      </c>
      <c r="C9008" t="s">
        <v>7804</v>
      </c>
      <c r="D9008" t="s">
        <v>7805</v>
      </c>
      <c r="E9008" t="s">
        <v>1470</v>
      </c>
    </row>
    <row r="9010" spans="1:3">
      <c r="A9010" t="s">
        <v>7806</v>
      </c>
      <c r="B9010" t="s">
        <v>7807</v>
      </c>
    </row>
    <row r="9012" spans="1:3">
      <c r="A9012" t="s">
        <v>7808</v>
      </c>
    </row>
    <row r="9015" spans="1:3">
      <c r="A9015" t="s">
        <v>7809</v>
      </c>
    </row>
    <row r="9016" spans="1:3">
      <c r="A9016" t="s">
        <v>7810</v>
      </c>
    </row>
    <row r="9017" spans="1:3">
      <c r="A9017" t="s">
        <v>7811</v>
      </c>
      <c r="B9017" t="s">
        <v>7812</v>
      </c>
    </row>
    <row r="9018" spans="1:3">
      <c r="A9018" t="s">
        <v>7813</v>
      </c>
      <c r="B9018" t="s">
        <v>218</v>
      </c>
      <c r="C9018" t="s">
        <v>7814</v>
      </c>
    </row>
    <row r="9019" spans="1:3">
      <c r="A9019" t="e">
        <f>-Awarded The National Merit Scholarship</f>
        <v>#NAME?</v>
      </c>
    </row>
    <row r="9020" spans="1:3">
      <c r="A9020" t="s">
        <v>7815</v>
      </c>
      <c r="B9020" t="s">
        <v>7816</v>
      </c>
    </row>
    <row r="9021" spans="1:3">
      <c r="A9021" t="s">
        <v>7817</v>
      </c>
    </row>
    <row r="9022" spans="1:3">
      <c r="A9022" t="e">
        <f>-Ranked in state Math And Science competitions</f>
        <v>#NAME?</v>
      </c>
    </row>
    <row r="9024" spans="1:3">
      <c r="A9024" t="s">
        <v>7818</v>
      </c>
      <c r="B9024" t="s">
        <v>7819</v>
      </c>
    </row>
    <row r="9027" spans="1:3">
      <c r="A9027" t="s">
        <v>7820</v>
      </c>
    </row>
    <row r="9028" spans="1:3">
      <c r="A9028" t="s">
        <v>7821</v>
      </c>
    </row>
    <row r="9029" spans="1:3">
      <c r="A9029" t="s">
        <v>7822</v>
      </c>
    </row>
    <row r="9031" spans="1:3">
      <c r="A9031" t="s">
        <v>7823</v>
      </c>
    </row>
    <row r="9032" spans="1:3">
      <c r="A9032" t="s">
        <v>7824</v>
      </c>
    </row>
    <row r="9033" spans="1:3">
      <c r="A9033" t="s">
        <v>7825</v>
      </c>
    </row>
    <row r="9034" spans="1:3">
      <c r="A9034" t="s">
        <v>7826</v>
      </c>
      <c r="B9034" t="s">
        <v>7827</v>
      </c>
      <c r="C9034" t="s">
        <v>7828</v>
      </c>
    </row>
    <row r="9036" spans="1:3">
      <c r="A9036" t="s">
        <v>7829</v>
      </c>
      <c r="B9036" t="s">
        <v>2849</v>
      </c>
      <c r="C9036" t="s">
        <v>7830</v>
      </c>
    </row>
    <row r="9039" spans="1:3">
      <c r="A9039" t="s">
        <v>7831</v>
      </c>
    </row>
    <row r="9040" spans="1:3">
      <c r="A9040" t="s">
        <v>7832</v>
      </c>
    </row>
    <row r="9042" spans="1:3">
      <c r="A9042" t="s">
        <v>7833</v>
      </c>
    </row>
    <row r="9043" spans="1:3">
      <c r="A9043" t="s">
        <v>9615</v>
      </c>
    </row>
    <row r="9044" spans="1:3">
      <c r="A9044" t="s">
        <v>9616</v>
      </c>
    </row>
    <row r="9045" spans="1:3">
      <c r="A9045" t="s">
        <v>9617</v>
      </c>
    </row>
    <row r="9047" spans="1:3">
      <c r="A9047" t="s">
        <v>7837</v>
      </c>
      <c r="B9047" t="s">
        <v>7838</v>
      </c>
      <c r="C9047" t="s">
        <v>7839</v>
      </c>
    </row>
    <row r="9049" spans="1:3">
      <c r="A9049" t="s">
        <v>7840</v>
      </c>
      <c r="B9049" t="s">
        <v>7841</v>
      </c>
    </row>
    <row r="9052" spans="1:3">
      <c r="A9052" t="s">
        <v>7842</v>
      </c>
    </row>
    <row r="9053" spans="1:3">
      <c r="A9053" t="s">
        <v>1489</v>
      </c>
    </row>
    <row r="9054" spans="1:3">
      <c r="A9054" t="s">
        <v>7843</v>
      </c>
      <c r="B9054" t="s">
        <v>7844</v>
      </c>
      <c r="C9054" t="s">
        <v>7845</v>
      </c>
    </row>
    <row r="9055" spans="1:3">
      <c r="A9055" t="e">
        <f>-Andreas D.</f>
        <v>#NAME?</v>
      </c>
    </row>
    <row r="9057" spans="1:3">
      <c r="A9057" t="s">
        <v>7846</v>
      </c>
      <c r="B9057" t="s">
        <v>7847</v>
      </c>
      <c r="C9057" t="s">
        <v>7848</v>
      </c>
    </row>
    <row r="9058" spans="1:3">
      <c r="A9058" t="e">
        <f>-Teonna C.</f>
        <v>#NAME?</v>
      </c>
    </row>
    <row r="9060" spans="1:3">
      <c r="A9060" t="s">
        <v>7849</v>
      </c>
      <c r="B9060" t="s">
        <v>7850</v>
      </c>
      <c r="C9060" t="s">
        <v>7851</v>
      </c>
    </row>
    <row r="9061" spans="1:3">
      <c r="A9061" t="e">
        <f>-Susan C.</f>
        <v>#NAME?</v>
      </c>
    </row>
    <row r="9064" spans="1:3">
      <c r="A9064" t="s">
        <v>7852</v>
      </c>
    </row>
    <row r="9066" spans="1:3">
      <c r="A9066" t="s">
        <v>7853</v>
      </c>
      <c r="B9066" t="s">
        <v>137</v>
      </c>
      <c r="C9066" t="s">
        <v>7854</v>
      </c>
    </row>
    <row r="9068" spans="1:3">
      <c r="A9068" t="s">
        <v>7852</v>
      </c>
    </row>
    <row r="9070" spans="1:3">
      <c r="A9070" t="s">
        <v>7855</v>
      </c>
    </row>
    <row r="9071" spans="1:3">
      <c r="A9071" t="s">
        <v>7856</v>
      </c>
    </row>
    <row r="9076" spans="1:2">
      <c r="A9076" t="s">
        <v>9618</v>
      </c>
    </row>
    <row r="9077" spans="1:2">
      <c r="A9077" t="s">
        <v>9619</v>
      </c>
    </row>
    <row r="9078" spans="1:2">
      <c r="A9078" t="s">
        <v>9620</v>
      </c>
    </row>
    <row r="9079" spans="1:2">
      <c r="A9079" t="s">
        <v>9621</v>
      </c>
    </row>
    <row r="9080" spans="1:2">
      <c r="A9080" t="s">
        <v>9622</v>
      </c>
      <c r="B9080" t="s">
        <v>9623</v>
      </c>
    </row>
    <row r="9081" spans="1:2">
      <c r="A9081" t="s">
        <v>9624</v>
      </c>
    </row>
    <row r="9082" spans="1:2">
      <c r="A9082" t="s">
        <v>9625</v>
      </c>
    </row>
    <row r="9083" spans="1:2">
      <c r="A9083" t="s">
        <v>9626</v>
      </c>
    </row>
    <row r="9084" spans="1:2">
      <c r="A9084" t="s">
        <v>9627</v>
      </c>
    </row>
    <row r="9085" spans="1:2">
      <c r="A9085" t="s">
        <v>9628</v>
      </c>
    </row>
    <row r="9086" spans="1:2">
      <c r="A9086" t="s">
        <v>9629</v>
      </c>
    </row>
    <row r="9087" spans="1:2">
      <c r="A9087" t="s">
        <v>9630</v>
      </c>
    </row>
    <row r="9088" spans="1:2">
      <c r="A9088" t="s">
        <v>9631</v>
      </c>
    </row>
    <row r="9089" spans="1:1">
      <c r="A9089" t="s">
        <v>9632</v>
      </c>
    </row>
    <row r="9090" spans="1:1">
      <c r="A9090" t="s">
        <v>9633</v>
      </c>
    </row>
    <row r="9091" spans="1:1">
      <c r="A9091" t="s">
        <v>9634</v>
      </c>
    </row>
    <row r="9092" spans="1:1">
      <c r="A9092" t="s">
        <v>9635</v>
      </c>
    </row>
    <row r="9093" spans="1:1">
      <c r="A9093" t="s">
        <v>9636</v>
      </c>
    </row>
    <row r="9094" spans="1:1">
      <c r="A9094" t="s">
        <v>9637</v>
      </c>
    </row>
    <row r="9095" spans="1:1">
      <c r="A9095" t="s">
        <v>9638</v>
      </c>
    </row>
    <row r="9096" spans="1:1">
      <c r="A9096" t="s">
        <v>9639</v>
      </c>
    </row>
    <row r="9097" spans="1:1">
      <c r="A9097" t="s">
        <v>9640</v>
      </c>
    </row>
    <row r="9098" spans="1:1">
      <c r="A9098" t="s">
        <v>9641</v>
      </c>
    </row>
    <row r="9099" spans="1:1">
      <c r="A9099" t="s">
        <v>9642</v>
      </c>
    </row>
    <row r="9100" spans="1:1">
      <c r="A9100" t="s">
        <v>9643</v>
      </c>
    </row>
    <row r="9101" spans="1:1">
      <c r="A9101" t="s">
        <v>9644</v>
      </c>
    </row>
    <row r="9102" spans="1:1">
      <c r="A9102" t="s">
        <v>9645</v>
      </c>
    </row>
    <row r="9103" spans="1:1">
      <c r="A9103" t="s">
        <v>9646</v>
      </c>
    </row>
    <row r="9104" spans="1:1">
      <c r="A9104" t="s">
        <v>9647</v>
      </c>
    </row>
    <row r="9105" spans="1:1">
      <c r="A9105" t="s">
        <v>9648</v>
      </c>
    </row>
    <row r="9106" spans="1:1">
      <c r="A9106" t="s">
        <v>9649</v>
      </c>
    </row>
    <row r="9107" spans="1:1">
      <c r="A9107" t="s">
        <v>9650</v>
      </c>
    </row>
    <row r="9108" spans="1:1">
      <c r="A9108" t="s">
        <v>9651</v>
      </c>
    </row>
    <row r="9109" spans="1:1">
      <c r="A9109" t="s">
        <v>9652</v>
      </c>
    </row>
    <row r="9110" spans="1:1">
      <c r="A9110" t="s">
        <v>9653</v>
      </c>
    </row>
    <row r="9111" spans="1:1">
      <c r="A9111" t="s">
        <v>9654</v>
      </c>
    </row>
    <row r="9112" spans="1:1">
      <c r="A9112" t="s">
        <v>9655</v>
      </c>
    </row>
    <row r="9113" spans="1:1">
      <c r="A9113" t="s">
        <v>9656</v>
      </c>
    </row>
    <row r="9114" spans="1:1">
      <c r="A9114" t="s">
        <v>9657</v>
      </c>
    </row>
    <row r="9115" spans="1:1">
      <c r="A9115" t="s">
        <v>9658</v>
      </c>
    </row>
    <row r="9116" spans="1:1">
      <c r="A9116" t="s">
        <v>9659</v>
      </c>
    </row>
    <row r="9117" spans="1:1">
      <c r="A9117" s="1" t="s">
        <v>9660</v>
      </c>
    </row>
    <row r="9122" spans="1:22">
      <c r="A9122" t="s">
        <v>9661</v>
      </c>
      <c r="B9122" t="s">
        <v>9662</v>
      </c>
      <c r="C9122" t="s">
        <v>9663</v>
      </c>
      <c r="D9122" t="s">
        <v>9664</v>
      </c>
      <c r="E9122" t="s">
        <v>9665</v>
      </c>
      <c r="F9122" t="s">
        <v>2932</v>
      </c>
      <c r="G9122" t="s">
        <v>9666</v>
      </c>
      <c r="H9122" t="s">
        <v>315</v>
      </c>
      <c r="I9122" t="s">
        <v>7719</v>
      </c>
      <c r="J9122" t="s">
        <v>9667</v>
      </c>
      <c r="K9122" t="s">
        <v>896</v>
      </c>
      <c r="L9122" t="s">
        <v>380</v>
      </c>
      <c r="M9122" t="s">
        <v>218</v>
      </c>
      <c r="N9122" t="s">
        <v>7359</v>
      </c>
      <c r="O9122" t="s">
        <v>378</v>
      </c>
      <c r="P9122" t="s">
        <v>377</v>
      </c>
      <c r="Q9122" t="s">
        <v>379</v>
      </c>
      <c r="R9122" t="s">
        <v>363</v>
      </c>
      <c r="S9122" t="s">
        <v>51</v>
      </c>
      <c r="T9122" t="s">
        <v>9668</v>
      </c>
      <c r="U9122" t="s">
        <v>9669</v>
      </c>
      <c r="V9122" t="s">
        <v>9670</v>
      </c>
    </row>
    <row r="9123" spans="1:22">
      <c r="A9123" s="1" t="s">
        <v>9671</v>
      </c>
    </row>
    <row r="9128" spans="1:22">
      <c r="A9128" t="s">
        <v>9672</v>
      </c>
      <c r="B9128" t="s">
        <v>4193</v>
      </c>
      <c r="C9128" t="s">
        <v>9673</v>
      </c>
      <c r="D9128" t="s">
        <v>9674</v>
      </c>
      <c r="E9128" t="s">
        <v>28</v>
      </c>
      <c r="F9128" t="s">
        <v>302</v>
      </c>
      <c r="G9128" t="s">
        <v>9675</v>
      </c>
    </row>
    <row r="9130" spans="1:22">
      <c r="A9130" t="s">
        <v>9676</v>
      </c>
    </row>
    <row r="9131" spans="1:22">
      <c r="A9131" t="s">
        <v>308</v>
      </c>
    </row>
    <row r="9132" spans="1:22">
      <c r="A9132" t="s">
        <v>9677</v>
      </c>
    </row>
    <row r="9137" spans="1:9">
      <c r="A9137" t="s">
        <v>9678</v>
      </c>
    </row>
    <row r="9139" spans="1:9">
      <c r="A9139" t="s">
        <v>9679</v>
      </c>
      <c r="B9139" t="s">
        <v>9680</v>
      </c>
      <c r="C9139" t="s">
        <v>9681</v>
      </c>
      <c r="D9139" t="s">
        <v>9682</v>
      </c>
      <c r="E9139" t="s">
        <v>799</v>
      </c>
      <c r="F9139" t="s">
        <v>9683</v>
      </c>
      <c r="G9139" t="s">
        <v>9684</v>
      </c>
      <c r="H9139" t="s">
        <v>9685</v>
      </c>
      <c r="I9139" t="s">
        <v>9686</v>
      </c>
    </row>
    <row r="9141" spans="1:9">
      <c r="A9141" t="s">
        <v>9687</v>
      </c>
    </row>
    <row r="9143" spans="1:9">
      <c r="A9143" t="s">
        <v>9688</v>
      </c>
    </row>
    <row r="9145" spans="1:9">
      <c r="A9145" t="s">
        <v>9689</v>
      </c>
    </row>
    <row r="9146" spans="1:9">
      <c r="A9146" t="s">
        <v>9690</v>
      </c>
    </row>
    <row r="9147" spans="1:9">
      <c r="A9147" t="s">
        <v>9691</v>
      </c>
    </row>
    <row r="9148" spans="1:9">
      <c r="A9148" t="s">
        <v>9692</v>
      </c>
    </row>
    <row r="9149" spans="1:9">
      <c r="A9149" t="s">
        <v>9693</v>
      </c>
    </row>
    <row r="9150" spans="1:9">
      <c r="A9150" t="s">
        <v>9694</v>
      </c>
      <c r="B9150" t="s">
        <v>3199</v>
      </c>
      <c r="C9150" t="s">
        <v>9695</v>
      </c>
    </row>
    <row r="9152" spans="1:9">
      <c r="A9152" t="s">
        <v>9696</v>
      </c>
    </row>
    <row r="9153" spans="1:15">
      <c r="A9153" t="s">
        <v>9697</v>
      </c>
    </row>
    <row r="9154" spans="1:15">
      <c r="A9154" t="s">
        <v>9698</v>
      </c>
      <c r="B9154" t="s">
        <v>9699</v>
      </c>
    </row>
    <row r="9155" spans="1:15">
      <c r="A9155" t="s">
        <v>9700</v>
      </c>
    </row>
    <row r="9156" spans="1:15">
      <c r="A9156" t="s">
        <v>9701</v>
      </c>
    </row>
    <row r="9158" spans="1:15">
      <c r="A9158" t="s">
        <v>9702</v>
      </c>
      <c r="B9158" t="s">
        <v>9703</v>
      </c>
    </row>
    <row r="9160" spans="1:15">
      <c r="A9160" t="s">
        <v>9704</v>
      </c>
      <c r="B9160" t="s">
        <v>9705</v>
      </c>
      <c r="C9160" t="s">
        <v>672</v>
      </c>
      <c r="D9160" t="s">
        <v>9706</v>
      </c>
      <c r="E9160" t="s">
        <v>9707</v>
      </c>
      <c r="F9160" t="s">
        <v>7357</v>
      </c>
      <c r="G9160" t="s">
        <v>9708</v>
      </c>
      <c r="H9160" t="s">
        <v>9709</v>
      </c>
      <c r="I9160" t="s">
        <v>301</v>
      </c>
      <c r="J9160" t="s">
        <v>5133</v>
      </c>
      <c r="K9160" t="s">
        <v>7009</v>
      </c>
      <c r="L9160" t="s">
        <v>9710</v>
      </c>
      <c r="M9160" t="s">
        <v>9711</v>
      </c>
      <c r="N9160" t="s">
        <v>9712</v>
      </c>
      <c r="O9160" t="s">
        <v>9713</v>
      </c>
    </row>
    <row r="9162" spans="1:15">
      <c r="A9162" t="s">
        <v>9714</v>
      </c>
    </row>
    <row r="9163" spans="1:15">
      <c r="A9163" t="s">
        <v>9715</v>
      </c>
    </row>
    <row r="9164" spans="1:15">
      <c r="A9164" t="s">
        <v>9716</v>
      </c>
    </row>
    <row r="9165" spans="1:15">
      <c r="A9165" t="s">
        <v>9717</v>
      </c>
    </row>
    <row r="9166" spans="1:15">
      <c r="A9166" t="s">
        <v>9718</v>
      </c>
    </row>
    <row r="9168" spans="1:15">
      <c r="A9168" t="s">
        <v>9719</v>
      </c>
    </row>
    <row r="9169" spans="1:5">
      <c r="A9169" t="s">
        <v>9720</v>
      </c>
    </row>
    <row r="9170" spans="1:5">
      <c r="A9170" t="s">
        <v>9721</v>
      </c>
      <c r="B9170" t="s">
        <v>9722</v>
      </c>
      <c r="C9170" t="s">
        <v>9723</v>
      </c>
    </row>
    <row r="9172" spans="1:5">
      <c r="A9172" t="s">
        <v>9724</v>
      </c>
    </row>
    <row r="9174" spans="1:5">
      <c r="A9174" t="s">
        <v>9725</v>
      </c>
    </row>
    <row r="9175" spans="1:5">
      <c r="A9175" t="s">
        <v>9726</v>
      </c>
      <c r="B9175" t="s">
        <v>9727</v>
      </c>
      <c r="C9175" t="s">
        <v>9728</v>
      </c>
      <c r="D9175" t="s">
        <v>9729</v>
      </c>
    </row>
    <row r="9176" spans="1:5">
      <c r="A9176" t="s">
        <v>9730</v>
      </c>
      <c r="B9176" t="s">
        <v>8782</v>
      </c>
      <c r="C9176" t="s">
        <v>9731</v>
      </c>
      <c r="D9176" t="s">
        <v>9732</v>
      </c>
      <c r="E9176" t="s">
        <v>9733</v>
      </c>
    </row>
    <row r="9177" spans="1:5">
      <c r="A9177" t="s">
        <v>9734</v>
      </c>
      <c r="B9177" t="s">
        <v>692</v>
      </c>
      <c r="C9177" t="s">
        <v>9735</v>
      </c>
    </row>
    <row r="9178" spans="1:5">
      <c r="A9178" s="1" t="s">
        <v>9736</v>
      </c>
    </row>
    <row r="9183" spans="1:5">
      <c r="A9183" t="s">
        <v>9737</v>
      </c>
    </row>
    <row r="9185" spans="1:3">
      <c r="A9185" t="s">
        <v>9738</v>
      </c>
    </row>
    <row r="9187" spans="1:3">
      <c r="A9187" t="s">
        <v>9739</v>
      </c>
      <c r="B9187" t="s">
        <v>9740</v>
      </c>
      <c r="C9187" t="s">
        <v>9741</v>
      </c>
    </row>
    <row r="9189" spans="1:3">
      <c r="A9189" t="s">
        <v>9742</v>
      </c>
    </row>
    <row r="9190" spans="1:3">
      <c r="A9190" t="s">
        <v>9743</v>
      </c>
      <c r="B9190" t="s">
        <v>9744</v>
      </c>
    </row>
    <row r="9192" spans="1:3">
      <c r="A9192" s="1" t="s">
        <v>9745</v>
      </c>
    </row>
    <row r="9197" spans="1:3">
      <c r="A9197" t="s">
        <v>9746</v>
      </c>
    </row>
    <row r="9198" spans="1:3">
      <c r="A9198" t="s">
        <v>9747</v>
      </c>
    </row>
    <row r="9199" spans="1:3">
      <c r="A9199" t="s">
        <v>9748</v>
      </c>
      <c r="B9199" t="s">
        <v>9749</v>
      </c>
    </row>
    <row r="9200" spans="1:3">
      <c r="A9200" t="s">
        <v>9750</v>
      </c>
    </row>
    <row r="9201" spans="1:77">
      <c r="A9201" t="s">
        <v>9751</v>
      </c>
    </row>
    <row r="9202" spans="1:77">
      <c r="A9202" t="s">
        <v>9752</v>
      </c>
    </row>
    <row r="9203" spans="1:77">
      <c r="A9203" t="s">
        <v>9753</v>
      </c>
      <c r="B9203" t="s">
        <v>9754</v>
      </c>
      <c r="C9203" t="s">
        <v>9755</v>
      </c>
      <c r="D9203" t="s">
        <v>9756</v>
      </c>
      <c r="E9203" t="s">
        <v>9757</v>
      </c>
      <c r="F9203" t="s">
        <v>9758</v>
      </c>
      <c r="G9203" t="s">
        <v>9759</v>
      </c>
      <c r="H9203" t="s">
        <v>9760</v>
      </c>
      <c r="I9203" t="s">
        <v>9758</v>
      </c>
      <c r="J9203" t="s">
        <v>9761</v>
      </c>
      <c r="K9203" t="s">
        <v>9762</v>
      </c>
      <c r="L9203" t="s">
        <v>9763</v>
      </c>
      <c r="M9203" t="s">
        <v>9758</v>
      </c>
      <c r="N9203" t="s">
        <v>9759</v>
      </c>
      <c r="O9203" t="s">
        <v>9764</v>
      </c>
      <c r="P9203" t="s">
        <v>9765</v>
      </c>
      <c r="Q9203" t="s">
        <v>9766</v>
      </c>
      <c r="R9203" t="s">
        <v>9767</v>
      </c>
      <c r="S9203" t="s">
        <v>9768</v>
      </c>
      <c r="T9203" t="s">
        <v>9769</v>
      </c>
      <c r="U9203" t="s">
        <v>9770</v>
      </c>
      <c r="V9203" t="s">
        <v>9771</v>
      </c>
      <c r="W9203" t="s">
        <v>9772</v>
      </c>
      <c r="X9203" t="s">
        <v>9773</v>
      </c>
      <c r="Y9203" t="s">
        <v>9774</v>
      </c>
      <c r="Z9203" t="s">
        <v>9775</v>
      </c>
      <c r="AA9203" t="s">
        <v>9776</v>
      </c>
      <c r="AB9203" t="s">
        <v>9777</v>
      </c>
      <c r="AC9203" t="s">
        <v>9778</v>
      </c>
      <c r="AD9203" t="s">
        <v>9779</v>
      </c>
      <c r="AE9203" t="s">
        <v>9780</v>
      </c>
      <c r="AF9203" t="s">
        <v>9781</v>
      </c>
      <c r="AG9203" t="s">
        <v>9782</v>
      </c>
      <c r="AH9203" t="s">
        <v>9783</v>
      </c>
      <c r="AI9203" t="s">
        <v>9784</v>
      </c>
      <c r="AJ9203" t="s">
        <v>9785</v>
      </c>
      <c r="AK9203" t="s">
        <v>9786</v>
      </c>
    </row>
    <row r="9205" spans="1:77">
      <c r="A9205" t="s">
        <v>9787</v>
      </c>
      <c r="B9205" t="s">
        <v>372</v>
      </c>
      <c r="C9205" t="s">
        <v>302</v>
      </c>
      <c r="D9205" t="s">
        <v>9788</v>
      </c>
      <c r="E9205" t="s">
        <v>9789</v>
      </c>
      <c r="F9205" t="s">
        <v>301</v>
      </c>
      <c r="G9205" t="s">
        <v>9790</v>
      </c>
      <c r="H9205" t="s">
        <v>9791</v>
      </c>
      <c r="I9205">
        <v>2</v>
      </c>
      <c r="J9205" t="s">
        <v>28</v>
      </c>
      <c r="K9205" t="s">
        <v>673</v>
      </c>
      <c r="L9205" t="s">
        <v>674</v>
      </c>
      <c r="M9205" t="s">
        <v>302</v>
      </c>
      <c r="N9205" t="s">
        <v>4769</v>
      </c>
      <c r="O9205" t="s">
        <v>7585</v>
      </c>
      <c r="P9205" t="s">
        <v>138</v>
      </c>
      <c r="Q9205" t="s">
        <v>9792</v>
      </c>
      <c r="R9205" t="s">
        <v>9793</v>
      </c>
      <c r="S9205">
        <v>2</v>
      </c>
      <c r="T9205" t="s">
        <v>302</v>
      </c>
      <c r="U9205" t="s">
        <v>288</v>
      </c>
      <c r="V9205" t="s">
        <v>674</v>
      </c>
      <c r="W9205" t="s">
        <v>1154</v>
      </c>
      <c r="X9205" t="s">
        <v>9794</v>
      </c>
      <c r="Y9205" t="s">
        <v>9795</v>
      </c>
      <c r="Z9205">
        <v>2</v>
      </c>
      <c r="AA9205" t="s">
        <v>28</v>
      </c>
      <c r="AB9205" t="s">
        <v>9796</v>
      </c>
      <c r="AC9205">
        <v>2</v>
      </c>
      <c r="AD9205" t="s">
        <v>138</v>
      </c>
      <c r="AE9205" t="s">
        <v>674</v>
      </c>
      <c r="AF9205" t="s">
        <v>9797</v>
      </c>
      <c r="AG9205" t="s">
        <v>9798</v>
      </c>
      <c r="AH9205" t="s">
        <v>9799</v>
      </c>
      <c r="AI9205" t="s">
        <v>9800</v>
      </c>
      <c r="AJ9205">
        <v>2</v>
      </c>
      <c r="AK9205">
        <v>3</v>
      </c>
      <c r="AL9205" t="s">
        <v>3742</v>
      </c>
      <c r="AM9205" t="s">
        <v>674</v>
      </c>
      <c r="AN9205" t="s">
        <v>4769</v>
      </c>
      <c r="AO9205" t="s">
        <v>9801</v>
      </c>
      <c r="AP9205" t="s">
        <v>9802</v>
      </c>
      <c r="AQ9205" t="s">
        <v>9803</v>
      </c>
      <c r="AR9205" t="s">
        <v>3640</v>
      </c>
      <c r="AS9205" t="s">
        <v>9804</v>
      </c>
      <c r="AT9205" t="s">
        <v>9805</v>
      </c>
      <c r="AU9205" t="s">
        <v>3640</v>
      </c>
      <c r="AV9205" t="s">
        <v>673</v>
      </c>
      <c r="AW9205" t="s">
        <v>9802</v>
      </c>
      <c r="AX9205" t="s">
        <v>9806</v>
      </c>
      <c r="AY9205">
        <v>2</v>
      </c>
      <c r="AZ9205">
        <v>3</v>
      </c>
      <c r="BA9205" t="s">
        <v>138</v>
      </c>
      <c r="BB9205" t="s">
        <v>28</v>
      </c>
      <c r="BC9205" t="s">
        <v>3640</v>
      </c>
      <c r="BD9205" t="s">
        <v>674</v>
      </c>
      <c r="BE9205" t="s">
        <v>302</v>
      </c>
      <c r="BF9205" t="s">
        <v>4769</v>
      </c>
      <c r="BG9205" t="s">
        <v>9807</v>
      </c>
      <c r="BH9205" t="s">
        <v>9808</v>
      </c>
      <c r="BI9205" t="s">
        <v>1154</v>
      </c>
      <c r="BJ9205" t="s">
        <v>9809</v>
      </c>
      <c r="BK9205" t="s">
        <v>9810</v>
      </c>
      <c r="BL9205" t="s">
        <v>9809</v>
      </c>
      <c r="BM9205" t="s">
        <v>9811</v>
      </c>
      <c r="BN9205" t="s">
        <v>9812</v>
      </c>
      <c r="BO9205" t="s">
        <v>9813</v>
      </c>
      <c r="BP9205" t="s">
        <v>9809</v>
      </c>
      <c r="BQ9205" t="s">
        <v>9814</v>
      </c>
      <c r="BR9205" t="s">
        <v>7571</v>
      </c>
      <c r="BS9205" t="s">
        <v>9815</v>
      </c>
      <c r="BT9205" t="s">
        <v>9816</v>
      </c>
      <c r="BU9205" t="s">
        <v>9817</v>
      </c>
      <c r="BV9205" t="s">
        <v>4769</v>
      </c>
      <c r="BW9205" t="s">
        <v>7585</v>
      </c>
      <c r="BX9205" t="s">
        <v>9818</v>
      </c>
      <c r="BY9205" t="s">
        <v>757</v>
      </c>
    </row>
    <row r="9206" spans="1:77">
      <c r="A9206" t="s">
        <v>9819</v>
      </c>
      <c r="B9206" t="s">
        <v>9820</v>
      </c>
    </row>
    <row r="9208" spans="1:77">
      <c r="A9208" t="s">
        <v>9821</v>
      </c>
      <c r="B9208" t="s">
        <v>9822</v>
      </c>
      <c r="C9208" t="s">
        <v>9823</v>
      </c>
      <c r="D9208" t="s">
        <v>9824</v>
      </c>
      <c r="E9208" t="s">
        <v>9825</v>
      </c>
      <c r="F9208" t="s">
        <v>372</v>
      </c>
      <c r="G9208" t="s">
        <v>9826</v>
      </c>
      <c r="H9208" t="s">
        <v>9827</v>
      </c>
      <c r="I9208" t="s">
        <v>372</v>
      </c>
      <c r="J9208" t="s">
        <v>9828</v>
      </c>
      <c r="K9208" t="s">
        <v>9829</v>
      </c>
      <c r="L9208" t="s">
        <v>1818</v>
      </c>
      <c r="M9208" t="s">
        <v>9830</v>
      </c>
      <c r="N9208" t="s">
        <v>9831</v>
      </c>
      <c r="O9208" t="s">
        <v>9832</v>
      </c>
      <c r="P9208" t="s">
        <v>9833</v>
      </c>
      <c r="Q9208" t="s">
        <v>9834</v>
      </c>
      <c r="R9208" t="s">
        <v>9835</v>
      </c>
      <c r="S9208" t="s">
        <v>673</v>
      </c>
      <c r="T9208" t="s">
        <v>674</v>
      </c>
      <c r="U9208" t="s">
        <v>675</v>
      </c>
      <c r="V9208" t="s">
        <v>302</v>
      </c>
      <c r="W9208" t="s">
        <v>288</v>
      </c>
      <c r="X9208" t="s">
        <v>2446</v>
      </c>
      <c r="Y9208" t="s">
        <v>9836</v>
      </c>
      <c r="Z9208" t="s">
        <v>9837</v>
      </c>
      <c r="AA9208" t="s">
        <v>9838</v>
      </c>
    </row>
    <row r="9210" spans="1:77">
      <c r="A9210" t="s">
        <v>9839</v>
      </c>
      <c r="B9210" t="s">
        <v>9840</v>
      </c>
      <c r="C9210" t="s">
        <v>2413</v>
      </c>
      <c r="D9210" t="s">
        <v>9841</v>
      </c>
      <c r="E9210" t="s">
        <v>2892</v>
      </c>
      <c r="F9210" t="s">
        <v>315</v>
      </c>
      <c r="G9210" t="s">
        <v>9842</v>
      </c>
      <c r="H9210" t="s">
        <v>9843</v>
      </c>
      <c r="I9210" t="s">
        <v>9844</v>
      </c>
      <c r="J9210" t="s">
        <v>4342</v>
      </c>
      <c r="K9210" t="s">
        <v>9845</v>
      </c>
      <c r="L9210" t="s">
        <v>9846</v>
      </c>
      <c r="M9210" t="s">
        <v>9809</v>
      </c>
      <c r="N9210" t="s">
        <v>9847</v>
      </c>
    </row>
    <row r="9212" spans="1:77">
      <c r="A9212" t="s">
        <v>9848</v>
      </c>
      <c r="B9212" t="s">
        <v>55</v>
      </c>
      <c r="C9212" t="s">
        <v>9849</v>
      </c>
      <c r="D9212" t="s">
        <v>137</v>
      </c>
      <c r="E9212" t="s">
        <v>1635</v>
      </c>
      <c r="F9212" t="s">
        <v>9850</v>
      </c>
    </row>
    <row r="9214" spans="1:77">
      <c r="A9214" t="s">
        <v>9851</v>
      </c>
      <c r="B9214" t="s">
        <v>9852</v>
      </c>
      <c r="C9214" t="s">
        <v>9853</v>
      </c>
    </row>
    <row r="9216" spans="1:77">
      <c r="A9216" t="s">
        <v>9854</v>
      </c>
      <c r="B9216" t="s">
        <v>9855</v>
      </c>
      <c r="C9216" t="s">
        <v>9856</v>
      </c>
      <c r="D9216" t="s">
        <v>9857</v>
      </c>
      <c r="E9216" t="s">
        <v>9858</v>
      </c>
      <c r="F9216" t="s">
        <v>9859</v>
      </c>
      <c r="G9216" t="s">
        <v>2340</v>
      </c>
      <c r="H9216" t="s">
        <v>9860</v>
      </c>
      <c r="I9216" t="s">
        <v>5353</v>
      </c>
      <c r="J9216" t="s">
        <v>9861</v>
      </c>
      <c r="K9216" t="s">
        <v>9862</v>
      </c>
      <c r="L9216" t="s">
        <v>9863</v>
      </c>
      <c r="M9216" t="s">
        <v>9864</v>
      </c>
      <c r="N9216" t="s">
        <v>9865</v>
      </c>
    </row>
    <row r="9218" spans="1:32">
      <c r="A9218" t="s">
        <v>9866</v>
      </c>
      <c r="B9218" t="s">
        <v>9867</v>
      </c>
      <c r="C9218" t="s">
        <v>9868</v>
      </c>
      <c r="D9218" t="s">
        <v>6989</v>
      </c>
      <c r="E9218" t="s">
        <v>9869</v>
      </c>
      <c r="F9218" t="s">
        <v>9870</v>
      </c>
      <c r="G9218" t="s">
        <v>9871</v>
      </c>
      <c r="H9218" t="s">
        <v>9872</v>
      </c>
      <c r="I9218" t="s">
        <v>4817</v>
      </c>
      <c r="J9218" t="s">
        <v>9873</v>
      </c>
      <c r="K9218" t="s">
        <v>9874</v>
      </c>
    </row>
    <row r="9219" spans="1:32">
      <c r="A9219" t="s">
        <v>9875</v>
      </c>
    </row>
    <row r="9220" spans="1:32">
      <c r="A9220" t="s">
        <v>9876</v>
      </c>
      <c r="B9220" t="s">
        <v>9877</v>
      </c>
      <c r="C9220" t="s">
        <v>2968</v>
      </c>
      <c r="D9220" t="s">
        <v>9878</v>
      </c>
    </row>
    <row r="9221" spans="1:32">
      <c r="A9221" t="s">
        <v>9879</v>
      </c>
    </row>
    <row r="9222" spans="1:32">
      <c r="A9222" t="s">
        <v>9880</v>
      </c>
      <c r="B9222" t="s">
        <v>9881</v>
      </c>
      <c r="C9222" t="s">
        <v>9869</v>
      </c>
      <c r="D9222" t="s">
        <v>9871</v>
      </c>
      <c r="E9222" t="s">
        <v>9882</v>
      </c>
    </row>
    <row r="9223" spans="1:32">
      <c r="A9223" t="s">
        <v>9883</v>
      </c>
      <c r="B9223" t="s">
        <v>4389</v>
      </c>
      <c r="C9223" t="s">
        <v>9884</v>
      </c>
    </row>
    <row r="9224" spans="1:32">
      <c r="A9224" t="s">
        <v>9885</v>
      </c>
      <c r="B9224" t="s">
        <v>9886</v>
      </c>
      <c r="C9224" t="s">
        <v>6989</v>
      </c>
      <c r="D9224" t="s">
        <v>9887</v>
      </c>
      <c r="E9224" t="s">
        <v>9888</v>
      </c>
    </row>
    <row r="9225" spans="1:32">
      <c r="A9225" t="s">
        <v>9889</v>
      </c>
    </row>
    <row r="9226" spans="1:32">
      <c r="A9226" t="s">
        <v>9890</v>
      </c>
      <c r="B9226" t="s">
        <v>9891</v>
      </c>
      <c r="C9226" t="s">
        <v>9892</v>
      </c>
    </row>
    <row r="9227" spans="1:32">
      <c r="A9227" t="s">
        <v>9893</v>
      </c>
      <c r="B9227" t="s">
        <v>9894</v>
      </c>
      <c r="C9227" t="s">
        <v>9895</v>
      </c>
    </row>
    <row r="9228" spans="1:32">
      <c r="A9228" t="s">
        <v>9896</v>
      </c>
      <c r="B9228" t="s">
        <v>9897</v>
      </c>
      <c r="C9228" t="s">
        <v>1885</v>
      </c>
      <c r="D9228" t="s">
        <v>52</v>
      </c>
      <c r="E9228" t="s">
        <v>2804</v>
      </c>
      <c r="F9228" t="s">
        <v>378</v>
      </c>
      <c r="G9228" t="s">
        <v>9898</v>
      </c>
      <c r="H9228" t="s">
        <v>9899</v>
      </c>
    </row>
    <row r="9230" spans="1:32">
      <c r="A9230" t="s">
        <v>9900</v>
      </c>
      <c r="B9230" t="s">
        <v>2066</v>
      </c>
      <c r="C9230" t="s">
        <v>9901</v>
      </c>
      <c r="D9230" t="s">
        <v>9902</v>
      </c>
      <c r="E9230" t="s">
        <v>9903</v>
      </c>
      <c r="F9230" t="s">
        <v>9904</v>
      </c>
      <c r="G9230" t="s">
        <v>9905</v>
      </c>
      <c r="H9230" t="s">
        <v>9906</v>
      </c>
    </row>
    <row r="9231" spans="1:32">
      <c r="A9231" t="s">
        <v>9907</v>
      </c>
    </row>
    <row r="9232" spans="1:32">
      <c r="A9232" t="s">
        <v>9908</v>
      </c>
      <c r="B9232" t="s">
        <v>9909</v>
      </c>
      <c r="C9232" t="s">
        <v>9910</v>
      </c>
      <c r="D9232" t="s">
        <v>9911</v>
      </c>
      <c r="E9232" t="s">
        <v>4389</v>
      </c>
      <c r="F9232" t="s">
        <v>9912</v>
      </c>
      <c r="G9232" t="s">
        <v>9913</v>
      </c>
      <c r="H9232" t="s">
        <v>373</v>
      </c>
      <c r="I9232" t="s">
        <v>28</v>
      </c>
      <c r="J9232" t="s">
        <v>9914</v>
      </c>
      <c r="K9232" t="s">
        <v>9585</v>
      </c>
      <c r="L9232" t="s">
        <v>9915</v>
      </c>
      <c r="M9232" t="s">
        <v>9916</v>
      </c>
      <c r="N9232" t="s">
        <v>8693</v>
      </c>
      <c r="O9232" t="s">
        <v>9917</v>
      </c>
      <c r="P9232" t="s">
        <v>9918</v>
      </c>
      <c r="Q9232" t="s">
        <v>9919</v>
      </c>
      <c r="R9232" t="s">
        <v>9920</v>
      </c>
      <c r="S9232" t="s">
        <v>8781</v>
      </c>
      <c r="T9232" t="s">
        <v>9904</v>
      </c>
      <c r="U9232" t="s">
        <v>9921</v>
      </c>
      <c r="V9232" t="s">
        <v>9922</v>
      </c>
      <c r="W9232" t="s">
        <v>9923</v>
      </c>
      <c r="X9232" t="s">
        <v>9924</v>
      </c>
      <c r="Y9232" t="s">
        <v>9241</v>
      </c>
      <c r="Z9232" t="s">
        <v>9925</v>
      </c>
      <c r="AA9232" t="s">
        <v>9926</v>
      </c>
      <c r="AB9232" t="s">
        <v>9927</v>
      </c>
      <c r="AC9232" t="s">
        <v>9928</v>
      </c>
      <c r="AD9232" t="s">
        <v>9929</v>
      </c>
      <c r="AE9232" t="s">
        <v>9930</v>
      </c>
      <c r="AF9232" t="s">
        <v>9931</v>
      </c>
    </row>
    <row r="9233" spans="1:1">
      <c r="A9233" s="1" t="s">
        <v>9932</v>
      </c>
    </row>
    <row r="9238" spans="1:1">
      <c r="A9238" t="s">
        <v>9933</v>
      </c>
    </row>
    <row r="9240" spans="1:1">
      <c r="A9240" t="s">
        <v>9934</v>
      </c>
    </row>
    <row r="9242" spans="1:1">
      <c r="A9242" t="s">
        <v>9935</v>
      </c>
    </row>
    <row r="9243" spans="1:1">
      <c r="A9243" t="s">
        <v>9936</v>
      </c>
    </row>
    <row r="9244" spans="1:1">
      <c r="A9244" t="s">
        <v>9937</v>
      </c>
    </row>
    <row r="9247" spans="1:1">
      <c r="A9247" t="s">
        <v>9938</v>
      </c>
    </row>
    <row r="9248" spans="1:1">
      <c r="A9248" t="s">
        <v>9939</v>
      </c>
    </row>
    <row r="9250" spans="1:6">
      <c r="A9250" t="s">
        <v>9940</v>
      </c>
    </row>
    <row r="9253" spans="1:6">
      <c r="A9253" t="s">
        <v>9941</v>
      </c>
    </row>
    <row r="9254" spans="1:6">
      <c r="A9254" t="s">
        <v>9942</v>
      </c>
      <c r="B9254" t="s">
        <v>7007</v>
      </c>
      <c r="C9254" t="s">
        <v>9943</v>
      </c>
    </row>
    <row r="9256" spans="1:6">
      <c r="A9256" t="s">
        <v>9944</v>
      </c>
    </row>
    <row r="9257" spans="1:6">
      <c r="A9257" t="s">
        <v>9945</v>
      </c>
    </row>
    <row r="9258" spans="1:6">
      <c r="A9258" t="s">
        <v>9946</v>
      </c>
      <c r="B9258" t="s">
        <v>9947</v>
      </c>
      <c r="C9258" t="s">
        <v>9948</v>
      </c>
      <c r="D9258" t="s">
        <v>9949</v>
      </c>
      <c r="E9258" t="s">
        <v>28</v>
      </c>
      <c r="F9258" t="s">
        <v>9950</v>
      </c>
    </row>
    <row r="9259" spans="1:6">
      <c r="A9259" t="s">
        <v>1106</v>
      </c>
    </row>
    <row r="9260" spans="1:6">
      <c r="A9260" t="s">
        <v>339</v>
      </c>
    </row>
    <row r="9261" spans="1:6">
      <c r="A9261" t="s">
        <v>823</v>
      </c>
    </row>
    <row r="9262" spans="1:6">
      <c r="A9262" t="s">
        <v>9951</v>
      </c>
    </row>
    <row r="9263" spans="1:6">
      <c r="A9263" t="s">
        <v>9952</v>
      </c>
    </row>
    <row r="9264" spans="1:6">
      <c r="A9264" t="s">
        <v>217</v>
      </c>
    </row>
    <row r="9265" spans="1:9">
      <c r="A9265" t="s">
        <v>5372</v>
      </c>
      <c r="B9265" t="s">
        <v>1360</v>
      </c>
      <c r="C9265" t="s">
        <v>9953</v>
      </c>
      <c r="D9265" t="s">
        <v>9954</v>
      </c>
      <c r="E9265" t="s">
        <v>9955</v>
      </c>
      <c r="F9265" t="s">
        <v>9956</v>
      </c>
      <c r="G9265" t="s">
        <v>9957</v>
      </c>
      <c r="H9265" t="s">
        <v>9958</v>
      </c>
      <c r="I9265" t="s">
        <v>822</v>
      </c>
    </row>
    <row r="9266" spans="1:9">
      <c r="A9266" t="s">
        <v>9959</v>
      </c>
    </row>
    <row r="9267" spans="1:9">
      <c r="A9267" t="s">
        <v>9960</v>
      </c>
    </row>
    <row r="9269" spans="1:9">
      <c r="A9269" t="s">
        <v>9961</v>
      </c>
    </row>
    <row r="9270" spans="1:9">
      <c r="A9270" t="e">
        <f>- College PERSONAL STATEMENTS: Writing / editing</f>
        <v>#NAME?</v>
      </c>
    </row>
    <row r="9271" spans="1:9">
      <c r="A9271" t="e">
        <f>-Thorough Application review</f>
        <v>#NAME?</v>
      </c>
    </row>
    <row r="9273" spans="1:9">
      <c r="A9273" t="s">
        <v>9962</v>
      </c>
    </row>
    <row r="9274" spans="1:9">
      <c r="A9274" t="e">
        <f>-I will teach you HOW to Study SMART</f>
        <v>#NAME?</v>
      </c>
      <c r="B9274" t="s">
        <v>9963</v>
      </c>
    </row>
    <row r="9275" spans="1:9">
      <c r="A9275" t="e">
        <f>-I will Help you identify your specific learning style And teach you The Skills necessary to become A more confident And efficient student</f>
        <v>#NAME?</v>
      </c>
    </row>
    <row r="9277" spans="1:9">
      <c r="A9277" t="s">
        <v>9964</v>
      </c>
    </row>
    <row r="9278" spans="1:9">
      <c r="A9278" t="s">
        <v>9965</v>
      </c>
    </row>
    <row r="9279" spans="1:9">
      <c r="A9279" t="s">
        <v>9966</v>
      </c>
    </row>
    <row r="9283" spans="1:7">
      <c r="A9283" t="s">
        <v>9967</v>
      </c>
    </row>
    <row r="9285" spans="1:7">
      <c r="A9285" t="s">
        <v>9968</v>
      </c>
    </row>
    <row r="9287" spans="1:7">
      <c r="A9287" t="s">
        <v>9969</v>
      </c>
      <c r="B9287" t="s">
        <v>9970</v>
      </c>
      <c r="C9287" t="s">
        <v>9971</v>
      </c>
      <c r="D9287" t="s">
        <v>9972</v>
      </c>
      <c r="E9287" t="s">
        <v>9973</v>
      </c>
      <c r="F9287" t="s">
        <v>9974</v>
      </c>
      <c r="G9287" t="s">
        <v>9975</v>
      </c>
    </row>
    <row r="9289" spans="1:7">
      <c r="A9289" t="s">
        <v>9976</v>
      </c>
    </row>
    <row r="9291" spans="1:7">
      <c r="A9291" t="s">
        <v>9977</v>
      </c>
      <c r="B9291" t="s">
        <v>2921</v>
      </c>
      <c r="C9291" t="s">
        <v>1350</v>
      </c>
      <c r="D9291" t="s">
        <v>4590</v>
      </c>
      <c r="E9291" t="s">
        <v>1470</v>
      </c>
    </row>
    <row r="9293" spans="1:7">
      <c r="A9293" t="s">
        <v>9978</v>
      </c>
    </row>
    <row r="9297" spans="1:2">
      <c r="A9297" t="s">
        <v>9979</v>
      </c>
    </row>
    <row r="9298" spans="1:2">
      <c r="A9298" t="s">
        <v>9980</v>
      </c>
    </row>
    <row r="9299" spans="1:2">
      <c r="A9299" t="s">
        <v>308</v>
      </c>
    </row>
    <row r="9300" spans="1:2">
      <c r="A9300" t="s">
        <v>9981</v>
      </c>
    </row>
    <row r="9305" spans="1:2">
      <c r="A9305" t="s">
        <v>9982</v>
      </c>
    </row>
    <row r="9307" spans="1:2">
      <c r="A9307" t="s">
        <v>9983</v>
      </c>
    </row>
    <row r="9308" spans="1:2">
      <c r="A9308" t="s">
        <v>9984</v>
      </c>
    </row>
    <row r="9309" spans="1:2">
      <c r="A9309" t="s">
        <v>9985</v>
      </c>
    </row>
    <row r="9310" spans="1:2">
      <c r="A9310" t="s">
        <v>9986</v>
      </c>
      <c r="B9310" t="s">
        <v>757</v>
      </c>
    </row>
    <row r="9311" spans="1:2">
      <c r="A9311" t="s">
        <v>9987</v>
      </c>
    </row>
    <row r="9312" spans="1:2">
      <c r="A9312" t="s">
        <v>9988</v>
      </c>
    </row>
    <row r="9313" spans="1:6">
      <c r="A9313" t="s">
        <v>9989</v>
      </c>
    </row>
    <row r="9314" spans="1:6">
      <c r="A9314" t="s">
        <v>9990</v>
      </c>
    </row>
    <row r="9316" spans="1:6">
      <c r="A9316" t="s">
        <v>9991</v>
      </c>
    </row>
    <row r="9318" spans="1:6">
      <c r="A9318" t="s">
        <v>9992</v>
      </c>
    </row>
    <row r="9319" spans="1:6">
      <c r="A9319" t="s">
        <v>9993</v>
      </c>
      <c r="B9319" t="s">
        <v>1527</v>
      </c>
      <c r="C9319" t="s">
        <v>9994</v>
      </c>
      <c r="D9319" t="s">
        <v>881</v>
      </c>
      <c r="E9319" t="s">
        <v>8313</v>
      </c>
      <c r="F9319" t="s">
        <v>757</v>
      </c>
    </row>
    <row r="9320" spans="1:6">
      <c r="A9320" t="s">
        <v>9995</v>
      </c>
    </row>
    <row r="9321" spans="1:6">
      <c r="A9321" t="s">
        <v>9996</v>
      </c>
    </row>
    <row r="9322" spans="1:6">
      <c r="A9322" t="s">
        <v>9997</v>
      </c>
    </row>
    <row r="9323" spans="1:6">
      <c r="A9323" t="s">
        <v>9998</v>
      </c>
    </row>
    <row r="9324" spans="1:6">
      <c r="A9324" t="s">
        <v>9999</v>
      </c>
    </row>
    <row r="9325" spans="1:6">
      <c r="A9325" t="s">
        <v>10000</v>
      </c>
    </row>
    <row r="9327" spans="1:6">
      <c r="A9327" t="s">
        <v>10001</v>
      </c>
    </row>
    <row r="9329" spans="1:6">
      <c r="A9329" s="1" t="s">
        <v>10002</v>
      </c>
    </row>
    <row r="9334" spans="1:6">
      <c r="A9334" t="s">
        <v>10003</v>
      </c>
      <c r="B9334" t="s">
        <v>1052</v>
      </c>
      <c r="C9334" t="s">
        <v>10004</v>
      </c>
      <c r="D9334" t="s">
        <v>1011</v>
      </c>
      <c r="E9334" t="s">
        <v>10005</v>
      </c>
    </row>
    <row r="9335" spans="1:6">
      <c r="A9335" t="s">
        <v>10006</v>
      </c>
    </row>
    <row r="9336" spans="1:6">
      <c r="A9336" t="s">
        <v>10007</v>
      </c>
    </row>
    <row r="9337" spans="1:6">
      <c r="A9337" t="s">
        <v>10008</v>
      </c>
    </row>
    <row r="9338" spans="1:6">
      <c r="A9338" t="s">
        <v>10009</v>
      </c>
      <c r="B9338" t="s">
        <v>3541</v>
      </c>
      <c r="C9338" t="s">
        <v>10010</v>
      </c>
    </row>
    <row r="9339" spans="1:6">
      <c r="A9339" t="s">
        <v>10011</v>
      </c>
      <c r="B9339" t="s">
        <v>10012</v>
      </c>
      <c r="C9339" t="s">
        <v>2971</v>
      </c>
      <c r="D9339" t="s">
        <v>2992</v>
      </c>
      <c r="E9339" t="s">
        <v>2976</v>
      </c>
      <c r="F9339" t="s">
        <v>10013</v>
      </c>
    </row>
    <row r="9340" spans="1:6">
      <c r="A9340" t="s">
        <v>10014</v>
      </c>
    </row>
    <row r="9341" spans="1:6">
      <c r="A9341" t="s">
        <v>10015</v>
      </c>
    </row>
    <row r="9342" spans="1:6">
      <c r="A9342" t="s">
        <v>10016</v>
      </c>
    </row>
    <row r="9343" spans="1:6">
      <c r="A9343" t="s">
        <v>10017</v>
      </c>
      <c r="B9343" t="s">
        <v>10018</v>
      </c>
      <c r="C9343" t="s">
        <v>10019</v>
      </c>
    </row>
    <row r="9345" spans="1:4">
      <c r="A9345" t="s">
        <v>10020</v>
      </c>
    </row>
    <row r="9346" spans="1:4">
      <c r="A9346" t="s">
        <v>10021</v>
      </c>
      <c r="B9346" t="s">
        <v>10022</v>
      </c>
      <c r="C9346" t="s">
        <v>10023</v>
      </c>
    </row>
    <row r="9348" spans="1:4">
      <c r="A9348" t="s">
        <v>10024</v>
      </c>
      <c r="B9348" t="s">
        <v>10025</v>
      </c>
      <c r="C9348" t="s">
        <v>10026</v>
      </c>
      <c r="D9348" t="s">
        <v>10027</v>
      </c>
    </row>
    <row r="9350" spans="1:4">
      <c r="A9350" t="s">
        <v>10028</v>
      </c>
      <c r="B9350" t="s">
        <v>10029</v>
      </c>
    </row>
    <row r="9351" spans="1:4">
      <c r="A9351" s="1" t="s">
        <v>10030</v>
      </c>
    </row>
    <row r="9356" spans="1:4">
      <c r="A9356" t="s">
        <v>10031</v>
      </c>
    </row>
    <row r="9357" spans="1:4">
      <c r="A9357" t="s">
        <v>10032</v>
      </c>
    </row>
    <row r="9358" spans="1:4">
      <c r="A9358" t="s">
        <v>10033</v>
      </c>
    </row>
    <row r="9359" spans="1:4">
      <c r="A9359" t="s">
        <v>10034</v>
      </c>
    </row>
    <row r="9360" spans="1:4">
      <c r="A9360" t="s">
        <v>10035</v>
      </c>
    </row>
    <row r="9361" spans="1:5">
      <c r="A9361" t="s">
        <v>10036</v>
      </c>
    </row>
    <row r="9362" spans="1:5">
      <c r="A9362" t="s">
        <v>10037</v>
      </c>
      <c r="B9362" t="s">
        <v>10038</v>
      </c>
      <c r="C9362" t="s">
        <v>10039</v>
      </c>
    </row>
    <row r="9363" spans="1:5">
      <c r="A9363" s="1" t="s">
        <v>10040</v>
      </c>
    </row>
    <row r="9368" spans="1:5">
      <c r="A9368" t="s">
        <v>10041</v>
      </c>
      <c r="B9368" t="s">
        <v>10042</v>
      </c>
      <c r="C9368" t="s">
        <v>10043</v>
      </c>
      <c r="D9368" t="s">
        <v>10044</v>
      </c>
      <c r="E9368" t="s">
        <v>10045</v>
      </c>
    </row>
    <row r="9370" spans="1:5">
      <c r="A9370" t="s">
        <v>10046</v>
      </c>
    </row>
    <row r="9372" spans="1:5">
      <c r="A9372" t="s">
        <v>10047</v>
      </c>
    </row>
    <row r="9374" spans="1:5">
      <c r="A9374" t="s">
        <v>10048</v>
      </c>
      <c r="B9374" t="s">
        <v>10049</v>
      </c>
    </row>
    <row r="9376" spans="1:5">
      <c r="A9376" t="s">
        <v>10050</v>
      </c>
    </row>
    <row r="9378" spans="1:5">
      <c r="A9378" t="s">
        <v>10051</v>
      </c>
    </row>
    <row r="9380" spans="1:5">
      <c r="A9380" t="s">
        <v>10052</v>
      </c>
    </row>
    <row r="9382" spans="1:5">
      <c r="A9382" t="s">
        <v>10053</v>
      </c>
      <c r="B9382" t="s">
        <v>1526</v>
      </c>
      <c r="C9382" t="s">
        <v>10054</v>
      </c>
    </row>
    <row r="9385" spans="1:5">
      <c r="A9385" t="s">
        <v>10055</v>
      </c>
      <c r="B9385" t="s">
        <v>10056</v>
      </c>
    </row>
    <row r="9386" spans="1:5">
      <c r="A9386" s="1" t="s">
        <v>10057</v>
      </c>
    </row>
    <row r="9391" spans="1:5">
      <c r="A9391" t="s">
        <v>10058</v>
      </c>
      <c r="B9391" t="s">
        <v>9922</v>
      </c>
      <c r="C9391" t="s">
        <v>9923</v>
      </c>
      <c r="D9391" t="s">
        <v>10059</v>
      </c>
      <c r="E9391" t="s">
        <v>10060</v>
      </c>
    </row>
    <row r="9392" spans="1:5">
      <c r="A9392" s="1" t="s">
        <v>10061</v>
      </c>
    </row>
    <row r="9397" spans="1:9">
      <c r="A9397" t="s">
        <v>10062</v>
      </c>
      <c r="B9397" t="s">
        <v>10063</v>
      </c>
      <c r="C9397" t="s">
        <v>10064</v>
      </c>
    </row>
    <row r="9399" spans="1:9">
      <c r="A9399" t="s">
        <v>10065</v>
      </c>
      <c r="B9399" t="s">
        <v>2838</v>
      </c>
      <c r="C9399" t="s">
        <v>3640</v>
      </c>
      <c r="D9399" t="s">
        <v>28</v>
      </c>
      <c r="E9399" t="s">
        <v>301</v>
      </c>
      <c r="F9399" t="s">
        <v>302</v>
      </c>
      <c r="G9399" t="s">
        <v>288</v>
      </c>
      <c r="H9399" t="s">
        <v>371</v>
      </c>
      <c r="I9399" t="s">
        <v>3060</v>
      </c>
    </row>
    <row r="9401" spans="1:9">
      <c r="A9401" t="s">
        <v>10066</v>
      </c>
      <c r="B9401" t="s">
        <v>848</v>
      </c>
      <c r="C9401" t="s">
        <v>3114</v>
      </c>
      <c r="D9401" t="s">
        <v>10067</v>
      </c>
      <c r="E9401" t="s">
        <v>3117</v>
      </c>
      <c r="F9401" t="s">
        <v>10068</v>
      </c>
      <c r="G9401" t="s">
        <v>10069</v>
      </c>
    </row>
    <row r="9403" spans="1:9">
      <c r="A9403" t="s">
        <v>10070</v>
      </c>
      <c r="B9403" t="s">
        <v>10071</v>
      </c>
      <c r="C9403" t="s">
        <v>8903</v>
      </c>
      <c r="D9403" t="s">
        <v>3116</v>
      </c>
      <c r="E9403" t="s">
        <v>3112</v>
      </c>
    </row>
    <row r="9405" spans="1:9">
      <c r="A9405" t="s">
        <v>10072</v>
      </c>
      <c r="B9405" t="s">
        <v>896</v>
      </c>
      <c r="C9405" t="s">
        <v>218</v>
      </c>
      <c r="D9405" t="s">
        <v>380</v>
      </c>
      <c r="E9405" t="s">
        <v>52</v>
      </c>
      <c r="F9405" t="s">
        <v>2804</v>
      </c>
      <c r="G9405" t="s">
        <v>9572</v>
      </c>
    </row>
    <row r="9407" spans="1:9">
      <c r="A9407" t="s">
        <v>10073</v>
      </c>
    </row>
    <row r="9409" spans="1:2">
      <c r="A9409" t="s">
        <v>1171</v>
      </c>
    </row>
    <row r="9410" spans="1:2">
      <c r="A9410" t="s">
        <v>10074</v>
      </c>
    </row>
    <row r="9411" spans="1:2">
      <c r="A9411" t="s">
        <v>10075</v>
      </c>
    </row>
    <row r="9412" spans="1:2">
      <c r="A9412" t="s">
        <v>10076</v>
      </c>
    </row>
    <row r="9413" spans="1:2">
      <c r="A9413" s="1" t="s">
        <v>10077</v>
      </c>
    </row>
    <row r="9418" spans="1:2">
      <c r="A9418" t="s">
        <v>10078</v>
      </c>
    </row>
    <row r="9420" spans="1:2">
      <c r="A9420" t="e">
        <f>- all Subjects</f>
        <v>#NAME?</v>
      </c>
      <c r="B9420" t="s">
        <v>10079</v>
      </c>
    </row>
    <row r="9421" spans="1:2">
      <c r="A9421" t="e">
        <f>-Kaplan/ Princeton review trained SAT/ACT/ SAT II/ AP Teacher</f>
        <v>#NAME?</v>
      </c>
    </row>
    <row r="9423" spans="1:2">
      <c r="A9423" t="s">
        <v>10080</v>
      </c>
    </row>
    <row r="9425" spans="1:6">
      <c r="A9425" t="s">
        <v>10081</v>
      </c>
    </row>
    <row r="9426" spans="1:6">
      <c r="A9426" t="e">
        <f>- 10+ yrs experience serving Bay Area in AP/ College Level Math</f>
        <v>#NAME?</v>
      </c>
      <c r="B9426" t="s">
        <v>10082</v>
      </c>
      <c r="C9426" t="s">
        <v>9891</v>
      </c>
      <c r="D9426" t="s">
        <v>10083</v>
      </c>
    </row>
    <row r="9427" spans="1:6">
      <c r="A9427" t="s">
        <v>10084</v>
      </c>
    </row>
    <row r="9429" spans="1:6">
      <c r="A9429" t="s">
        <v>10085</v>
      </c>
      <c r="B9429" t="s">
        <v>10086</v>
      </c>
      <c r="C9429" t="s">
        <v>10087</v>
      </c>
    </row>
    <row r="9431" spans="1:6">
      <c r="A9431" t="s">
        <v>10088</v>
      </c>
      <c r="B9431" t="s">
        <v>1023</v>
      </c>
      <c r="C9431" t="s">
        <v>7007</v>
      </c>
      <c r="D9431" t="s">
        <v>10089</v>
      </c>
      <c r="E9431" t="s">
        <v>10090</v>
      </c>
    </row>
    <row r="9433" spans="1:6">
      <c r="A9433" t="s">
        <v>10091</v>
      </c>
      <c r="B9433" t="s">
        <v>9947</v>
      </c>
      <c r="C9433" t="s">
        <v>9948</v>
      </c>
      <c r="D9433" t="s">
        <v>9949</v>
      </c>
      <c r="E9433" t="s">
        <v>28</v>
      </c>
      <c r="F9433" t="s">
        <v>9950</v>
      </c>
    </row>
    <row r="9434" spans="1:6">
      <c r="A9434" t="s">
        <v>3757</v>
      </c>
    </row>
    <row r="9435" spans="1:6">
      <c r="A9435" t="s">
        <v>338</v>
      </c>
    </row>
    <row r="9436" spans="1:6">
      <c r="A9436" t="s">
        <v>823</v>
      </c>
    </row>
    <row r="9437" spans="1:6">
      <c r="A9437" t="s">
        <v>339</v>
      </c>
    </row>
    <row r="9438" spans="1:6">
      <c r="A9438" t="s">
        <v>1106</v>
      </c>
    </row>
    <row r="9439" spans="1:6">
      <c r="A9439" t="s">
        <v>9951</v>
      </c>
    </row>
    <row r="9440" spans="1:6">
      <c r="A9440" t="s">
        <v>10092</v>
      </c>
    </row>
    <row r="9441" spans="1:5">
      <c r="A9441" t="s">
        <v>10093</v>
      </c>
      <c r="B9441" t="s">
        <v>9955</v>
      </c>
      <c r="C9441" t="s">
        <v>9956</v>
      </c>
      <c r="D9441" t="s">
        <v>9957</v>
      </c>
      <c r="E9441" t="s">
        <v>10094</v>
      </c>
    </row>
    <row r="9443" spans="1:5">
      <c r="A9443" t="s">
        <v>10095</v>
      </c>
    </row>
    <row r="9444" spans="1:5">
      <c r="A9444" t="s">
        <v>10096</v>
      </c>
      <c r="B9444" t="s">
        <v>4590</v>
      </c>
      <c r="C9444" t="s">
        <v>5192</v>
      </c>
      <c r="D9444" t="s">
        <v>10097</v>
      </c>
      <c r="E9444" t="s">
        <v>10098</v>
      </c>
    </row>
    <row r="9445" spans="1:5">
      <c r="A9445" t="s">
        <v>10099</v>
      </c>
    </row>
    <row r="9447" spans="1:5">
      <c r="A9447" t="s">
        <v>9979</v>
      </c>
    </row>
    <row r="9448" spans="1:5">
      <c r="A9448" t="s">
        <v>10100</v>
      </c>
    </row>
    <row r="9449" spans="1:5">
      <c r="A9449" t="s">
        <v>10101</v>
      </c>
    </row>
    <row r="9450" spans="1:5">
      <c r="A9450" t="s">
        <v>10102</v>
      </c>
    </row>
    <row r="9455" spans="1:5">
      <c r="A9455" t="s">
        <v>10103</v>
      </c>
      <c r="B9455" t="s">
        <v>10104</v>
      </c>
      <c r="C9455" t="s">
        <v>10105</v>
      </c>
    </row>
    <row r="9456" spans="1:5">
      <c r="A9456" t="s">
        <v>10106</v>
      </c>
    </row>
    <row r="9457" spans="1:8">
      <c r="A9457" t="s">
        <v>10107</v>
      </c>
    </row>
    <row r="9458" spans="1:8">
      <c r="A9458" t="s">
        <v>10108</v>
      </c>
      <c r="B9458" t="s">
        <v>10109</v>
      </c>
    </row>
    <row r="9460" spans="1:8">
      <c r="A9460" t="s">
        <v>10110</v>
      </c>
      <c r="B9460" t="s">
        <v>673</v>
      </c>
      <c r="C9460" t="s">
        <v>1639</v>
      </c>
      <c r="D9460" t="s">
        <v>218</v>
      </c>
      <c r="E9460" t="s">
        <v>378</v>
      </c>
      <c r="F9460" t="s">
        <v>4389</v>
      </c>
      <c r="G9460" t="s">
        <v>10111</v>
      </c>
    </row>
    <row r="9462" spans="1:8">
      <c r="A9462" t="s">
        <v>10112</v>
      </c>
    </row>
    <row r="9463" spans="1:8">
      <c r="A9463" t="s">
        <v>10113</v>
      </c>
      <c r="B9463" t="s">
        <v>10114</v>
      </c>
      <c r="C9463" t="s">
        <v>10115</v>
      </c>
      <c r="D9463" t="s">
        <v>10116</v>
      </c>
      <c r="E9463" t="s">
        <v>757</v>
      </c>
    </row>
    <row r="9464" spans="1:8">
      <c r="A9464" t="s">
        <v>10117</v>
      </c>
    </row>
    <row r="9465" spans="1:8">
      <c r="A9465" s="1" t="s">
        <v>10118</v>
      </c>
    </row>
    <row r="9470" spans="1:8">
      <c r="A9470" t="s">
        <v>10119</v>
      </c>
      <c r="B9470" t="s">
        <v>10120</v>
      </c>
      <c r="C9470" t="s">
        <v>10121</v>
      </c>
      <c r="D9470" t="s">
        <v>3771</v>
      </c>
      <c r="E9470" t="s">
        <v>673</v>
      </c>
      <c r="F9470" t="s">
        <v>674</v>
      </c>
      <c r="G9470" t="s">
        <v>10122</v>
      </c>
      <c r="H9470" t="s">
        <v>10123</v>
      </c>
    </row>
    <row r="9472" spans="1:8">
      <c r="A9472" t="s">
        <v>10124</v>
      </c>
      <c r="B9472" t="s">
        <v>10125</v>
      </c>
      <c r="C9472" t="s">
        <v>10126</v>
      </c>
      <c r="D9472" t="s">
        <v>10127</v>
      </c>
      <c r="E9472" t="s">
        <v>10128</v>
      </c>
      <c r="F9472" t="s">
        <v>10129</v>
      </c>
      <c r="G9472" t="s">
        <v>10130</v>
      </c>
      <c r="H9472" t="s">
        <v>10131</v>
      </c>
    </row>
    <row r="9474" spans="1:2">
      <c r="A9474" t="s">
        <v>10132</v>
      </c>
      <c r="B9474" t="s">
        <v>10133</v>
      </c>
    </row>
    <row r="9476" spans="1:2">
      <c r="A9476" t="s">
        <v>10134</v>
      </c>
    </row>
    <row r="9478" spans="1:2">
      <c r="A9478" t="s">
        <v>10135</v>
      </c>
    </row>
    <row r="9479" spans="1:2">
      <c r="A9479" t="e">
        <f>- Calculus based physics</f>
        <v>#NAME?</v>
      </c>
    </row>
    <row r="9480" spans="1:2">
      <c r="A9480" t="e">
        <f>- Quantum physics</f>
        <v>#NAME?</v>
      </c>
    </row>
    <row r="9481" spans="1:2">
      <c r="A9481" t="e">
        <f>- Physical chemistry</f>
        <v>#NAME?</v>
      </c>
    </row>
    <row r="9482" spans="1:2">
      <c r="A9482" t="e">
        <f>- Organic chemistry</f>
        <v>#NAME?</v>
      </c>
    </row>
    <row r="9483" spans="1:2">
      <c r="A9483" t="e">
        <f>- general And Inorganic chemistry</f>
        <v>#NAME?</v>
      </c>
    </row>
    <row r="9485" spans="1:2">
      <c r="A9485" t="s">
        <v>10136</v>
      </c>
    </row>
    <row r="9487" spans="1:2">
      <c r="A9487" t="e">
        <f>- Linear Algebra</f>
        <v>#NAME?</v>
      </c>
    </row>
    <row r="9488" spans="1:2">
      <c r="A9488" t="e">
        <f>- Calculus I-II-III (Multiple variable)</f>
        <v>#NAME?</v>
      </c>
    </row>
    <row r="9489" spans="1:47">
      <c r="A9489" t="e">
        <f>- Differential Equations</f>
        <v>#NAME?</v>
      </c>
    </row>
    <row r="9490" spans="1:47">
      <c r="A9490" t="e">
        <f>- Probability And Statistics</f>
        <v>#NAME?</v>
      </c>
    </row>
    <row r="9491" spans="1:47">
      <c r="A9491" t="e">
        <f>- Mathematical modeling</f>
        <v>#NAME?</v>
      </c>
    </row>
    <row r="9493" spans="1:47">
      <c r="A9493" t="s">
        <v>10137</v>
      </c>
      <c r="B9493" t="s">
        <v>10138</v>
      </c>
      <c r="C9493" t="s">
        <v>10139</v>
      </c>
      <c r="D9493" t="s">
        <v>10140</v>
      </c>
      <c r="E9493" t="s">
        <v>10141</v>
      </c>
      <c r="F9493" t="s">
        <v>10142</v>
      </c>
      <c r="G9493" t="s">
        <v>10143</v>
      </c>
      <c r="H9493" t="s">
        <v>10144</v>
      </c>
      <c r="I9493" t="s">
        <v>4840</v>
      </c>
      <c r="J9493" t="s">
        <v>10145</v>
      </c>
    </row>
    <row r="9495" spans="1:47">
      <c r="A9495" t="s">
        <v>10146</v>
      </c>
      <c r="B9495" t="s">
        <v>10147</v>
      </c>
      <c r="C9495" t="s">
        <v>10148</v>
      </c>
      <c r="D9495" t="s">
        <v>10149</v>
      </c>
      <c r="E9495" t="s">
        <v>10150</v>
      </c>
      <c r="F9495" t="s">
        <v>10151</v>
      </c>
      <c r="G9495" t="s">
        <v>10152</v>
      </c>
      <c r="H9495" t="s">
        <v>10153</v>
      </c>
      <c r="I9495" t="s">
        <v>2158</v>
      </c>
      <c r="J9495" t="s">
        <v>10154</v>
      </c>
    </row>
    <row r="9497" spans="1:47">
      <c r="A9497" t="s">
        <v>10155</v>
      </c>
      <c r="B9497" t="s">
        <v>7738</v>
      </c>
      <c r="C9497" t="s">
        <v>10156</v>
      </c>
    </row>
    <row r="9499" spans="1:47">
      <c r="A9499" t="s">
        <v>10157</v>
      </c>
    </row>
    <row r="9501" spans="1:47">
      <c r="A9501" t="s">
        <v>10158</v>
      </c>
    </row>
    <row r="9503" spans="1:47">
      <c r="A9503" t="s">
        <v>10159</v>
      </c>
      <c r="B9503" t="s">
        <v>10160</v>
      </c>
      <c r="C9503" t="s">
        <v>1360</v>
      </c>
      <c r="D9503" t="s">
        <v>4840</v>
      </c>
      <c r="E9503" t="s">
        <v>7571</v>
      </c>
      <c r="F9503" t="s">
        <v>28</v>
      </c>
      <c r="G9503" t="s">
        <v>373</v>
      </c>
      <c r="H9503" t="s">
        <v>301</v>
      </c>
      <c r="I9503" t="s">
        <v>10161</v>
      </c>
      <c r="J9503" t="s">
        <v>4769</v>
      </c>
      <c r="K9503" t="s">
        <v>4292</v>
      </c>
      <c r="L9503" t="s">
        <v>29</v>
      </c>
      <c r="M9503" t="s">
        <v>671</v>
      </c>
      <c r="N9503" t="s">
        <v>363</v>
      </c>
      <c r="O9503" t="s">
        <v>377</v>
      </c>
      <c r="P9503" t="s">
        <v>378</v>
      </c>
      <c r="Q9503" t="s">
        <v>218</v>
      </c>
      <c r="R9503" t="s">
        <v>896</v>
      </c>
      <c r="S9503" t="s">
        <v>4872</v>
      </c>
      <c r="T9503" t="s">
        <v>379</v>
      </c>
      <c r="U9503" t="s">
        <v>1491</v>
      </c>
      <c r="V9503" t="s">
        <v>1492</v>
      </c>
      <c r="W9503" t="s">
        <v>1493</v>
      </c>
      <c r="X9503" t="s">
        <v>1494</v>
      </c>
      <c r="Y9503" t="s">
        <v>1495</v>
      </c>
      <c r="Z9503" t="s">
        <v>1496</v>
      </c>
      <c r="AA9503" t="s">
        <v>1497</v>
      </c>
      <c r="AB9503" t="s">
        <v>1498</v>
      </c>
      <c r="AC9503" t="s">
        <v>1499</v>
      </c>
      <c r="AD9503" t="s">
        <v>1500</v>
      </c>
      <c r="AE9503" t="s">
        <v>1501</v>
      </c>
      <c r="AF9503" t="s">
        <v>1502</v>
      </c>
      <c r="AG9503" t="s">
        <v>1503</v>
      </c>
      <c r="AH9503" t="s">
        <v>1504</v>
      </c>
      <c r="AI9503" t="s">
        <v>10162</v>
      </c>
      <c r="AJ9503" t="s">
        <v>10163</v>
      </c>
      <c r="AK9503" t="s">
        <v>10164</v>
      </c>
      <c r="AL9503" t="s">
        <v>7569</v>
      </c>
      <c r="AM9503" t="s">
        <v>7572</v>
      </c>
      <c r="AN9503" t="s">
        <v>1493</v>
      </c>
      <c r="AO9503" t="s">
        <v>10165</v>
      </c>
      <c r="AP9503" t="s">
        <v>7010</v>
      </c>
      <c r="AQ9503" t="s">
        <v>1023</v>
      </c>
      <c r="AR9503" t="s">
        <v>373</v>
      </c>
      <c r="AS9503" t="s">
        <v>1506</v>
      </c>
      <c r="AT9503" t="s">
        <v>1507</v>
      </c>
      <c r="AU9503" t="s">
        <v>1529</v>
      </c>
    </row>
    <row r="9504" spans="1:47">
      <c r="A9504" s="1" t="s">
        <v>10166</v>
      </c>
    </row>
    <row r="9509" spans="1:17">
      <c r="A9509" t="s">
        <v>8</v>
      </c>
      <c r="B9509" t="s">
        <v>10167</v>
      </c>
      <c r="C9509" t="s">
        <v>10168</v>
      </c>
      <c r="D9509" t="s">
        <v>10169</v>
      </c>
      <c r="E9509" t="s">
        <v>10170</v>
      </c>
      <c r="F9509" t="s">
        <v>10171</v>
      </c>
      <c r="G9509" t="s">
        <v>4472</v>
      </c>
      <c r="H9509" t="s">
        <v>4956</v>
      </c>
      <c r="I9509" t="s">
        <v>10172</v>
      </c>
      <c r="J9509" t="s">
        <v>10173</v>
      </c>
      <c r="K9509" t="s">
        <v>10174</v>
      </c>
    </row>
    <row r="9510" spans="1:17">
      <c r="A9510" s="1" t="s">
        <v>10175</v>
      </c>
    </row>
    <row r="9515" spans="1:17">
      <c r="A9515" t="s">
        <v>10176</v>
      </c>
      <c r="B9515" t="s">
        <v>10177</v>
      </c>
      <c r="C9515" t="s">
        <v>2733</v>
      </c>
      <c r="D9515" t="s">
        <v>28</v>
      </c>
      <c r="E9515" t="s">
        <v>2734</v>
      </c>
      <c r="F9515" t="s">
        <v>301</v>
      </c>
      <c r="G9515" t="s">
        <v>10178</v>
      </c>
      <c r="H9515" t="s">
        <v>8992</v>
      </c>
      <c r="I9515" t="s">
        <v>10179</v>
      </c>
      <c r="J9515" t="s">
        <v>10180</v>
      </c>
      <c r="K9515" t="s">
        <v>10181</v>
      </c>
      <c r="L9515" t="s">
        <v>2141</v>
      </c>
      <c r="M9515" t="s">
        <v>10182</v>
      </c>
      <c r="N9515" t="s">
        <v>380</v>
      </c>
      <c r="O9515" t="s">
        <v>3772</v>
      </c>
      <c r="P9515" t="s">
        <v>3771</v>
      </c>
      <c r="Q9515" t="s">
        <v>10183</v>
      </c>
    </row>
    <row r="9516" spans="1:17">
      <c r="A9516" t="s">
        <v>10184</v>
      </c>
    </row>
    <row r="9518" spans="1:17">
      <c r="A9518" t="s">
        <v>10185</v>
      </c>
      <c r="B9518" t="s">
        <v>10186</v>
      </c>
      <c r="C9518" t="s">
        <v>10187</v>
      </c>
      <c r="D9518" t="s">
        <v>10188</v>
      </c>
    </row>
    <row r="9520" spans="1:17">
      <c r="A9520" t="s">
        <v>10189</v>
      </c>
    </row>
    <row r="9521" spans="1:1">
      <c r="A9521" t="s">
        <v>308</v>
      </c>
    </row>
    <row r="9522" spans="1:1">
      <c r="A9522" t="s">
        <v>10190</v>
      </c>
    </row>
    <row r="9527" spans="1:1">
      <c r="A9527" t="s">
        <v>9120</v>
      </c>
    </row>
    <row r="9529" spans="1:1">
      <c r="A9529" t="s">
        <v>10191</v>
      </c>
    </row>
    <row r="9530" spans="1:1">
      <c r="A9530" t="s">
        <v>10192</v>
      </c>
    </row>
    <row r="9533" spans="1:1">
      <c r="A9533" t="s">
        <v>9124</v>
      </c>
    </row>
    <row r="9534" spans="1:1">
      <c r="A9534" t="e">
        <f>-you missed some School</f>
        <v>#NAME?</v>
      </c>
    </row>
    <row r="9535" spans="1:1">
      <c r="A9535" t="e">
        <f>-you are worried about your exams</f>
        <v>#NAME?</v>
      </c>
    </row>
    <row r="9536" spans="1:1">
      <c r="A9536" t="e">
        <f>-The homework looks like Greek to you</f>
        <v>#NAME?</v>
      </c>
    </row>
    <row r="9537" spans="1:1">
      <c r="A9537" t="e">
        <f>-you want less stress</f>
        <v>#NAME?</v>
      </c>
    </row>
    <row r="9538" spans="1:1">
      <c r="A9538" t="e">
        <f>-you want more confidence to ace your tests</f>
        <v>#NAME?</v>
      </c>
    </row>
    <row r="9540" spans="1:1">
      <c r="A9540" t="s">
        <v>9125</v>
      </c>
    </row>
    <row r="9542" spans="1:1">
      <c r="A9542" t="e">
        <f>-Former Community College Math TA</f>
        <v>#NAME?</v>
      </c>
    </row>
    <row r="9543" spans="1:1">
      <c r="A9543" t="e">
        <f>-Former student Tutor at two Community Colleges</f>
        <v>#NAME?</v>
      </c>
    </row>
    <row r="9544" spans="1:1">
      <c r="A9544" t="e">
        <f>-have taken The Full Calculus series twice</f>
        <v>#NAME?</v>
      </c>
    </row>
    <row r="9547" spans="1:1">
      <c r="A9547" t="s">
        <v>9008</v>
      </c>
    </row>
    <row r="9549" spans="1:1">
      <c r="A9549" t="s">
        <v>9127</v>
      </c>
    </row>
    <row r="9550" spans="1:1">
      <c r="A9550" t="e">
        <f>-Trigonometry</f>
        <v>#NAME?</v>
      </c>
    </row>
    <row r="9551" spans="1:1">
      <c r="A9551" t="e">
        <f>-PreCalculus</f>
        <v>#NAME?</v>
      </c>
    </row>
    <row r="9552" spans="1:1">
      <c r="A9552" t="e">
        <f>-Calculus I</f>
        <v>#NAME?</v>
      </c>
    </row>
    <row r="9556" spans="1:2">
      <c r="A9556" t="s">
        <v>10193</v>
      </c>
    </row>
    <row r="9558" spans="1:2">
      <c r="A9558" t="s">
        <v>10194</v>
      </c>
    </row>
    <row r="9559" spans="1:2">
      <c r="A9559" t="s">
        <v>10195</v>
      </c>
    </row>
    <row r="9560" spans="1:2">
      <c r="A9560" t="s">
        <v>10196</v>
      </c>
    </row>
    <row r="9561" spans="1:2">
      <c r="A9561" t="s">
        <v>10197</v>
      </c>
    </row>
    <row r="9562" spans="1:2">
      <c r="A9562" t="s">
        <v>10198</v>
      </c>
    </row>
    <row r="9566" spans="1:2">
      <c r="A9566" t="s">
        <v>10199</v>
      </c>
      <c r="B9566" t="s">
        <v>9210</v>
      </c>
    </row>
    <row r="9567" spans="1:2">
      <c r="A9567" t="s">
        <v>10200</v>
      </c>
    </row>
    <row r="9568" spans="1:2">
      <c r="A9568" t="s">
        <v>10201</v>
      </c>
    </row>
    <row r="9569" spans="1:6">
      <c r="A9569" t="s">
        <v>10202</v>
      </c>
    </row>
    <row r="9574" spans="1:6">
      <c r="A9574" t="s">
        <v>10203</v>
      </c>
      <c r="B9574" t="s">
        <v>10204</v>
      </c>
    </row>
    <row r="9575" spans="1:6">
      <c r="A9575" t="s">
        <v>2141</v>
      </c>
    </row>
    <row r="9576" spans="1:6">
      <c r="A9576" t="s">
        <v>217</v>
      </c>
    </row>
    <row r="9577" spans="1:6">
      <c r="A9577" t="s">
        <v>10205</v>
      </c>
    </row>
    <row r="9578" spans="1:6">
      <c r="A9578" t="s">
        <v>3771</v>
      </c>
    </row>
    <row r="9579" spans="1:6">
      <c r="A9579" t="s">
        <v>2843</v>
      </c>
    </row>
    <row r="9580" spans="1:6">
      <c r="A9580" t="s">
        <v>457</v>
      </c>
      <c r="B9580" t="s">
        <v>673</v>
      </c>
      <c r="C9580" t="s">
        <v>4120</v>
      </c>
    </row>
    <row r="9581" spans="1:6">
      <c r="A9581" t="s">
        <v>10206</v>
      </c>
      <c r="B9581" t="s">
        <v>39</v>
      </c>
      <c r="C9581" t="s">
        <v>46</v>
      </c>
      <c r="D9581" t="s">
        <v>10207</v>
      </c>
      <c r="E9581" t="s">
        <v>48</v>
      </c>
      <c r="F9581" t="s">
        <v>10208</v>
      </c>
    </row>
    <row r="9584" spans="1:6">
      <c r="A9584" t="s">
        <v>10209</v>
      </c>
      <c r="B9584" t="s">
        <v>10210</v>
      </c>
      <c r="C9584" t="s">
        <v>10211</v>
      </c>
      <c r="D9584" t="s">
        <v>10212</v>
      </c>
    </row>
    <row r="9585" spans="1:3">
      <c r="A9585" t="s">
        <v>10213</v>
      </c>
      <c r="B9585" t="s">
        <v>10214</v>
      </c>
      <c r="C9585" t="s">
        <v>10215</v>
      </c>
    </row>
    <row r="9587" spans="1:3">
      <c r="A9587" t="s">
        <v>10216</v>
      </c>
    </row>
    <row r="9589" spans="1:3">
      <c r="A9589" t="s">
        <v>10217</v>
      </c>
    </row>
    <row r="9590" spans="1:3">
      <c r="A9590" t="s">
        <v>10218</v>
      </c>
    </row>
    <row r="9591" spans="1:3">
      <c r="A9591" t="s">
        <v>10219</v>
      </c>
    </row>
    <row r="9592" spans="1:3">
      <c r="A9592" t="s">
        <v>1532</v>
      </c>
    </row>
    <row r="9593" spans="1:3">
      <c r="A9593" t="s">
        <v>10220</v>
      </c>
    </row>
    <row r="9598" spans="1:3">
      <c r="A9598" t="s">
        <v>10221</v>
      </c>
      <c r="B9598" t="s">
        <v>10222</v>
      </c>
      <c r="C9598" t="s">
        <v>10223</v>
      </c>
    </row>
    <row r="9600" spans="1:3">
      <c r="A9600" t="s">
        <v>10224</v>
      </c>
    </row>
    <row r="9602" spans="1:9">
      <c r="A9602" t="s">
        <v>10225</v>
      </c>
    </row>
    <row r="9603" spans="1:9">
      <c r="A9603" t="s">
        <v>3757</v>
      </c>
    </row>
    <row r="9604" spans="1:9">
      <c r="A9604" t="s">
        <v>823</v>
      </c>
    </row>
    <row r="9605" spans="1:9">
      <c r="A9605" t="s">
        <v>350</v>
      </c>
    </row>
    <row r="9606" spans="1:9">
      <c r="A9606" t="s">
        <v>10226</v>
      </c>
    </row>
    <row r="9608" spans="1:9">
      <c r="A9608" t="s">
        <v>10227</v>
      </c>
      <c r="B9608" t="s">
        <v>48</v>
      </c>
      <c r="C9608" t="s">
        <v>33</v>
      </c>
      <c r="D9608" t="s">
        <v>10228</v>
      </c>
      <c r="E9608" t="s">
        <v>677</v>
      </c>
      <c r="F9608" t="s">
        <v>5495</v>
      </c>
      <c r="G9608" t="s">
        <v>10229</v>
      </c>
      <c r="H9608" t="s">
        <v>4933</v>
      </c>
      <c r="I9608" t="s">
        <v>10230</v>
      </c>
    </row>
    <row r="9610" spans="1:9">
      <c r="A9610" t="s">
        <v>10231</v>
      </c>
      <c r="B9610" t="s">
        <v>10232</v>
      </c>
      <c r="C9610" t="s">
        <v>10233</v>
      </c>
      <c r="D9610" t="s">
        <v>10234</v>
      </c>
    </row>
    <row r="9611" spans="1:9">
      <c r="A9611" s="1" t="s">
        <v>10235</v>
      </c>
    </row>
    <row r="9616" spans="1:9">
      <c r="A9616" t="s">
        <v>10236</v>
      </c>
    </row>
    <row r="9618" spans="1:2">
      <c r="A9618" t="s">
        <v>10237</v>
      </c>
      <c r="B9618" t="s">
        <v>10238</v>
      </c>
    </row>
    <row r="9620" spans="1:2">
      <c r="A9620" t="s">
        <v>10239</v>
      </c>
      <c r="B9620" t="s">
        <v>10240</v>
      </c>
    </row>
    <row r="9621" spans="1:2">
      <c r="A9621" s="1" t="s">
        <v>10241</v>
      </c>
    </row>
    <row r="9626" spans="1:2">
      <c r="A9626" t="s">
        <v>10242</v>
      </c>
    </row>
    <row r="9628" spans="1:2">
      <c r="A9628" t="s">
        <v>1802</v>
      </c>
    </row>
    <row r="9630" spans="1:2">
      <c r="A9630" t="s">
        <v>1803</v>
      </c>
    </row>
    <row r="9632" spans="1:2">
      <c r="A9632" t="s">
        <v>1804</v>
      </c>
    </row>
    <row r="9634" spans="1:11">
      <c r="A9634" t="s">
        <v>1805</v>
      </c>
      <c r="B9634" t="s">
        <v>218</v>
      </c>
      <c r="C9634" t="s">
        <v>380</v>
      </c>
      <c r="D9634" t="s">
        <v>378</v>
      </c>
      <c r="E9634" t="s">
        <v>377</v>
      </c>
      <c r="F9634" t="s">
        <v>379</v>
      </c>
      <c r="G9634" t="s">
        <v>1806</v>
      </c>
      <c r="H9634" t="s">
        <v>1807</v>
      </c>
    </row>
    <row r="9636" spans="1:11">
      <c r="A9636" t="s">
        <v>1808</v>
      </c>
    </row>
    <row r="9638" spans="1:11">
      <c r="A9638" t="s">
        <v>1809</v>
      </c>
    </row>
    <row r="9639" spans="1:11">
      <c r="A9639" t="s">
        <v>1810</v>
      </c>
    </row>
    <row r="9640" spans="1:11">
      <c r="A9640" t="s">
        <v>1811</v>
      </c>
    </row>
    <row r="9641" spans="1:11">
      <c r="A9641" t="s">
        <v>1812</v>
      </c>
    </row>
    <row r="9642" spans="1:11">
      <c r="A9642" t="s">
        <v>1813</v>
      </c>
    </row>
    <row r="9643" spans="1:11">
      <c r="A9643" t="s">
        <v>1814</v>
      </c>
    </row>
    <row r="9645" spans="1:11">
      <c r="A9645" t="s">
        <v>1815</v>
      </c>
    </row>
    <row r="9647" spans="1:11">
      <c r="A9647" t="s">
        <v>1816</v>
      </c>
      <c r="B9647" t="s">
        <v>1817</v>
      </c>
      <c r="C9647" t="s">
        <v>28</v>
      </c>
      <c r="D9647" t="s">
        <v>301</v>
      </c>
      <c r="E9647" t="s">
        <v>302</v>
      </c>
      <c r="F9647" t="s">
        <v>288</v>
      </c>
      <c r="G9647" t="s">
        <v>1818</v>
      </c>
      <c r="H9647" t="s">
        <v>1819</v>
      </c>
      <c r="I9647" t="s">
        <v>674</v>
      </c>
      <c r="J9647" t="s">
        <v>1820</v>
      </c>
      <c r="K9647" t="s">
        <v>1821</v>
      </c>
    </row>
    <row r="9649" spans="1:100">
      <c r="A9649" t="s">
        <v>1822</v>
      </c>
    </row>
    <row r="9650" spans="1:100">
      <c r="A9650" t="s">
        <v>1823</v>
      </c>
    </row>
    <row r="9655" spans="1:100">
      <c r="A9655" t="s">
        <v>10243</v>
      </c>
      <c r="B9655" t="s">
        <v>9925</v>
      </c>
      <c r="C9655" t="s">
        <v>10244</v>
      </c>
      <c r="D9655" t="s">
        <v>10245</v>
      </c>
      <c r="E9655" t="s">
        <v>10246</v>
      </c>
      <c r="F9655" t="s">
        <v>9919</v>
      </c>
      <c r="G9655" t="s">
        <v>10247</v>
      </c>
      <c r="H9655" t="s">
        <v>10248</v>
      </c>
      <c r="I9655" t="s">
        <v>10249</v>
      </c>
      <c r="J9655" t="s">
        <v>5454</v>
      </c>
      <c r="K9655" t="s">
        <v>5441</v>
      </c>
      <c r="L9655" t="s">
        <v>10250</v>
      </c>
      <c r="M9655" t="s">
        <v>9923</v>
      </c>
      <c r="N9655" t="s">
        <v>10251</v>
      </c>
      <c r="O9655" t="s">
        <v>10252</v>
      </c>
      <c r="P9655" t="s">
        <v>10253</v>
      </c>
      <c r="Q9655" t="s">
        <v>10254</v>
      </c>
      <c r="R9655" t="s">
        <v>10255</v>
      </c>
      <c r="S9655" t="s">
        <v>10256</v>
      </c>
      <c r="T9655" t="s">
        <v>10257</v>
      </c>
      <c r="U9655" t="s">
        <v>10258</v>
      </c>
      <c r="V9655" t="s">
        <v>9930</v>
      </c>
      <c r="W9655" t="s">
        <v>10259</v>
      </c>
      <c r="X9655" t="s">
        <v>10260</v>
      </c>
      <c r="Y9655" t="s">
        <v>10261</v>
      </c>
      <c r="Z9655" t="s">
        <v>10262</v>
      </c>
      <c r="AA9655" t="s">
        <v>10263</v>
      </c>
      <c r="AB9655" t="s">
        <v>10264</v>
      </c>
      <c r="AC9655" t="s">
        <v>10265</v>
      </c>
      <c r="AD9655" t="s">
        <v>10266</v>
      </c>
      <c r="AE9655" t="s">
        <v>10267</v>
      </c>
      <c r="AF9655" t="s">
        <v>9905</v>
      </c>
      <c r="AG9655" t="s">
        <v>10268</v>
      </c>
      <c r="AH9655" t="s">
        <v>10269</v>
      </c>
      <c r="AI9655" t="s">
        <v>10270</v>
      </c>
      <c r="AJ9655" t="s">
        <v>10271</v>
      </c>
      <c r="AK9655" t="s">
        <v>10272</v>
      </c>
      <c r="AL9655" t="s">
        <v>10273</v>
      </c>
      <c r="AM9655" t="s">
        <v>9922</v>
      </c>
      <c r="AN9655" t="s">
        <v>10274</v>
      </c>
      <c r="AO9655" t="s">
        <v>10275</v>
      </c>
      <c r="AP9655" t="s">
        <v>10276</v>
      </c>
      <c r="AQ9655" t="s">
        <v>9915</v>
      </c>
      <c r="AR9655" t="s">
        <v>9916</v>
      </c>
      <c r="AS9655" t="s">
        <v>9609</v>
      </c>
      <c r="AT9655" t="s">
        <v>10277</v>
      </c>
      <c r="AU9655" t="s">
        <v>9918</v>
      </c>
      <c r="AV9655" t="s">
        <v>10278</v>
      </c>
      <c r="AW9655" t="s">
        <v>9924</v>
      </c>
      <c r="AX9655" t="s">
        <v>10279</v>
      </c>
      <c r="AY9655" t="s">
        <v>10280</v>
      </c>
      <c r="AZ9655" t="s">
        <v>10281</v>
      </c>
      <c r="BA9655" t="s">
        <v>10282</v>
      </c>
      <c r="BB9655" t="s">
        <v>8693</v>
      </c>
      <c r="BC9655" t="s">
        <v>10283</v>
      </c>
      <c r="BD9655" t="s">
        <v>10284</v>
      </c>
      <c r="BE9655" t="s">
        <v>10285</v>
      </c>
      <c r="BF9655" t="s">
        <v>10286</v>
      </c>
      <c r="BG9655" t="s">
        <v>10287</v>
      </c>
      <c r="BH9655" t="s">
        <v>10288</v>
      </c>
      <c r="BI9655" t="s">
        <v>10289</v>
      </c>
      <c r="BJ9655" t="s">
        <v>9917</v>
      </c>
      <c r="BK9655" t="s">
        <v>10290</v>
      </c>
      <c r="BL9655" t="s">
        <v>10291</v>
      </c>
      <c r="BM9655" t="s">
        <v>10292</v>
      </c>
      <c r="BN9655" t="s">
        <v>10293</v>
      </c>
      <c r="BO9655" t="s">
        <v>10294</v>
      </c>
      <c r="BP9655" t="s">
        <v>10295</v>
      </c>
      <c r="BQ9655" t="s">
        <v>10296</v>
      </c>
      <c r="BR9655" t="s">
        <v>9920</v>
      </c>
      <c r="BS9655" t="s">
        <v>10297</v>
      </c>
      <c r="BT9655" t="s">
        <v>10298</v>
      </c>
      <c r="BU9655" t="s">
        <v>10299</v>
      </c>
      <c r="BV9655" t="s">
        <v>10300</v>
      </c>
      <c r="BW9655" t="s">
        <v>10301</v>
      </c>
      <c r="BX9655" t="s">
        <v>10302</v>
      </c>
      <c r="BY9655" t="s">
        <v>10303</v>
      </c>
      <c r="BZ9655" t="s">
        <v>8781</v>
      </c>
      <c r="CA9655" t="s">
        <v>9241</v>
      </c>
      <c r="CB9655" t="s">
        <v>9929</v>
      </c>
      <c r="CC9655" t="s">
        <v>10304</v>
      </c>
      <c r="CD9655" t="s">
        <v>9904</v>
      </c>
      <c r="CE9655" t="s">
        <v>10305</v>
      </c>
      <c r="CF9655" t="s">
        <v>10306</v>
      </c>
      <c r="CG9655" t="s">
        <v>10307</v>
      </c>
      <c r="CH9655" t="s">
        <v>9928</v>
      </c>
      <c r="CI9655" t="s">
        <v>10308</v>
      </c>
      <c r="CJ9655" t="s">
        <v>10309</v>
      </c>
      <c r="CK9655" t="s">
        <v>10310</v>
      </c>
      <c r="CL9655" t="s">
        <v>10311</v>
      </c>
      <c r="CM9655" t="s">
        <v>10312</v>
      </c>
      <c r="CN9655" t="s">
        <v>10313</v>
      </c>
      <c r="CO9655" t="s">
        <v>10314</v>
      </c>
      <c r="CP9655" t="s">
        <v>9931</v>
      </c>
      <c r="CQ9655" t="s">
        <v>10315</v>
      </c>
      <c r="CR9655" t="s">
        <v>10316</v>
      </c>
      <c r="CS9655" t="s">
        <v>10317</v>
      </c>
      <c r="CT9655" t="s">
        <v>10318</v>
      </c>
      <c r="CU9655" t="s">
        <v>10319</v>
      </c>
      <c r="CV9655" t="s">
        <v>2080</v>
      </c>
    </row>
    <row r="9656" spans="1:100">
      <c r="A9656" s="1" t="s">
        <v>10320</v>
      </c>
    </row>
    <row r="9661" spans="1:100">
      <c r="A9661" t="s">
        <v>10321</v>
      </c>
      <c r="B9661" t="s">
        <v>10322</v>
      </c>
      <c r="C9661" t="s">
        <v>10323</v>
      </c>
      <c r="D9661" t="s">
        <v>10324</v>
      </c>
      <c r="E9661" t="s">
        <v>2438</v>
      </c>
      <c r="F9661" t="s">
        <v>2733</v>
      </c>
      <c r="G9661" t="s">
        <v>28</v>
      </c>
      <c r="H9661" t="s">
        <v>301</v>
      </c>
      <c r="I9661" t="s">
        <v>2734</v>
      </c>
      <c r="J9661" t="s">
        <v>1378</v>
      </c>
      <c r="K9661" t="s">
        <v>671</v>
      </c>
      <c r="L9661" t="s">
        <v>5374</v>
      </c>
      <c r="M9661" t="s">
        <v>10325</v>
      </c>
      <c r="N9661" t="s">
        <v>493</v>
      </c>
      <c r="O9661" t="s">
        <v>366</v>
      </c>
      <c r="P9661" t="s">
        <v>10326</v>
      </c>
      <c r="Q9661" t="s">
        <v>10327</v>
      </c>
      <c r="R9661" t="s">
        <v>10328</v>
      </c>
      <c r="S9661" t="s">
        <v>10329</v>
      </c>
      <c r="T9661" t="s">
        <v>10330</v>
      </c>
    </row>
    <row r="9663" spans="1:100">
      <c r="A9663" t="s">
        <v>10331</v>
      </c>
    </row>
    <row r="9664" spans="1:100">
      <c r="A9664" t="s">
        <v>10332</v>
      </c>
    </row>
    <row r="9665" spans="1:6">
      <c r="A9665" t="s">
        <v>10333</v>
      </c>
    </row>
    <row r="9666" spans="1:6">
      <c r="A9666" t="s">
        <v>10334</v>
      </c>
    </row>
    <row r="9667" spans="1:6">
      <c r="A9667" t="s">
        <v>10335</v>
      </c>
    </row>
    <row r="9669" spans="1:6">
      <c r="A9669" t="s">
        <v>10336</v>
      </c>
    </row>
    <row r="9670" spans="1:6">
      <c r="A9670" s="1" t="s">
        <v>10337</v>
      </c>
    </row>
    <row r="9675" spans="1:6">
      <c r="A9675" t="s">
        <v>10338</v>
      </c>
    </row>
    <row r="9677" spans="1:6">
      <c r="A9677" t="s">
        <v>10339</v>
      </c>
      <c r="B9677" t="s">
        <v>10340</v>
      </c>
      <c r="C9677" t="s">
        <v>10341</v>
      </c>
      <c r="D9677" t="s">
        <v>10342</v>
      </c>
      <c r="E9677" t="s">
        <v>10343</v>
      </c>
      <c r="F9677" t="s">
        <v>10344</v>
      </c>
    </row>
    <row r="9679" spans="1:6">
      <c r="A9679" t="s">
        <v>10345</v>
      </c>
      <c r="B9679" t="s">
        <v>10346</v>
      </c>
    </row>
    <row r="9681" spans="1:9">
      <c r="A9681" t="s">
        <v>10347</v>
      </c>
    </row>
    <row r="9683" spans="1:9">
      <c r="A9683" t="s">
        <v>10348</v>
      </c>
      <c r="B9683" t="s">
        <v>313</v>
      </c>
      <c r="C9683" t="s">
        <v>2413</v>
      </c>
      <c r="D9683" t="s">
        <v>2932</v>
      </c>
      <c r="E9683" t="s">
        <v>10349</v>
      </c>
      <c r="F9683" t="s">
        <v>10350</v>
      </c>
      <c r="G9683" t="s">
        <v>678</v>
      </c>
      <c r="H9683" t="s">
        <v>673</v>
      </c>
      <c r="I9683" t="s">
        <v>7719</v>
      </c>
    </row>
    <row r="9684" spans="1:9">
      <c r="A9684" t="s">
        <v>10351</v>
      </c>
      <c r="B9684" t="s">
        <v>10352</v>
      </c>
      <c r="C9684" t="s">
        <v>10353</v>
      </c>
    </row>
    <row r="9686" spans="1:9">
      <c r="A9686" t="s">
        <v>9967</v>
      </c>
    </row>
    <row r="9687" spans="1:9">
      <c r="A9687" t="s">
        <v>10354</v>
      </c>
      <c r="B9687" t="s">
        <v>10355</v>
      </c>
    </row>
    <row r="9688" spans="1:9">
      <c r="A9688" t="s">
        <v>10356</v>
      </c>
    </row>
    <row r="9690" spans="1:9">
      <c r="A9690" t="s">
        <v>10357</v>
      </c>
    </row>
    <row r="9691" spans="1:9">
      <c r="A9691" t="s">
        <v>10358</v>
      </c>
    </row>
    <row r="9692" spans="1:9">
      <c r="A9692" t="s">
        <v>10359</v>
      </c>
      <c r="B9692" t="s">
        <v>10360</v>
      </c>
      <c r="C9692" t="s">
        <v>10361</v>
      </c>
      <c r="D9692" t="s">
        <v>10362</v>
      </c>
      <c r="E9692" t="s">
        <v>10363</v>
      </c>
      <c r="F9692" t="s">
        <v>10364</v>
      </c>
    </row>
    <row r="9693" spans="1:9">
      <c r="A9693" t="s">
        <v>10365</v>
      </c>
    </row>
    <row r="9694" spans="1:9">
      <c r="A9694" t="s">
        <v>10366</v>
      </c>
      <c r="B9694" t="s">
        <v>10367</v>
      </c>
    </row>
    <row r="9695" spans="1:9">
      <c r="A9695" t="s">
        <v>10368</v>
      </c>
      <c r="B9695" t="s">
        <v>10369</v>
      </c>
    </row>
    <row r="9696" spans="1:9">
      <c r="A9696" t="s">
        <v>10370</v>
      </c>
    </row>
    <row r="9697" spans="1:5">
      <c r="A9697" t="s">
        <v>10371</v>
      </c>
      <c r="B9697" t="s">
        <v>1527</v>
      </c>
      <c r="C9697" t="s">
        <v>10372</v>
      </c>
      <c r="D9697" t="s">
        <v>10373</v>
      </c>
      <c r="E9697" t="s">
        <v>10374</v>
      </c>
    </row>
    <row r="9699" spans="1:5">
      <c r="A9699" t="s">
        <v>10375</v>
      </c>
    </row>
    <row r="9700" spans="1:5">
      <c r="A9700" t="s">
        <v>10376</v>
      </c>
    </row>
    <row r="9702" spans="1:5">
      <c r="A9702" t="s">
        <v>10377</v>
      </c>
      <c r="B9702" t="s">
        <v>10378</v>
      </c>
    </row>
    <row r="9704" spans="1:5">
      <c r="A9704" t="s">
        <v>10379</v>
      </c>
      <c r="B9704" t="s">
        <v>10380</v>
      </c>
      <c r="C9704" t="s">
        <v>10381</v>
      </c>
      <c r="D9704" t="s">
        <v>10382</v>
      </c>
    </row>
    <row r="9705" spans="1:5">
      <c r="A9705" t="s">
        <v>10383</v>
      </c>
      <c r="B9705" t="s">
        <v>10384</v>
      </c>
      <c r="C9705" t="s">
        <v>10385</v>
      </c>
    </row>
    <row r="9706" spans="1:5">
      <c r="A9706" t="s">
        <v>10386</v>
      </c>
    </row>
    <row r="9708" spans="1:5">
      <c r="A9708" t="s">
        <v>10387</v>
      </c>
      <c r="B9708" t="s">
        <v>10388</v>
      </c>
      <c r="C9708" t="s">
        <v>10389</v>
      </c>
    </row>
    <row r="9710" spans="1:5">
      <c r="A9710" t="s">
        <v>10390</v>
      </c>
    </row>
    <row r="9712" spans="1:5">
      <c r="A9712" t="e">
        <f>--Peter</f>
        <v>#NAME?</v>
      </c>
    </row>
    <row r="9713" spans="1:2">
      <c r="A9713" t="s">
        <v>308</v>
      </c>
    </row>
    <row r="9714" spans="1:2">
      <c r="A9714" t="s">
        <v>10391</v>
      </c>
    </row>
    <row r="9719" spans="1:2">
      <c r="A9719" t="s">
        <v>10392</v>
      </c>
    </row>
    <row r="9720" spans="1:2">
      <c r="A9720" t="s">
        <v>10393</v>
      </c>
    </row>
    <row r="9721" spans="1:2">
      <c r="A9721" t="s">
        <v>10394</v>
      </c>
    </row>
    <row r="9722" spans="1:2">
      <c r="A9722" t="s">
        <v>10395</v>
      </c>
    </row>
    <row r="9723" spans="1:2">
      <c r="A9723" t="s">
        <v>10396</v>
      </c>
      <c r="B9723" t="s">
        <v>10397</v>
      </c>
    </row>
    <row r="9724" spans="1:2">
      <c r="A9724" t="s">
        <v>10398</v>
      </c>
    </row>
    <row r="9725" spans="1:2">
      <c r="A9725" t="s">
        <v>10399</v>
      </c>
    </row>
    <row r="9726" spans="1:2">
      <c r="A9726" t="s">
        <v>10400</v>
      </c>
    </row>
    <row r="9727" spans="1:2">
      <c r="A9727" t="s">
        <v>10401</v>
      </c>
    </row>
    <row r="9729" spans="1:6">
      <c r="A9729" t="s">
        <v>10402</v>
      </c>
    </row>
    <row r="9731" spans="1:6">
      <c r="A9731" s="1" t="s">
        <v>10403</v>
      </c>
    </row>
    <row r="9736" spans="1:6">
      <c r="A9736" t="s">
        <v>10404</v>
      </c>
    </row>
    <row r="9738" spans="1:6">
      <c r="A9738" t="s">
        <v>10405</v>
      </c>
    </row>
    <row r="9740" spans="1:6">
      <c r="A9740" t="s">
        <v>10406</v>
      </c>
      <c r="B9740" t="s">
        <v>10407</v>
      </c>
      <c r="C9740" t="s">
        <v>10408</v>
      </c>
    </row>
    <row r="9742" spans="1:6">
      <c r="A9742" t="s">
        <v>10409</v>
      </c>
      <c r="B9742" t="s">
        <v>10410</v>
      </c>
      <c r="C9742" t="s">
        <v>10411</v>
      </c>
    </row>
    <row r="9744" spans="1:6">
      <c r="A9744" t="s">
        <v>10412</v>
      </c>
      <c r="B9744" t="s">
        <v>10413</v>
      </c>
      <c r="C9744" t="s">
        <v>10414</v>
      </c>
      <c r="D9744" t="s">
        <v>10415</v>
      </c>
      <c r="E9744" t="s">
        <v>10416</v>
      </c>
      <c r="F9744" t="s">
        <v>10417</v>
      </c>
    </row>
    <row r="9746" spans="1:5">
      <c r="A9746" t="s">
        <v>10418</v>
      </c>
      <c r="B9746" t="s">
        <v>10419</v>
      </c>
      <c r="C9746" t="s">
        <v>10420</v>
      </c>
      <c r="D9746" t="s">
        <v>10421</v>
      </c>
      <c r="E9746" t="s">
        <v>10422</v>
      </c>
    </row>
    <row r="9747" spans="1:5">
      <c r="A9747" s="1" t="s">
        <v>10423</v>
      </c>
    </row>
    <row r="9752" spans="1:5">
      <c r="A9752" t="s">
        <v>489</v>
      </c>
      <c r="B9752" t="s">
        <v>10424</v>
      </c>
    </row>
    <row r="9753" spans="1:5">
      <c r="A9753" t="s">
        <v>10425</v>
      </c>
      <c r="B9753" t="s">
        <v>10426</v>
      </c>
    </row>
    <row r="9754" spans="1:5">
      <c r="A9754" t="s">
        <v>10427</v>
      </c>
      <c r="B9754" t="s">
        <v>10428</v>
      </c>
    </row>
    <row r="9755" spans="1:5">
      <c r="A9755" t="s">
        <v>10429</v>
      </c>
      <c r="B9755" t="s">
        <v>10430</v>
      </c>
    </row>
    <row r="9757" spans="1:5">
      <c r="A9757" t="s">
        <v>10431</v>
      </c>
    </row>
    <row r="9759" spans="1:5">
      <c r="A9759" t="s">
        <v>10432</v>
      </c>
    </row>
    <row r="9760" spans="1:5">
      <c r="A9760" t="s">
        <v>10433</v>
      </c>
    </row>
    <row r="9765" spans="1:21">
      <c r="A9765" t="s">
        <v>9170</v>
      </c>
      <c r="B9765" t="s">
        <v>9923</v>
      </c>
      <c r="C9765" t="s">
        <v>10259</v>
      </c>
      <c r="D9765" t="s">
        <v>10434</v>
      </c>
      <c r="E9765" t="s">
        <v>10313</v>
      </c>
      <c r="F9765" t="s">
        <v>10289</v>
      </c>
      <c r="G9765" t="s">
        <v>10247</v>
      </c>
      <c r="H9765" t="s">
        <v>9920</v>
      </c>
      <c r="I9765" t="s">
        <v>8781</v>
      </c>
      <c r="K9765" t="s">
        <v>9918</v>
      </c>
      <c r="L9765" t="s">
        <v>9924</v>
      </c>
      <c r="M9765" t="s">
        <v>9162</v>
      </c>
      <c r="N9765" t="s">
        <v>9917</v>
      </c>
      <c r="O9765" t="s">
        <v>10303</v>
      </c>
      <c r="P9765" t="s">
        <v>8781</v>
      </c>
      <c r="Q9765" t="s">
        <v>9928</v>
      </c>
      <c r="R9765" t="s">
        <v>9905</v>
      </c>
      <c r="S9765" t="s">
        <v>9931</v>
      </c>
      <c r="T9765" t="s">
        <v>10255</v>
      </c>
      <c r="U9765" t="s">
        <v>2080</v>
      </c>
    </row>
    <row r="9766" spans="1:21">
      <c r="A9766" s="1" t="s">
        <v>10435</v>
      </c>
    </row>
    <row r="9774" spans="1:21">
      <c r="A9774" t="s">
        <v>10436</v>
      </c>
    </row>
    <row r="9777" spans="1:2">
      <c r="A9777" t="s">
        <v>10437</v>
      </c>
    </row>
    <row r="9780" spans="1:2">
      <c r="A9780" t="s">
        <v>10438</v>
      </c>
    </row>
    <row r="9782" spans="1:2">
      <c r="A9782" t="s">
        <v>10439</v>
      </c>
    </row>
    <row r="9784" spans="1:2">
      <c r="A9784" t="s">
        <v>10440</v>
      </c>
    </row>
    <row r="9787" spans="1:2">
      <c r="A9787" t="s">
        <v>10441</v>
      </c>
      <c r="B9787" t="s">
        <v>10442</v>
      </c>
    </row>
    <row r="9790" spans="1:2">
      <c r="A9790" t="s">
        <v>10443</v>
      </c>
    </row>
    <row r="9793" spans="1:6">
      <c r="A9793" t="s">
        <v>10444</v>
      </c>
      <c r="B9793" t="s">
        <v>674</v>
      </c>
      <c r="C9793" t="s">
        <v>10445</v>
      </c>
    </row>
    <row r="9796" spans="1:6">
      <c r="A9796" t="s">
        <v>10446</v>
      </c>
      <c r="B9796" t="s">
        <v>10447</v>
      </c>
      <c r="C9796" t="s">
        <v>818</v>
      </c>
      <c r="D9796" t="s">
        <v>10448</v>
      </c>
    </row>
    <row r="9798" spans="1:6">
      <c r="A9798" t="s">
        <v>10449</v>
      </c>
      <c r="B9798" t="s">
        <v>10450</v>
      </c>
      <c r="C9798" t="s">
        <v>8311</v>
      </c>
      <c r="D9798" t="s">
        <v>10451</v>
      </c>
      <c r="E9798" t="s">
        <v>10452</v>
      </c>
      <c r="F9798" t="s">
        <v>10453</v>
      </c>
    </row>
    <row r="9801" spans="1:6">
      <c r="A9801" t="s">
        <v>10454</v>
      </c>
      <c r="B9801" t="s">
        <v>10455</v>
      </c>
    </row>
    <row r="9804" spans="1:6">
      <c r="A9804" t="s">
        <v>10456</v>
      </c>
      <c r="B9804" t="s">
        <v>10457</v>
      </c>
      <c r="C9804" t="s">
        <v>10458</v>
      </c>
    </row>
    <row r="9807" spans="1:6">
      <c r="A9807" t="s">
        <v>10459</v>
      </c>
    </row>
    <row r="9812" spans="1:6">
      <c r="A9812" s="1" t="s">
        <v>10460</v>
      </c>
    </row>
    <row r="9817" spans="1:6">
      <c r="A9817" t="s">
        <v>10461</v>
      </c>
      <c r="B9817" t="s">
        <v>10462</v>
      </c>
      <c r="C9817" t="s">
        <v>2838</v>
      </c>
      <c r="D9817" t="s">
        <v>527</v>
      </c>
      <c r="E9817" t="s">
        <v>3640</v>
      </c>
      <c r="F9817" t="s">
        <v>10463</v>
      </c>
    </row>
    <row r="9818" spans="1:6">
      <c r="A9818" t="s">
        <v>10464</v>
      </c>
    </row>
    <row r="9820" spans="1:6">
      <c r="A9820" t="s">
        <v>10465</v>
      </c>
      <c r="B9820" t="s">
        <v>10466</v>
      </c>
    </row>
    <row r="9821" spans="1:6">
      <c r="A9821" t="s">
        <v>10467</v>
      </c>
      <c r="B9821" t="s">
        <v>10468</v>
      </c>
    </row>
    <row r="9822" spans="1:6">
      <c r="A9822" t="s">
        <v>10469</v>
      </c>
      <c r="B9822" t="s">
        <v>10470</v>
      </c>
      <c r="C9822" t="s">
        <v>10471</v>
      </c>
      <c r="D9822" t="s">
        <v>10472</v>
      </c>
    </row>
    <row r="9824" spans="1:6">
      <c r="A9824" t="s">
        <v>10473</v>
      </c>
      <c r="B9824" t="s">
        <v>10474</v>
      </c>
      <c r="C9824" t="s">
        <v>10475</v>
      </c>
      <c r="D9824" t="s">
        <v>10476</v>
      </c>
      <c r="E9824" t="s">
        <v>10477</v>
      </c>
    </row>
    <row r="9826" spans="1:5">
      <c r="A9826" t="s">
        <v>10478</v>
      </c>
      <c r="B9826" t="s">
        <v>10479</v>
      </c>
      <c r="C9826" t="s">
        <v>10480</v>
      </c>
      <c r="D9826" t="s">
        <v>10481</v>
      </c>
      <c r="E9826" t="s">
        <v>10482</v>
      </c>
    </row>
    <row r="9828" spans="1:5">
      <c r="A9828" t="s">
        <v>10483</v>
      </c>
      <c r="B9828" t="s">
        <v>10484</v>
      </c>
    </row>
    <row r="9830" spans="1:5">
      <c r="A9830" t="s">
        <v>10485</v>
      </c>
    </row>
    <row r="9833" spans="1:5">
      <c r="A9833" t="s">
        <v>10486</v>
      </c>
    </row>
    <row r="9836" spans="1:5">
      <c r="A9836" s="1" t="s">
        <v>10487</v>
      </c>
    </row>
    <row r="9841" spans="1:3">
      <c r="A9841" t="s">
        <v>10488</v>
      </c>
    </row>
    <row r="9843" spans="1:3">
      <c r="A9843" t="s">
        <v>10489</v>
      </c>
    </row>
    <row r="9845" spans="1:3">
      <c r="A9845" t="s">
        <v>10490</v>
      </c>
      <c r="B9845" t="s">
        <v>10491</v>
      </c>
      <c r="C9845" t="s">
        <v>10492</v>
      </c>
    </row>
    <row r="9846" spans="1:3">
      <c r="A9846" t="s">
        <v>10493</v>
      </c>
      <c r="B9846" t="s">
        <v>10494</v>
      </c>
      <c r="C9846" t="s">
        <v>10495</v>
      </c>
    </row>
    <row r="9847" spans="1:3">
      <c r="A9847" t="s">
        <v>10496</v>
      </c>
      <c r="B9847" t="s">
        <v>10497</v>
      </c>
    </row>
    <row r="9851" spans="1:3">
      <c r="A9851" t="s">
        <v>10498</v>
      </c>
      <c r="B9851" t="s">
        <v>10499</v>
      </c>
      <c r="C9851" t="s">
        <v>10500</v>
      </c>
    </row>
    <row r="9852" spans="1:3">
      <c r="A9852" t="s">
        <v>10501</v>
      </c>
      <c r="B9852" t="s">
        <v>10502</v>
      </c>
    </row>
    <row r="9856" spans="1:3">
      <c r="A9856" t="s">
        <v>9363</v>
      </c>
    </row>
    <row r="9858" spans="1:9">
      <c r="A9858" t="s">
        <v>10503</v>
      </c>
      <c r="B9858" t="s">
        <v>374</v>
      </c>
      <c r="C9858" t="s">
        <v>373</v>
      </c>
      <c r="D9858" t="s">
        <v>28</v>
      </c>
      <c r="E9858" t="s">
        <v>301</v>
      </c>
      <c r="F9858" t="s">
        <v>302</v>
      </c>
      <c r="G9858" t="s">
        <v>288</v>
      </c>
      <c r="H9858" t="s">
        <v>372</v>
      </c>
      <c r="I9858" t="s">
        <v>10504</v>
      </c>
    </row>
    <row r="9860" spans="1:9">
      <c r="A9860" t="s">
        <v>10505</v>
      </c>
      <c r="B9860" t="s">
        <v>9523</v>
      </c>
      <c r="C9860" t="s">
        <v>5133</v>
      </c>
    </row>
    <row r="9862" spans="1:9">
      <c r="A9862" t="s">
        <v>10506</v>
      </c>
      <c r="B9862" t="s">
        <v>10507</v>
      </c>
      <c r="C9862" t="s">
        <v>10508</v>
      </c>
    </row>
    <row r="9864" spans="1:9">
      <c r="A9864" t="s">
        <v>10509</v>
      </c>
      <c r="B9864" t="s">
        <v>674</v>
      </c>
      <c r="C9864" t="s">
        <v>678</v>
      </c>
      <c r="D9864" t="s">
        <v>673</v>
      </c>
    </row>
    <row r="9866" spans="1:9">
      <c r="A9866" t="s">
        <v>10510</v>
      </c>
      <c r="B9866" t="s">
        <v>1640</v>
      </c>
      <c r="C9866" t="s">
        <v>10511</v>
      </c>
    </row>
    <row r="9868" spans="1:9">
      <c r="A9868" t="s">
        <v>3736</v>
      </c>
      <c r="B9868" t="s">
        <v>10512</v>
      </c>
      <c r="C9868" t="s">
        <v>10513</v>
      </c>
    </row>
    <row r="9872" spans="1:9">
      <c r="A9872" t="s">
        <v>10514</v>
      </c>
    </row>
    <row r="9875" spans="1:22">
      <c r="A9875" t="s">
        <v>10515</v>
      </c>
      <c r="B9875" t="s">
        <v>10516</v>
      </c>
      <c r="C9875" t="s">
        <v>3772</v>
      </c>
      <c r="D9875" t="s">
        <v>3771</v>
      </c>
      <c r="E9875" t="s">
        <v>9960</v>
      </c>
      <c r="F9875" t="s">
        <v>10517</v>
      </c>
      <c r="G9875" t="s">
        <v>9959</v>
      </c>
      <c r="H9875" t="s">
        <v>10518</v>
      </c>
      <c r="I9875" t="s">
        <v>2843</v>
      </c>
      <c r="J9875" t="s">
        <v>10519</v>
      </c>
      <c r="K9875" t="s">
        <v>10520</v>
      </c>
      <c r="L9875" t="s">
        <v>10521</v>
      </c>
      <c r="M9875" t="s">
        <v>10522</v>
      </c>
      <c r="N9875" t="s">
        <v>10523</v>
      </c>
      <c r="O9875" t="s">
        <v>10524</v>
      </c>
      <c r="P9875" t="s">
        <v>10525</v>
      </c>
      <c r="Q9875" t="s">
        <v>10526</v>
      </c>
      <c r="R9875" t="s">
        <v>10527</v>
      </c>
      <c r="S9875" t="s">
        <v>10528</v>
      </c>
      <c r="T9875" t="s">
        <v>10529</v>
      </c>
      <c r="U9875" t="s">
        <v>10530</v>
      </c>
      <c r="V9875" t="s">
        <v>10531</v>
      </c>
    </row>
    <row r="9876" spans="1:22">
      <c r="A9876" t="s">
        <v>10532</v>
      </c>
      <c r="B9876" t="s">
        <v>10533</v>
      </c>
      <c r="C9876" t="s">
        <v>2141</v>
      </c>
      <c r="D9876" t="s">
        <v>10534</v>
      </c>
      <c r="E9876" t="s">
        <v>217</v>
      </c>
      <c r="F9876" t="s">
        <v>10535</v>
      </c>
      <c r="G9876" t="s">
        <v>3766</v>
      </c>
      <c r="H9876" t="s">
        <v>3767</v>
      </c>
      <c r="I9876" t="s">
        <v>10536</v>
      </c>
      <c r="J9876" t="s">
        <v>5114</v>
      </c>
      <c r="K9876" t="s">
        <v>10537</v>
      </c>
      <c r="L9876" t="s">
        <v>10538</v>
      </c>
      <c r="M9876" t="s">
        <v>10539</v>
      </c>
      <c r="N9876" t="s">
        <v>10540</v>
      </c>
    </row>
    <row r="9878" spans="1:22">
      <c r="A9878" t="s">
        <v>10541</v>
      </c>
    </row>
    <row r="9879" spans="1:22">
      <c r="A9879" t="s">
        <v>10542</v>
      </c>
    </row>
    <row r="9880" spans="1:22">
      <c r="A9880" t="s">
        <v>10543</v>
      </c>
    </row>
    <row r="9881" spans="1:22">
      <c r="A9881" t="s">
        <v>10544</v>
      </c>
      <c r="B9881" t="s">
        <v>10545</v>
      </c>
    </row>
    <row r="9882" spans="1:22">
      <c r="A9882" s="1" t="s">
        <v>10546</v>
      </c>
    </row>
    <row r="9887" spans="1:22">
      <c r="A9887" t="s">
        <v>10547</v>
      </c>
    </row>
    <row r="9889" spans="1:4">
      <c r="A9889" t="s">
        <v>10548</v>
      </c>
      <c r="B9889" t="s">
        <v>10549</v>
      </c>
      <c r="C9889" t="s">
        <v>10550</v>
      </c>
      <c r="D9889" t="s">
        <v>10551</v>
      </c>
    </row>
    <row r="9891" spans="1:4">
      <c r="A9891" t="s">
        <v>10552</v>
      </c>
      <c r="B9891" t="s">
        <v>10553</v>
      </c>
    </row>
    <row r="9893" spans="1:4">
      <c r="A9893" t="e">
        <f>- Development of student Attitude And Motivation</f>
        <v>#NAME?</v>
      </c>
    </row>
    <row r="9894" spans="1:4">
      <c r="A9894" t="e">
        <f>-Investing in The Fundaments</f>
        <v>#NAME?</v>
      </c>
    </row>
    <row r="9895" spans="1:4">
      <c r="A9895" t="e">
        <f>-Attending to Careless Mistakes</f>
        <v>#NAME?</v>
      </c>
    </row>
    <row r="9896" spans="1:4">
      <c r="A9896" t="e">
        <f>-Progressive Dynamic Response</f>
        <v>#NAME?</v>
      </c>
    </row>
    <row r="9897" spans="1:4">
      <c r="A9897" t="s">
        <v>10554</v>
      </c>
      <c r="B9897" t="s">
        <v>10555</v>
      </c>
    </row>
    <row r="9898" spans="1:4">
      <c r="A9898" t="e">
        <f>-Putting The concept in Context of The Entire Discipline</f>
        <v>#NAME?</v>
      </c>
    </row>
    <row r="9902" spans="1:4">
      <c r="A9902" t="s">
        <v>10556</v>
      </c>
    </row>
    <row r="9904" spans="1:4">
      <c r="A9904" t="s">
        <v>457</v>
      </c>
    </row>
    <row r="9905" spans="1:18">
      <c r="A9905" t="s">
        <v>10557</v>
      </c>
      <c r="B9905" t="s">
        <v>374</v>
      </c>
      <c r="C9905" t="s">
        <v>2733</v>
      </c>
      <c r="D9905" t="s">
        <v>28</v>
      </c>
      <c r="E9905" t="s">
        <v>301</v>
      </c>
      <c r="F9905" t="s">
        <v>2734</v>
      </c>
      <c r="G9905" t="s">
        <v>1378</v>
      </c>
      <c r="H9905" t="s">
        <v>10178</v>
      </c>
      <c r="I9905" t="s">
        <v>302</v>
      </c>
      <c r="J9905" t="s">
        <v>5374</v>
      </c>
      <c r="K9905" t="s">
        <v>10325</v>
      </c>
      <c r="L9905" t="s">
        <v>10558</v>
      </c>
      <c r="M9905" t="s">
        <v>10559</v>
      </c>
      <c r="N9905" t="s">
        <v>369</v>
      </c>
      <c r="O9905" t="s">
        <v>371</v>
      </c>
      <c r="P9905" t="s">
        <v>372</v>
      </c>
      <c r="Q9905" t="s">
        <v>7585</v>
      </c>
      <c r="R9905" t="s">
        <v>10560</v>
      </c>
    </row>
    <row r="9907" spans="1:18">
      <c r="A9907" t="s">
        <v>1258</v>
      </c>
    </row>
    <row r="9908" spans="1:18">
      <c r="A9908" t="s">
        <v>10561</v>
      </c>
      <c r="B9908" t="s">
        <v>672</v>
      </c>
      <c r="C9908" t="s">
        <v>7571</v>
      </c>
      <c r="D9908" t="s">
        <v>10562</v>
      </c>
      <c r="E9908" t="s">
        <v>674</v>
      </c>
      <c r="F9908" t="s">
        <v>4840</v>
      </c>
      <c r="G9908" t="s">
        <v>7569</v>
      </c>
      <c r="H9908" t="s">
        <v>675</v>
      </c>
      <c r="I9908" t="s">
        <v>7009</v>
      </c>
      <c r="J9908" t="s">
        <v>10563</v>
      </c>
      <c r="K9908" t="s">
        <v>10564</v>
      </c>
      <c r="L9908" t="s">
        <v>10565</v>
      </c>
      <c r="M9908" t="s">
        <v>9425</v>
      </c>
      <c r="N9908" t="s">
        <v>10566</v>
      </c>
      <c r="O9908" t="s">
        <v>10567</v>
      </c>
      <c r="P9908" t="s">
        <v>10568</v>
      </c>
      <c r="Q9908" t="s">
        <v>10569</v>
      </c>
      <c r="R9908" t="s">
        <v>10570</v>
      </c>
    </row>
    <row r="9910" spans="1:18">
      <c r="A9910" t="s">
        <v>10571</v>
      </c>
    </row>
    <row r="9911" spans="1:18">
      <c r="A9911" t="s">
        <v>3766</v>
      </c>
      <c r="B9911" t="s">
        <v>896</v>
      </c>
      <c r="C9911" t="s">
        <v>10572</v>
      </c>
      <c r="D9911" t="s">
        <v>10089</v>
      </c>
      <c r="E9911" t="s">
        <v>380</v>
      </c>
      <c r="F9911" t="s">
        <v>378</v>
      </c>
      <c r="G9911" t="s">
        <v>377</v>
      </c>
      <c r="H9911" t="s">
        <v>363</v>
      </c>
      <c r="I9911" t="s">
        <v>10573</v>
      </c>
      <c r="J9911" t="s">
        <v>9959</v>
      </c>
      <c r="K9911" t="s">
        <v>7359</v>
      </c>
      <c r="L9911" t="s">
        <v>2804</v>
      </c>
      <c r="M9911" t="s">
        <v>10533</v>
      </c>
      <c r="N9911" t="s">
        <v>2843</v>
      </c>
    </row>
    <row r="9912" spans="1:18">
      <c r="A9912" t="s">
        <v>308</v>
      </c>
    </row>
    <row r="9913" spans="1:18">
      <c r="A9913" t="s">
        <v>10574</v>
      </c>
    </row>
    <row r="9918" spans="1:18">
      <c r="A9918" t="s">
        <v>10575</v>
      </c>
    </row>
    <row r="9920" spans="1:18">
      <c r="A9920" t="s">
        <v>10576</v>
      </c>
    </row>
    <row r="9922" spans="1:6">
      <c r="A9922" t="s">
        <v>10577</v>
      </c>
      <c r="B9922" t="s">
        <v>373</v>
      </c>
      <c r="C9922" t="s">
        <v>28</v>
      </c>
      <c r="D9922" t="s">
        <v>10578</v>
      </c>
    </row>
    <row r="9923" spans="1:6">
      <c r="A9923" t="s">
        <v>10579</v>
      </c>
      <c r="B9923" t="s">
        <v>138</v>
      </c>
      <c r="C9923" t="s">
        <v>10580</v>
      </c>
    </row>
    <row r="9924" spans="1:6">
      <c r="A9924" t="s">
        <v>10581</v>
      </c>
      <c r="B9924" t="s">
        <v>7719</v>
      </c>
      <c r="C9924" t="s">
        <v>4343</v>
      </c>
      <c r="D9924" t="s">
        <v>10507</v>
      </c>
    </row>
    <row r="9925" spans="1:6">
      <c r="A9925" t="s">
        <v>10582</v>
      </c>
    </row>
    <row r="9927" spans="1:6">
      <c r="A9927" t="s">
        <v>10583</v>
      </c>
    </row>
    <row r="9929" spans="1:6">
      <c r="A9929" t="s">
        <v>10584</v>
      </c>
    </row>
    <row r="9931" spans="1:6">
      <c r="A9931" t="s">
        <v>10585</v>
      </c>
    </row>
    <row r="9932" spans="1:6">
      <c r="A9932" t="s">
        <v>10586</v>
      </c>
    </row>
    <row r="9934" spans="1:6">
      <c r="A9934" t="s">
        <v>10587</v>
      </c>
      <c r="B9934" t="s">
        <v>10260</v>
      </c>
      <c r="C9934" t="s">
        <v>10307</v>
      </c>
      <c r="D9934" t="s">
        <v>10262</v>
      </c>
      <c r="E9934" t="s">
        <v>10295</v>
      </c>
      <c r="F9934" t="s">
        <v>10319</v>
      </c>
    </row>
    <row r="9935" spans="1:6">
      <c r="A9935" s="1" t="s">
        <v>10588</v>
      </c>
    </row>
    <row r="9940" spans="1:5">
      <c r="A9940" t="s">
        <v>10589</v>
      </c>
    </row>
    <row r="9942" spans="1:5">
      <c r="A9942" t="s">
        <v>10590</v>
      </c>
      <c r="B9942" t="s">
        <v>10591</v>
      </c>
    </row>
    <row r="9944" spans="1:5">
      <c r="A9944" t="s">
        <v>10592</v>
      </c>
    </row>
    <row r="9945" spans="1:5">
      <c r="A9945" t="s">
        <v>10593</v>
      </c>
    </row>
    <row r="9946" spans="1:5">
      <c r="A9946" t="s">
        <v>10594</v>
      </c>
    </row>
    <row r="9947" spans="1:5">
      <c r="A9947" t="s">
        <v>10595</v>
      </c>
    </row>
    <row r="9948" spans="1:5">
      <c r="A9948" t="s">
        <v>10596</v>
      </c>
    </row>
    <row r="9949" spans="1:5">
      <c r="A9949" t="s">
        <v>10597</v>
      </c>
      <c r="B9949" t="s">
        <v>7162</v>
      </c>
      <c r="C9949" t="s">
        <v>4366</v>
      </c>
      <c r="D9949" t="s">
        <v>2479</v>
      </c>
      <c r="E9949" t="s">
        <v>10598</v>
      </c>
    </row>
    <row r="9951" spans="1:5">
      <c r="A9951" t="s">
        <v>8892</v>
      </c>
    </row>
    <row r="9953" spans="1:11">
      <c r="A9953" t="s">
        <v>10599</v>
      </c>
    </row>
    <row r="9955" spans="1:11">
      <c r="A9955" t="s">
        <v>4275</v>
      </c>
    </row>
    <row r="9956" spans="1:11">
      <c r="A9956" t="s">
        <v>10600</v>
      </c>
      <c r="B9956" t="s">
        <v>2239</v>
      </c>
      <c r="C9956" t="s">
        <v>2838</v>
      </c>
      <c r="D9956">
        <v>2</v>
      </c>
      <c r="E9956">
        <v>3</v>
      </c>
      <c r="F9956" t="s">
        <v>28</v>
      </c>
      <c r="G9956" t="s">
        <v>301</v>
      </c>
      <c r="H9956" t="s">
        <v>10601</v>
      </c>
      <c r="I9956" t="s">
        <v>10602</v>
      </c>
      <c r="J9956" t="s">
        <v>10603</v>
      </c>
      <c r="K9956" t="s">
        <v>372</v>
      </c>
    </row>
    <row r="9958" spans="1:11">
      <c r="A9958" t="s">
        <v>10604</v>
      </c>
    </row>
    <row r="9959" spans="1:11">
      <c r="A9959" t="s">
        <v>10605</v>
      </c>
    </row>
    <row r="9960" spans="1:11">
      <c r="A9960" t="s">
        <v>10606</v>
      </c>
    </row>
    <row r="9962" spans="1:11">
      <c r="A9962" t="s">
        <v>10607</v>
      </c>
    </row>
    <row r="9963" spans="1:11">
      <c r="A9963" t="s">
        <v>10608</v>
      </c>
      <c r="B9963" t="s">
        <v>10609</v>
      </c>
      <c r="C9963" t="s">
        <v>10610</v>
      </c>
      <c r="D9963" t="s">
        <v>10611</v>
      </c>
      <c r="E9963" t="s">
        <v>10612</v>
      </c>
      <c r="F9963" t="s">
        <v>10613</v>
      </c>
      <c r="G9963" t="s">
        <v>10614</v>
      </c>
      <c r="H9963" t="s">
        <v>10615</v>
      </c>
    </row>
    <row r="9965" spans="1:11">
      <c r="A9965" t="s">
        <v>9944</v>
      </c>
    </row>
    <row r="9966" spans="1:11">
      <c r="A9966" t="s">
        <v>10600</v>
      </c>
      <c r="B9966" t="s">
        <v>10616</v>
      </c>
      <c r="C9966" t="s">
        <v>10617</v>
      </c>
      <c r="D9966" t="s">
        <v>7355</v>
      </c>
      <c r="E9966" t="s">
        <v>10618</v>
      </c>
      <c r="F9966" t="s">
        <v>7352</v>
      </c>
    </row>
    <row r="9968" spans="1:11">
      <c r="A9968" t="s">
        <v>10619</v>
      </c>
    </row>
    <row r="9969" spans="1:4">
      <c r="A9969" t="s">
        <v>10620</v>
      </c>
      <c r="B9969" t="s">
        <v>2239</v>
      </c>
      <c r="C9969" t="s">
        <v>10621</v>
      </c>
      <c r="D9969" t="s">
        <v>4451</v>
      </c>
    </row>
    <row r="9971" spans="1:4">
      <c r="A9971" t="s">
        <v>9945</v>
      </c>
    </row>
    <row r="9972" spans="1:4">
      <c r="A9972" t="s">
        <v>10620</v>
      </c>
      <c r="B9972" t="s">
        <v>2239</v>
      </c>
      <c r="C9972" t="s">
        <v>10622</v>
      </c>
      <c r="D9972" t="s">
        <v>10623</v>
      </c>
    </row>
    <row r="9974" spans="1:4">
      <c r="A9974" t="s">
        <v>10624</v>
      </c>
    </row>
    <row r="9975" spans="1:4">
      <c r="A9975" t="s">
        <v>10625</v>
      </c>
    </row>
    <row r="9976" spans="1:4">
      <c r="A9976" s="1" t="s">
        <v>10626</v>
      </c>
    </row>
    <row r="9981" spans="1:4">
      <c r="A9981" t="s">
        <v>10627</v>
      </c>
    </row>
    <row r="9983" spans="1:4">
      <c r="A9983" t="s">
        <v>1802</v>
      </c>
    </row>
    <row r="9985" spans="1:8">
      <c r="A9985" t="s">
        <v>1803</v>
      </c>
    </row>
    <row r="9987" spans="1:8">
      <c r="A9987" t="s">
        <v>1804</v>
      </c>
    </row>
    <row r="9989" spans="1:8">
      <c r="A9989" t="s">
        <v>1805</v>
      </c>
      <c r="B9989" t="s">
        <v>218</v>
      </c>
      <c r="C9989" t="s">
        <v>380</v>
      </c>
      <c r="D9989" t="s">
        <v>378</v>
      </c>
      <c r="E9989" t="s">
        <v>377</v>
      </c>
      <c r="F9989" t="s">
        <v>379</v>
      </c>
      <c r="G9989" t="s">
        <v>1806</v>
      </c>
      <c r="H9989" t="s">
        <v>1807</v>
      </c>
    </row>
    <row r="9991" spans="1:8">
      <c r="A9991" t="s">
        <v>1808</v>
      </c>
    </row>
    <row r="9993" spans="1:8">
      <c r="A9993" t="s">
        <v>1809</v>
      </c>
    </row>
    <row r="9994" spans="1:8">
      <c r="A9994" t="s">
        <v>1810</v>
      </c>
    </row>
    <row r="9995" spans="1:8">
      <c r="A9995" t="s">
        <v>1811</v>
      </c>
    </row>
    <row r="9996" spans="1:8">
      <c r="A9996" t="s">
        <v>1812</v>
      </c>
    </row>
    <row r="9997" spans="1:8">
      <c r="A9997" t="s">
        <v>1813</v>
      </c>
    </row>
    <row r="9998" spans="1:8">
      <c r="A9998" t="s">
        <v>1814</v>
      </c>
    </row>
    <row r="10000" spans="1:8">
      <c r="A10000" t="s">
        <v>1815</v>
      </c>
    </row>
    <row r="10002" spans="1:11">
      <c r="A10002" t="s">
        <v>1816</v>
      </c>
      <c r="B10002" t="s">
        <v>1817</v>
      </c>
      <c r="C10002" t="s">
        <v>28</v>
      </c>
      <c r="D10002" t="s">
        <v>301</v>
      </c>
      <c r="E10002" t="s">
        <v>302</v>
      </c>
      <c r="F10002" t="s">
        <v>288</v>
      </c>
      <c r="G10002" t="s">
        <v>1818</v>
      </c>
      <c r="H10002" t="s">
        <v>1819</v>
      </c>
      <c r="I10002" t="s">
        <v>674</v>
      </c>
      <c r="J10002" t="s">
        <v>1820</v>
      </c>
      <c r="K10002" t="s">
        <v>1821</v>
      </c>
    </row>
    <row r="10004" spans="1:11">
      <c r="A10004" t="s">
        <v>1822</v>
      </c>
    </row>
    <row r="10005" spans="1:11">
      <c r="A10005" t="s">
        <v>1823</v>
      </c>
    </row>
    <row r="10006" spans="1:11">
      <c r="A10006" s="1" t="s">
        <v>10628</v>
      </c>
    </row>
    <row r="10011" spans="1:11">
      <c r="A10011" t="s">
        <v>10629</v>
      </c>
      <c r="B10011" t="s">
        <v>10630</v>
      </c>
      <c r="C10011" t="s">
        <v>10631</v>
      </c>
      <c r="D10011" t="s">
        <v>10632</v>
      </c>
      <c r="E10011" t="s">
        <v>10633</v>
      </c>
    </row>
    <row r="10013" spans="1:11">
      <c r="A10013" t="s">
        <v>10634</v>
      </c>
      <c r="B10013" t="s">
        <v>10635</v>
      </c>
    </row>
    <row r="10015" spans="1:11">
      <c r="A10015" t="s">
        <v>10636</v>
      </c>
    </row>
    <row r="10017" spans="1:15">
      <c r="A10017" t="s">
        <v>10637</v>
      </c>
    </row>
    <row r="10019" spans="1:15">
      <c r="A10019" t="s">
        <v>10638</v>
      </c>
      <c r="B10019" t="s">
        <v>10639</v>
      </c>
      <c r="C10019" t="s">
        <v>10640</v>
      </c>
      <c r="D10019" t="s">
        <v>10641</v>
      </c>
      <c r="E10019" t="s">
        <v>10642</v>
      </c>
      <c r="F10019" t="s">
        <v>10643</v>
      </c>
    </row>
    <row r="10021" spans="1:15">
      <c r="A10021" t="s">
        <v>10644</v>
      </c>
      <c r="B10021" t="s">
        <v>10645</v>
      </c>
    </row>
    <row r="10023" spans="1:15">
      <c r="A10023" t="s">
        <v>10646</v>
      </c>
      <c r="B10023" t="s">
        <v>10647</v>
      </c>
      <c r="C10023" t="s">
        <v>10648</v>
      </c>
      <c r="D10023" t="s">
        <v>10649</v>
      </c>
      <c r="E10023" t="s">
        <v>8311</v>
      </c>
      <c r="F10023" t="s">
        <v>10650</v>
      </c>
      <c r="G10023" t="s">
        <v>4713</v>
      </c>
      <c r="H10023" t="s">
        <v>10651</v>
      </c>
      <c r="I10023" t="s">
        <v>10652</v>
      </c>
      <c r="J10023" t="s">
        <v>10653</v>
      </c>
      <c r="K10023" t="s">
        <v>10654</v>
      </c>
      <c r="L10023" t="s">
        <v>10655</v>
      </c>
      <c r="M10023" t="s">
        <v>2895</v>
      </c>
      <c r="N10023" t="s">
        <v>10656</v>
      </c>
      <c r="O10023" t="s">
        <v>10657</v>
      </c>
    </row>
    <row r="10024" spans="1:15">
      <c r="A10024" t="s">
        <v>10658</v>
      </c>
      <c r="B10024" t="s">
        <v>10659</v>
      </c>
      <c r="C10024" t="s">
        <v>10660</v>
      </c>
      <c r="D10024" t="s">
        <v>10661</v>
      </c>
      <c r="E10024" t="s">
        <v>3793</v>
      </c>
      <c r="F10024" t="s">
        <v>10662</v>
      </c>
      <c r="G10024" t="s">
        <v>10663</v>
      </c>
      <c r="H10024" t="s">
        <v>10664</v>
      </c>
      <c r="I10024" t="s">
        <v>10665</v>
      </c>
      <c r="J10024" t="s">
        <v>818</v>
      </c>
      <c r="K10024" t="s">
        <v>10666</v>
      </c>
      <c r="L10024" t="s">
        <v>10667</v>
      </c>
      <c r="M10024" t="s">
        <v>10668</v>
      </c>
      <c r="N10024" t="s">
        <v>10669</v>
      </c>
    </row>
    <row r="10025" spans="1:15">
      <c r="A10025" t="s">
        <v>10670</v>
      </c>
      <c r="B10025" t="s">
        <v>10671</v>
      </c>
      <c r="C10025" t="s">
        <v>7671</v>
      </c>
      <c r="D10025" t="s">
        <v>10672</v>
      </c>
      <c r="E10025" t="s">
        <v>10673</v>
      </c>
      <c r="F10025" t="s">
        <v>10674</v>
      </c>
    </row>
    <row r="10026" spans="1:15">
      <c r="A10026" t="s">
        <v>10675</v>
      </c>
      <c r="B10026" t="s">
        <v>2340</v>
      </c>
      <c r="C10026" t="s">
        <v>1635</v>
      </c>
      <c r="D10026" t="s">
        <v>1527</v>
      </c>
      <c r="E10026" t="s">
        <v>10676</v>
      </c>
      <c r="F10026" t="s">
        <v>10677</v>
      </c>
      <c r="G10026" t="s">
        <v>8311</v>
      </c>
      <c r="H10026" t="s">
        <v>10372</v>
      </c>
      <c r="I10026" t="s">
        <v>10678</v>
      </c>
      <c r="J10026" t="s">
        <v>10679</v>
      </c>
      <c r="K10026" t="s">
        <v>10680</v>
      </c>
      <c r="L10026" t="s">
        <v>1470</v>
      </c>
    </row>
    <row r="10027" spans="1:15">
      <c r="A10027" t="s">
        <v>10681</v>
      </c>
      <c r="B10027" t="s">
        <v>10651</v>
      </c>
      <c r="C10027" t="s">
        <v>10682</v>
      </c>
      <c r="D10027" t="s">
        <v>10683</v>
      </c>
      <c r="E10027" t="s">
        <v>10684</v>
      </c>
      <c r="F10027" t="s">
        <v>10685</v>
      </c>
      <c r="G10027" t="s">
        <v>10686</v>
      </c>
      <c r="H10027" t="s">
        <v>1470</v>
      </c>
    </row>
    <row r="10028" spans="1:15">
      <c r="A10028" t="s">
        <v>10687</v>
      </c>
      <c r="B10028" t="s">
        <v>10688</v>
      </c>
      <c r="C10028" t="s">
        <v>10689</v>
      </c>
      <c r="D10028" t="s">
        <v>10690</v>
      </c>
      <c r="E10028" t="s">
        <v>10691</v>
      </c>
      <c r="F10028" t="s">
        <v>6924</v>
      </c>
      <c r="G10028" t="s">
        <v>10692</v>
      </c>
    </row>
    <row r="10030" spans="1:15">
      <c r="A10030" t="s">
        <v>10693</v>
      </c>
      <c r="B10030" t="s">
        <v>10694</v>
      </c>
      <c r="C10030" t="s">
        <v>10695</v>
      </c>
      <c r="D10030" t="s">
        <v>10696</v>
      </c>
      <c r="E10030" t="s">
        <v>10697</v>
      </c>
      <c r="F10030" t="s">
        <v>10698</v>
      </c>
      <c r="G10030" t="s">
        <v>10699</v>
      </c>
      <c r="H10030" t="s">
        <v>10700</v>
      </c>
    </row>
    <row r="10032" spans="1:15">
      <c r="A10032" t="s">
        <v>10701</v>
      </c>
      <c r="B10032" t="s">
        <v>10702</v>
      </c>
      <c r="C10032" t="s">
        <v>10703</v>
      </c>
      <c r="D10032" t="s">
        <v>10704</v>
      </c>
      <c r="E10032" t="s">
        <v>10705</v>
      </c>
      <c r="F10032" t="s">
        <v>10706</v>
      </c>
      <c r="G10032" t="s">
        <v>10707</v>
      </c>
      <c r="H10032" t="s">
        <v>10708</v>
      </c>
      <c r="I10032" t="s">
        <v>10709</v>
      </c>
      <c r="J10032" t="s">
        <v>10710</v>
      </c>
      <c r="K10032" t="s">
        <v>10711</v>
      </c>
    </row>
    <row r="10034" spans="1:4">
      <c r="A10034" t="s">
        <v>10712</v>
      </c>
      <c r="B10034" t="s">
        <v>10713</v>
      </c>
      <c r="C10034" t="s">
        <v>10714</v>
      </c>
      <c r="D10034" t="s">
        <v>10715</v>
      </c>
    </row>
    <row r="10036" spans="1:4">
      <c r="A10036" t="s">
        <v>10716</v>
      </c>
    </row>
    <row r="10038" spans="1:4">
      <c r="A10038" t="s">
        <v>10717</v>
      </c>
    </row>
    <row r="10040" spans="1:4">
      <c r="A10040" t="s">
        <v>10718</v>
      </c>
    </row>
    <row r="10042" spans="1:4">
      <c r="A10042" t="s">
        <v>10719</v>
      </c>
    </row>
    <row r="10044" spans="1:4">
      <c r="A10044" t="s">
        <v>10636</v>
      </c>
    </row>
    <row r="10046" spans="1:4">
      <c r="A10046" t="s">
        <v>10720</v>
      </c>
    </row>
    <row r="10048" spans="1:4">
      <c r="A10048" t="s">
        <v>10721</v>
      </c>
    </row>
    <row r="10050" spans="1:9">
      <c r="A10050" t="s">
        <v>10722</v>
      </c>
    </row>
    <row r="10052" spans="1:9">
      <c r="A10052" t="s">
        <v>10723</v>
      </c>
    </row>
    <row r="10053" spans="1:9">
      <c r="A10053" t="s">
        <v>10724</v>
      </c>
    </row>
    <row r="10055" spans="1:9">
      <c r="A10055" t="s">
        <v>10725</v>
      </c>
      <c r="B10055" t="s">
        <v>10726</v>
      </c>
      <c r="C10055" t="s">
        <v>10727</v>
      </c>
      <c r="D10055" t="s">
        <v>10728</v>
      </c>
      <c r="E10055" t="s">
        <v>10729</v>
      </c>
      <c r="F10055" t="s">
        <v>10730</v>
      </c>
      <c r="G10055" t="s">
        <v>10731</v>
      </c>
      <c r="H10055" t="s">
        <v>10732</v>
      </c>
      <c r="I10055" t="s">
        <v>8314</v>
      </c>
    </row>
    <row r="10057" spans="1:9">
      <c r="A10057" t="s">
        <v>10733</v>
      </c>
    </row>
    <row r="10059" spans="1:9">
      <c r="A10059" t="s">
        <v>10734</v>
      </c>
    </row>
    <row r="10061" spans="1:9">
      <c r="A10061" t="s">
        <v>10735</v>
      </c>
    </row>
    <row r="10063" spans="1:9">
      <c r="A10063" t="s">
        <v>10636</v>
      </c>
    </row>
    <row r="10065" spans="1:70">
      <c r="A10065" t="s">
        <v>10736</v>
      </c>
    </row>
    <row r="10067" spans="1:70">
      <c r="A10067" t="s">
        <v>10737</v>
      </c>
      <c r="B10067" t="s">
        <v>10738</v>
      </c>
      <c r="C10067" t="s">
        <v>4934</v>
      </c>
      <c r="D10067" t="s">
        <v>10739</v>
      </c>
      <c r="E10067" t="s">
        <v>10740</v>
      </c>
      <c r="F10067" t="s">
        <v>10741</v>
      </c>
      <c r="G10067" t="s">
        <v>10742</v>
      </c>
      <c r="H10067" t="s">
        <v>10743</v>
      </c>
    </row>
    <row r="10069" spans="1:70">
      <c r="A10069" t="s">
        <v>10636</v>
      </c>
    </row>
    <row r="10071" spans="1:70">
      <c r="A10071" t="s">
        <v>10744</v>
      </c>
    </row>
    <row r="10073" spans="1:70">
      <c r="A10073" t="s">
        <v>10745</v>
      </c>
    </row>
    <row r="10075" spans="1:70">
      <c r="A10075" t="s">
        <v>10746</v>
      </c>
    </row>
    <row r="10078" spans="1:70">
      <c r="A10078" t="s">
        <v>10747</v>
      </c>
      <c r="B10078" t="s">
        <v>10748</v>
      </c>
      <c r="C10078" t="s">
        <v>9911</v>
      </c>
      <c r="D10078" t="s">
        <v>10749</v>
      </c>
      <c r="E10078" t="s">
        <v>10750</v>
      </c>
      <c r="F10078" t="s">
        <v>10751</v>
      </c>
      <c r="G10078" t="s">
        <v>3790</v>
      </c>
      <c r="H10078" t="s">
        <v>3788</v>
      </c>
      <c r="I10078" t="s">
        <v>3791</v>
      </c>
      <c r="J10078" t="s">
        <v>3231</v>
      </c>
      <c r="K10078" t="s">
        <v>3786</v>
      </c>
      <c r="L10078" t="s">
        <v>10752</v>
      </c>
      <c r="M10078" t="s">
        <v>10753</v>
      </c>
      <c r="N10078" t="s">
        <v>3794</v>
      </c>
      <c r="O10078" t="s">
        <v>10754</v>
      </c>
      <c r="P10078" t="s">
        <v>8313</v>
      </c>
      <c r="Q10078" t="s">
        <v>10755</v>
      </c>
      <c r="R10078" t="s">
        <v>10756</v>
      </c>
      <c r="S10078" t="s">
        <v>10757</v>
      </c>
      <c r="T10078" t="s">
        <v>10758</v>
      </c>
      <c r="U10078" t="s">
        <v>10759</v>
      </c>
      <c r="V10078" t="s">
        <v>10760</v>
      </c>
      <c r="W10078" t="s">
        <v>10761</v>
      </c>
      <c r="X10078" t="s">
        <v>10762</v>
      </c>
      <c r="Y10078" t="s">
        <v>10763</v>
      </c>
      <c r="Z10078" t="s">
        <v>10764</v>
      </c>
      <c r="AA10078" t="s">
        <v>4387</v>
      </c>
      <c r="AB10078" t="s">
        <v>10765</v>
      </c>
      <c r="AC10078" t="s">
        <v>10766</v>
      </c>
      <c r="AD10078" t="s">
        <v>10767</v>
      </c>
      <c r="AE10078" t="s">
        <v>10768</v>
      </c>
      <c r="AF10078" t="s">
        <v>10769</v>
      </c>
      <c r="AG10078" t="s">
        <v>10770</v>
      </c>
      <c r="AH10078" t="s">
        <v>10771</v>
      </c>
      <c r="AI10078" t="s">
        <v>10772</v>
      </c>
      <c r="AJ10078" t="s">
        <v>10773</v>
      </c>
      <c r="AK10078" t="s">
        <v>10774</v>
      </c>
      <c r="AL10078" t="s">
        <v>10775</v>
      </c>
      <c r="AM10078" t="s">
        <v>10776</v>
      </c>
      <c r="AN10078" t="s">
        <v>10777</v>
      </c>
      <c r="AO10078" t="s">
        <v>10778</v>
      </c>
      <c r="AP10078" t="s">
        <v>10779</v>
      </c>
      <c r="AQ10078" t="s">
        <v>10780</v>
      </c>
      <c r="AR10078" t="s">
        <v>10781</v>
      </c>
      <c r="AS10078" t="s">
        <v>10782</v>
      </c>
      <c r="AT10078" t="s">
        <v>10783</v>
      </c>
      <c r="AU10078" t="s">
        <v>10784</v>
      </c>
      <c r="AV10078" t="s">
        <v>10785</v>
      </c>
      <c r="AW10078" t="s">
        <v>10786</v>
      </c>
      <c r="AX10078" t="s">
        <v>10787</v>
      </c>
      <c r="AY10078" t="s">
        <v>10788</v>
      </c>
      <c r="AZ10078" t="s">
        <v>10789</v>
      </c>
      <c r="BA10078" t="s">
        <v>10790</v>
      </c>
      <c r="BB10078" t="s">
        <v>10791</v>
      </c>
      <c r="BC10078" t="s">
        <v>10792</v>
      </c>
      <c r="BD10078" t="s">
        <v>10793</v>
      </c>
      <c r="BE10078" t="s">
        <v>10794</v>
      </c>
      <c r="BF10078" t="s">
        <v>10795</v>
      </c>
      <c r="BG10078" t="s">
        <v>10796</v>
      </c>
      <c r="BH10078" t="s">
        <v>10797</v>
      </c>
      <c r="BI10078" t="s">
        <v>10798</v>
      </c>
      <c r="BJ10078" t="s">
        <v>10799</v>
      </c>
      <c r="BK10078" t="s">
        <v>10800</v>
      </c>
      <c r="BL10078" t="s">
        <v>10801</v>
      </c>
      <c r="BM10078" t="s">
        <v>10802</v>
      </c>
      <c r="BN10078" t="s">
        <v>10803</v>
      </c>
      <c r="BO10078" t="s">
        <v>10804</v>
      </c>
      <c r="BP10078" t="s">
        <v>10805</v>
      </c>
      <c r="BQ10078" t="s">
        <v>10806</v>
      </c>
      <c r="BR10078" t="s">
        <v>10807</v>
      </c>
    </row>
    <row r="10079" spans="1:70">
      <c r="A10079" t="s">
        <v>308</v>
      </c>
    </row>
    <row r="10080" spans="1:70">
      <c r="A10080" t="s">
        <v>10808</v>
      </c>
    </row>
    <row r="10085" spans="1:4">
      <c r="A10085" t="s">
        <v>10809</v>
      </c>
    </row>
    <row r="10087" spans="1:4">
      <c r="A10087" t="s">
        <v>10810</v>
      </c>
    </row>
    <row r="10089" spans="1:4">
      <c r="A10089" t="s">
        <v>10811</v>
      </c>
    </row>
    <row r="10090" spans="1:4">
      <c r="A10090" t="s">
        <v>10812</v>
      </c>
      <c r="B10090" t="s">
        <v>10813</v>
      </c>
    </row>
    <row r="10092" spans="1:4">
      <c r="A10092" t="s">
        <v>10814</v>
      </c>
      <c r="B10092" t="s">
        <v>10815</v>
      </c>
      <c r="C10092" t="s">
        <v>10816</v>
      </c>
      <c r="D10092" t="s">
        <v>10817</v>
      </c>
    </row>
    <row r="10093" spans="1:4">
      <c r="A10093" t="s">
        <v>10818</v>
      </c>
      <c r="B10093" t="s">
        <v>10819</v>
      </c>
      <c r="C10093" t="s">
        <v>10820</v>
      </c>
    </row>
    <row r="10095" spans="1:4">
      <c r="A10095" t="s">
        <v>10821</v>
      </c>
      <c r="B10095" t="s">
        <v>10822</v>
      </c>
    </row>
    <row r="10096" spans="1:4">
      <c r="A10096" t="s">
        <v>10823</v>
      </c>
    </row>
    <row r="10097" spans="1:4">
      <c r="A10097" t="s">
        <v>10824</v>
      </c>
      <c r="B10097" t="s">
        <v>10825</v>
      </c>
      <c r="C10097" t="s">
        <v>10826</v>
      </c>
    </row>
    <row r="10098" spans="1:4">
      <c r="A10098" t="s">
        <v>10827</v>
      </c>
    </row>
    <row r="10099" spans="1:4">
      <c r="A10099" t="s">
        <v>10828</v>
      </c>
    </row>
    <row r="10100" spans="1:4">
      <c r="A10100" t="s">
        <v>10829</v>
      </c>
      <c r="B10100" t="s">
        <v>1527</v>
      </c>
      <c r="C10100" t="s">
        <v>10830</v>
      </c>
    </row>
    <row r="10101" spans="1:4">
      <c r="A10101" t="s">
        <v>10831</v>
      </c>
    </row>
    <row r="10102" spans="1:4">
      <c r="A10102" t="s">
        <v>10832</v>
      </c>
    </row>
    <row r="10103" spans="1:4">
      <c r="A10103" t="s">
        <v>10833</v>
      </c>
    </row>
    <row r="10105" spans="1:4">
      <c r="A10105" t="s">
        <v>4923</v>
      </c>
    </row>
    <row r="10106" spans="1:4">
      <c r="A10106" t="s">
        <v>10834</v>
      </c>
    </row>
    <row r="10108" spans="1:4">
      <c r="A10108" t="s">
        <v>10835</v>
      </c>
    </row>
    <row r="10110" spans="1:4">
      <c r="A10110" t="s">
        <v>10836</v>
      </c>
      <c r="B10110" t="s">
        <v>10837</v>
      </c>
      <c r="C10110" t="s">
        <v>10838</v>
      </c>
      <c r="D10110" t="s">
        <v>10839</v>
      </c>
    </row>
    <row r="10111" spans="1:4">
      <c r="A10111" t="s">
        <v>10840</v>
      </c>
      <c r="B10111" t="s">
        <v>10841</v>
      </c>
      <c r="C10111" t="s">
        <v>10842</v>
      </c>
      <c r="D10111" t="s">
        <v>10843</v>
      </c>
    </row>
    <row r="10113" spans="1:7">
      <c r="A10113" t="s">
        <v>10844</v>
      </c>
    </row>
    <row r="10115" spans="1:7">
      <c r="A10115" t="s">
        <v>10845</v>
      </c>
    </row>
    <row r="10116" spans="1:7">
      <c r="A10116" t="s">
        <v>10846</v>
      </c>
    </row>
    <row r="10118" spans="1:7">
      <c r="A10118" t="s">
        <v>10847</v>
      </c>
      <c r="B10118" t="s">
        <v>10838</v>
      </c>
      <c r="C10118" t="s">
        <v>10848</v>
      </c>
      <c r="D10118" t="s">
        <v>10841</v>
      </c>
      <c r="E10118" t="s">
        <v>10842</v>
      </c>
      <c r="F10118" t="s">
        <v>10849</v>
      </c>
      <c r="G10118" t="s">
        <v>10850</v>
      </c>
    </row>
    <row r="10119" spans="1:7">
      <c r="A10119" t="s">
        <v>10851</v>
      </c>
    </row>
    <row r="10122" spans="1:7">
      <c r="A10122" t="s">
        <v>489</v>
      </c>
      <c r="B10122" t="s">
        <v>10852</v>
      </c>
    </row>
    <row r="10124" spans="1:7">
      <c r="A10124" t="s">
        <v>10853</v>
      </c>
      <c r="B10124" t="s">
        <v>10854</v>
      </c>
      <c r="C10124" t="s">
        <v>10855</v>
      </c>
    </row>
    <row r="10125" spans="1:7">
      <c r="A10125" t="s">
        <v>10856</v>
      </c>
      <c r="B10125" t="s">
        <v>10857</v>
      </c>
      <c r="C10125" t="s">
        <v>10858</v>
      </c>
      <c r="D10125" t="s">
        <v>10859</v>
      </c>
    </row>
    <row r="10126" spans="1:7">
      <c r="A10126" t="s">
        <v>10860</v>
      </c>
    </row>
    <row r="10128" spans="1:7">
      <c r="A10128" t="s">
        <v>10861</v>
      </c>
      <c r="B10128" t="s">
        <v>808</v>
      </c>
      <c r="C10128" t="s">
        <v>150</v>
      </c>
      <c r="D10128" t="s">
        <v>10862</v>
      </c>
      <c r="E10128" t="s">
        <v>10838</v>
      </c>
    </row>
    <row r="10129" spans="1:5">
      <c r="A10129" t="s">
        <v>10863</v>
      </c>
      <c r="B10129" t="s">
        <v>10864</v>
      </c>
      <c r="C10129" t="s">
        <v>10842</v>
      </c>
      <c r="D10129" t="s">
        <v>10865</v>
      </c>
    </row>
    <row r="10130" spans="1:5">
      <c r="A10130" t="s">
        <v>10866</v>
      </c>
      <c r="B10130" t="s">
        <v>3314</v>
      </c>
      <c r="C10130" t="s">
        <v>10867</v>
      </c>
      <c r="D10130" t="s">
        <v>1494</v>
      </c>
      <c r="E10130" t="s">
        <v>10868</v>
      </c>
    </row>
    <row r="10131" spans="1:5">
      <c r="A10131" t="s">
        <v>10869</v>
      </c>
      <c r="B10131" t="s">
        <v>10870</v>
      </c>
      <c r="C10131" t="s">
        <v>10871</v>
      </c>
    </row>
    <row r="10132" spans="1:5">
      <c r="A10132" t="s">
        <v>10872</v>
      </c>
      <c r="B10132" t="s">
        <v>10873</v>
      </c>
    </row>
    <row r="10133" spans="1:5">
      <c r="A10133" t="s">
        <v>10874</v>
      </c>
      <c r="B10133" t="s">
        <v>10875</v>
      </c>
      <c r="C10133" t="s">
        <v>10876</v>
      </c>
    </row>
    <row r="10134" spans="1:5">
      <c r="A10134" t="s">
        <v>10877</v>
      </c>
      <c r="B10134" t="s">
        <v>10878</v>
      </c>
      <c r="C10134" t="s">
        <v>10870</v>
      </c>
      <c r="D10134" t="s">
        <v>10871</v>
      </c>
    </row>
    <row r="10136" spans="1:5">
      <c r="A10136" t="s">
        <v>10879</v>
      </c>
    </row>
    <row r="10138" spans="1:5">
      <c r="A10138" t="s">
        <v>10814</v>
      </c>
      <c r="B10138" t="s">
        <v>10815</v>
      </c>
      <c r="C10138" t="s">
        <v>10816</v>
      </c>
      <c r="D10138" t="s">
        <v>10817</v>
      </c>
    </row>
    <row r="10139" spans="1:5">
      <c r="A10139" t="s">
        <v>10818</v>
      </c>
      <c r="B10139" t="s">
        <v>10819</v>
      </c>
      <c r="C10139" t="s">
        <v>10820</v>
      </c>
    </row>
    <row r="10140" spans="1:5">
      <c r="A10140" t="s">
        <v>10821</v>
      </c>
      <c r="B10140" t="s">
        <v>10822</v>
      </c>
    </row>
    <row r="10141" spans="1:5">
      <c r="A10141" t="s">
        <v>10823</v>
      </c>
    </row>
    <row r="10142" spans="1:5">
      <c r="A10142" t="s">
        <v>10824</v>
      </c>
      <c r="B10142" t="s">
        <v>10825</v>
      </c>
      <c r="C10142" t="s">
        <v>10826</v>
      </c>
    </row>
    <row r="10143" spans="1:5">
      <c r="A10143" t="s">
        <v>10827</v>
      </c>
    </row>
    <row r="10144" spans="1:5">
      <c r="A10144" t="s">
        <v>10828</v>
      </c>
    </row>
    <row r="10145" spans="1:3">
      <c r="A10145" t="s">
        <v>10829</v>
      </c>
      <c r="B10145" t="s">
        <v>1527</v>
      </c>
      <c r="C10145" t="s">
        <v>10830</v>
      </c>
    </row>
    <row r="10146" spans="1:3">
      <c r="A10146" t="s">
        <v>10831</v>
      </c>
    </row>
    <row r="10147" spans="1:3">
      <c r="A10147" t="s">
        <v>10832</v>
      </c>
    </row>
    <row r="10148" spans="1:3">
      <c r="A10148" t="s">
        <v>10833</v>
      </c>
    </row>
    <row r="10150" spans="1:3">
      <c r="A10150" t="s">
        <v>4923</v>
      </c>
    </row>
    <row r="10153" spans="1:3">
      <c r="A10153" t="s">
        <v>10880</v>
      </c>
      <c r="B10153" t="s">
        <v>10881</v>
      </c>
      <c r="C10153" t="s">
        <v>10882</v>
      </c>
    </row>
    <row r="10154" spans="1:3">
      <c r="A10154" t="s">
        <v>10883</v>
      </c>
      <c r="B10154" t="s">
        <v>10884</v>
      </c>
    </row>
    <row r="10156" spans="1:3">
      <c r="A10156" t="s">
        <v>10885</v>
      </c>
    </row>
    <row r="10157" spans="1:3">
      <c r="A10157" t="s">
        <v>10886</v>
      </c>
    </row>
    <row r="10160" spans="1:3">
      <c r="A10160" t="s">
        <v>10887</v>
      </c>
      <c r="B10160" t="s">
        <v>10888</v>
      </c>
      <c r="C10160" t="s">
        <v>10889</v>
      </c>
    </row>
    <row r="10161" spans="1:5">
      <c r="A10161" t="s">
        <v>10890</v>
      </c>
    </row>
    <row r="10163" spans="1:5">
      <c r="A10163" t="s">
        <v>10891</v>
      </c>
    </row>
    <row r="10164" spans="1:5">
      <c r="A10164" t="s">
        <v>10892</v>
      </c>
      <c r="B10164" t="s">
        <v>10893</v>
      </c>
    </row>
    <row r="10165" spans="1:5">
      <c r="A10165" t="s">
        <v>10894</v>
      </c>
    </row>
    <row r="10167" spans="1:5">
      <c r="A10167" t="s">
        <v>10895</v>
      </c>
    </row>
    <row r="10168" spans="1:5">
      <c r="A10168" t="s">
        <v>10896</v>
      </c>
      <c r="B10168" t="s">
        <v>10897</v>
      </c>
      <c r="C10168" t="s">
        <v>10898</v>
      </c>
    </row>
    <row r="10169" spans="1:5">
      <c r="A10169" t="s">
        <v>10899</v>
      </c>
      <c r="B10169" t="s">
        <v>10900</v>
      </c>
    </row>
    <row r="10170" spans="1:5">
      <c r="A10170" t="s">
        <v>10901</v>
      </c>
      <c r="B10170" t="s">
        <v>10902</v>
      </c>
      <c r="C10170" t="s">
        <v>10903</v>
      </c>
    </row>
    <row r="10171" spans="1:5">
      <c r="A10171" t="s">
        <v>10904</v>
      </c>
      <c r="B10171" t="s">
        <v>10905</v>
      </c>
    </row>
    <row r="10173" spans="1:5">
      <c r="A10173" t="s">
        <v>10906</v>
      </c>
      <c r="B10173" t="s">
        <v>10907</v>
      </c>
    </row>
    <row r="10174" spans="1:5">
      <c r="A10174" t="s">
        <v>10908</v>
      </c>
      <c r="B10174" t="s">
        <v>10909</v>
      </c>
      <c r="C10174" t="s">
        <v>10910</v>
      </c>
    </row>
    <row r="10176" spans="1:5">
      <c r="A10176" t="s">
        <v>10911</v>
      </c>
      <c r="B10176" t="s">
        <v>10912</v>
      </c>
      <c r="C10176" t="s">
        <v>10913</v>
      </c>
      <c r="D10176" t="s">
        <v>10914</v>
      </c>
      <c r="E10176" t="s">
        <v>3284</v>
      </c>
    </row>
    <row r="10177" spans="1:9">
      <c r="A10177" t="s">
        <v>10915</v>
      </c>
      <c r="B10177" t="s">
        <v>10916</v>
      </c>
      <c r="C10177" t="s">
        <v>10917</v>
      </c>
      <c r="D10177" t="s">
        <v>10918</v>
      </c>
      <c r="E10177" t="s">
        <v>9496</v>
      </c>
    </row>
    <row r="10179" spans="1:9">
      <c r="A10179" t="s">
        <v>10919</v>
      </c>
      <c r="B10179" t="s">
        <v>10920</v>
      </c>
      <c r="C10179" t="s">
        <v>10838</v>
      </c>
      <c r="D10179" t="s">
        <v>10921</v>
      </c>
      <c r="E10179" t="s">
        <v>10922</v>
      </c>
      <c r="F10179" t="s">
        <v>10923</v>
      </c>
      <c r="G10179" t="s">
        <v>10924</v>
      </c>
      <c r="H10179" t="s">
        <v>10925</v>
      </c>
      <c r="I10179" t="s">
        <v>206</v>
      </c>
    </row>
    <row r="10180" spans="1:9">
      <c r="A10180" t="s">
        <v>10926</v>
      </c>
      <c r="B10180" t="s">
        <v>10927</v>
      </c>
      <c r="C10180" t="s">
        <v>10928</v>
      </c>
    </row>
    <row r="10181" spans="1:9">
      <c r="A10181" t="s">
        <v>10929</v>
      </c>
      <c r="B10181" t="s">
        <v>10930</v>
      </c>
    </row>
    <row r="10184" spans="1:9">
      <c r="A10184" t="s">
        <v>10931</v>
      </c>
    </row>
    <row r="10186" spans="1:9">
      <c r="A10186" t="e">
        <f>- MBA</f>
        <v>#NAME?</v>
      </c>
      <c r="B10186" t="s">
        <v>10838</v>
      </c>
      <c r="C10186" t="s">
        <v>10932</v>
      </c>
    </row>
    <row r="10187" spans="1:9">
      <c r="A10187" t="s">
        <v>10933</v>
      </c>
    </row>
    <row r="10188" spans="1:9">
      <c r="A10188" t="e">
        <f>- MBA in Accounting And Finance</f>
        <v>#NAME?</v>
      </c>
      <c r="B10188" t="s">
        <v>10934</v>
      </c>
    </row>
    <row r="10189" spans="1:9">
      <c r="A10189" t="s">
        <v>10935</v>
      </c>
      <c r="B10189" t="s">
        <v>10936</v>
      </c>
    </row>
    <row r="10190" spans="1:9">
      <c r="A10190" t="s">
        <v>10937</v>
      </c>
    </row>
    <row r="10191" spans="1:9">
      <c r="A10191" t="e">
        <f>- BA in Psychology</f>
        <v>#NAME?</v>
      </c>
      <c r="B10191" t="s">
        <v>10938</v>
      </c>
    </row>
    <row r="10192" spans="1:9">
      <c r="A10192" t="e">
        <f>- A wide array of Business</f>
        <v>#NAME?</v>
      </c>
      <c r="B10192" t="s">
        <v>10939</v>
      </c>
      <c r="C10192" t="s">
        <v>1130</v>
      </c>
      <c r="D10192" t="s">
        <v>10940</v>
      </c>
      <c r="E10192" t="s">
        <v>10941</v>
      </c>
    </row>
    <row r="10193" spans="1:5">
      <c r="A10193" t="e">
        <f>- Financial assessments</f>
        <v>#NAME?</v>
      </c>
      <c r="B10193" t="s">
        <v>10942</v>
      </c>
      <c r="C10193" t="s">
        <v>916</v>
      </c>
      <c r="D10193" t="s">
        <v>10943</v>
      </c>
      <c r="E10193" t="s">
        <v>10944</v>
      </c>
    </row>
    <row r="10194" spans="1:5">
      <c r="A10194" t="e">
        <f>- experience in Finance And Accounting management</f>
        <v>#NAME?</v>
      </c>
      <c r="B10194" t="s">
        <v>10945</v>
      </c>
    </row>
    <row r="10195" spans="1:5">
      <c r="A10195" t="e">
        <f>- Accomplished Senior Financial Analyst</f>
        <v>#NAME?</v>
      </c>
    </row>
    <row r="10196" spans="1:5">
      <c r="A10196" t="e">
        <f>- Accounting Manager/Controller experience -- staff leadership</f>
        <v>#NAME?</v>
      </c>
      <c r="B10196" t="s">
        <v>10946</v>
      </c>
      <c r="C10196" t="s">
        <v>10947</v>
      </c>
    </row>
    <row r="10197" spans="1:5">
      <c r="A10197" t="e">
        <f>- Skilled And diplomatic in interactions with management</f>
        <v>#NAME?</v>
      </c>
      <c r="B10197" t="s">
        <v>10948</v>
      </c>
      <c r="C10197" t="s">
        <v>10949</v>
      </c>
      <c r="D10197" t="s">
        <v>10950</v>
      </c>
    </row>
    <row r="10198" spans="1:5">
      <c r="A10198" t="e">
        <f>- Excel: create</f>
        <v>#NAME?</v>
      </c>
      <c r="B10198" t="s">
        <v>10951</v>
      </c>
      <c r="C10198" t="s">
        <v>10952</v>
      </c>
      <c r="D10198" t="s">
        <v>10953</v>
      </c>
      <c r="E10198" t="s">
        <v>10954</v>
      </c>
    </row>
    <row r="10199" spans="1:5">
      <c r="A10199" t="s">
        <v>10955</v>
      </c>
      <c r="B10199" t="s">
        <v>1470</v>
      </c>
    </row>
    <row r="10200" spans="1:5">
      <c r="A10200" t="e">
        <f>- I will Help get/keep your Data And records in order.</f>
        <v>#NAME?</v>
      </c>
    </row>
    <row r="10201" spans="1:5">
      <c r="A10201" t="e">
        <f>- I Do NOT prepare/File tax returns.</f>
        <v>#NAME?</v>
      </c>
    </row>
    <row r="10202" spans="1:5">
      <c r="A10202" t="e">
        <f>- Custom Writing And editing for companies And professionals: Word docs And pdf files</f>
        <v>#NAME?</v>
      </c>
    </row>
    <row r="10203" spans="1:5">
      <c r="A10203" t="e">
        <f>- Specialist in helping to write</f>
        <v>#NAME?</v>
      </c>
      <c r="B10203" t="s">
        <v>906</v>
      </c>
      <c r="C10203" t="s">
        <v>10956</v>
      </c>
      <c r="D10203" t="s">
        <v>10957</v>
      </c>
    </row>
    <row r="10204" spans="1:5">
      <c r="A10204" t="e">
        <f>- Technical Writing</f>
        <v>#NAME?</v>
      </c>
      <c r="B10204" t="s">
        <v>10958</v>
      </c>
      <c r="C10204" t="s">
        <v>916</v>
      </c>
      <c r="D10204" t="s">
        <v>10959</v>
      </c>
    </row>
    <row r="10206" spans="1:5">
      <c r="A10206" t="e">
        <f>- 15+ years in Newspaper Publishing industry</f>
        <v>#NAME?</v>
      </c>
    </row>
    <row r="10208" spans="1:5">
      <c r="A10208" t="e">
        <f>- Former Controller of A small Software Publisher</f>
        <v>#NAME?</v>
      </c>
    </row>
    <row r="10210" spans="1:6">
      <c r="A10210" t="e">
        <f>- Financial Reporting Specialist for A large construction And financing conglomerate</f>
        <v>#NAME?</v>
      </c>
    </row>
    <row r="10212" spans="1:6">
      <c r="A10212" t="e">
        <f>- 15+ years As Senior Financial Analyst</f>
        <v>#NAME?</v>
      </c>
    </row>
    <row r="10215" spans="1:6">
      <c r="A10215" t="e">
        <f>- Experienced Business consultant</f>
        <v>#NAME?</v>
      </c>
      <c r="B10215" t="s">
        <v>10960</v>
      </c>
    </row>
    <row r="10216" spans="1:6">
      <c r="A10216" t="e">
        <f>- Motivational speaker And trainings: corporate</f>
        <v>#NAME?</v>
      </c>
      <c r="B10216" t="s">
        <v>10961</v>
      </c>
      <c r="C10216" t="s">
        <v>10962</v>
      </c>
    </row>
    <row r="10217" spans="1:6">
      <c r="A10217" t="e">
        <f>- Excellent</f>
        <v>#NAME?</v>
      </c>
      <c r="B10217" t="s">
        <v>10963</v>
      </c>
      <c r="C10217" t="s">
        <v>10964</v>
      </c>
      <c r="D10217" t="s">
        <v>10965</v>
      </c>
      <c r="E10217" t="s">
        <v>10966</v>
      </c>
      <c r="F10217" t="s">
        <v>10967</v>
      </c>
    </row>
    <row r="10218" spans="1:6">
      <c r="A10218" t="e">
        <f>- Custom Writing And editing of your resume</f>
        <v>#NAME?</v>
      </c>
      <c r="B10218" t="s">
        <v>10968</v>
      </c>
      <c r="C10218" t="s">
        <v>10969</v>
      </c>
    </row>
    <row r="10219" spans="1:6">
      <c r="A10219" t="s">
        <v>10970</v>
      </c>
    </row>
    <row r="10220" spans="1:6">
      <c r="A10220" t="e">
        <f>- Web site Visual And functional Design consulting And editing</f>
        <v>#NAME?</v>
      </c>
      <c r="B10220" t="s">
        <v>10971</v>
      </c>
    </row>
    <row r="10221" spans="1:6">
      <c r="A10221" t="s">
        <v>10972</v>
      </c>
      <c r="B10221" t="s">
        <v>10973</v>
      </c>
      <c r="C10221" t="s">
        <v>10974</v>
      </c>
    </row>
    <row r="10222" spans="1:6">
      <c r="A10222" t="s">
        <v>10975</v>
      </c>
      <c r="B10222" t="s">
        <v>10976</v>
      </c>
    </row>
    <row r="10223" spans="1:6">
      <c r="A10223" t="e">
        <f>- Custom Logo Design</f>
        <v>#NAME?</v>
      </c>
      <c r="B10223" t="s">
        <v>10977</v>
      </c>
    </row>
    <row r="10224" spans="1:6">
      <c r="A10224" t="e">
        <f>- PowerPoint slides And Presentations</f>
        <v>#NAME?</v>
      </c>
      <c r="B10224" t="s">
        <v>10978</v>
      </c>
    </row>
    <row r="10225" spans="1:7">
      <c r="A10225" t="s">
        <v>10979</v>
      </c>
    </row>
    <row r="10226" spans="1:7">
      <c r="A10226" t="e">
        <f>- Business Plans</f>
        <v>#NAME?</v>
      </c>
      <c r="B10226" t="s">
        <v>10980</v>
      </c>
      <c r="C10226" t="s">
        <v>10981</v>
      </c>
    </row>
    <row r="10227" spans="1:7">
      <c r="A10227" t="e">
        <f>- Individual Business Tutoring</f>
        <v>#NAME?</v>
      </c>
      <c r="B10227" t="s">
        <v>2932</v>
      </c>
      <c r="C10227" t="s">
        <v>2413</v>
      </c>
      <c r="D10227" t="s">
        <v>10982</v>
      </c>
      <c r="E10227" t="s">
        <v>10983</v>
      </c>
      <c r="F10227" t="s">
        <v>1470</v>
      </c>
    </row>
    <row r="10228" spans="1:7">
      <c r="A10228" t="e">
        <f>- Budgets</f>
        <v>#NAME?</v>
      </c>
      <c r="B10228" t="s">
        <v>10984</v>
      </c>
      <c r="C10228" t="s">
        <v>10985</v>
      </c>
      <c r="D10228" t="s">
        <v>10986</v>
      </c>
      <c r="E10228" t="s">
        <v>10987</v>
      </c>
      <c r="F10228" t="s">
        <v>10988</v>
      </c>
      <c r="G10228" t="s">
        <v>1470</v>
      </c>
    </row>
    <row r="10229" spans="1:7">
      <c r="A10229" t="e">
        <f>- Business interview And public speaking preparation</f>
        <v>#NAME?</v>
      </c>
      <c r="B10229" t="s">
        <v>10989</v>
      </c>
      <c r="C10229" t="s">
        <v>10990</v>
      </c>
    </row>
    <row r="10230" spans="1:7">
      <c r="A10230" t="e">
        <f>- Licensed California Real Estate Agent And Real Estate financing Specialist</f>
        <v>#NAME?</v>
      </c>
      <c r="B10230" t="s">
        <v>10991</v>
      </c>
    </row>
    <row r="10231" spans="1:7">
      <c r="A10231" t="e">
        <f>- Licensed California NMLS Mortgage Loan Officer</f>
        <v>#NAME?</v>
      </c>
    </row>
    <row r="10232" spans="1:7">
      <c r="A10232" t="e">
        <f>- Litigation support analyses And Custom spreadsheets</f>
        <v>#NAME?</v>
      </c>
    </row>
    <row r="10235" spans="1:7">
      <c r="A10235" t="s">
        <v>10992</v>
      </c>
    </row>
    <row r="10236" spans="1:7">
      <c r="A10236" t="s">
        <v>10993</v>
      </c>
      <c r="B10236" t="s">
        <v>10994</v>
      </c>
      <c r="C10236" t="s">
        <v>10995</v>
      </c>
    </row>
    <row r="10238" spans="1:7">
      <c r="A10238" t="s">
        <v>10996</v>
      </c>
      <c r="B10238" t="s">
        <v>10997</v>
      </c>
      <c r="C10238" t="s">
        <v>10998</v>
      </c>
      <c r="D10238" t="s">
        <v>10999</v>
      </c>
    </row>
    <row r="10240" spans="1:7">
      <c r="A10240" t="s">
        <v>11000</v>
      </c>
    </row>
    <row r="10242" spans="1:3">
      <c r="A10242" t="s">
        <v>11001</v>
      </c>
    </row>
    <row r="10244" spans="1:3">
      <c r="A10244" t="s">
        <v>11002</v>
      </c>
    </row>
    <row r="10246" spans="1:3">
      <c r="A10246" t="s">
        <v>11003</v>
      </c>
    </row>
    <row r="10247" spans="1:3">
      <c r="A10247" t="s">
        <v>10892</v>
      </c>
      <c r="B10247" t="s">
        <v>11004</v>
      </c>
    </row>
    <row r="10249" spans="1:3">
      <c r="A10249" t="s">
        <v>11005</v>
      </c>
    </row>
    <row r="10251" spans="1:3">
      <c r="A10251" t="s">
        <v>10993</v>
      </c>
      <c r="B10251" t="s">
        <v>10994</v>
      </c>
      <c r="C10251" t="s">
        <v>10995</v>
      </c>
    </row>
    <row r="10255" spans="1:3">
      <c r="A10255" t="s">
        <v>11006</v>
      </c>
    </row>
    <row r="10258" spans="1:5">
      <c r="A10258" t="e">
        <f>- Please reply to The e-mail Address shown</f>
        <v>#NAME?</v>
      </c>
      <c r="B10258" t="s">
        <v>11007</v>
      </c>
    </row>
    <row r="10260" spans="1:5">
      <c r="A10260" t="e">
        <f>- Please include your name</f>
        <v>#NAME?</v>
      </c>
      <c r="B10260" t="s">
        <v>11008</v>
      </c>
      <c r="C10260" t="s">
        <v>11009</v>
      </c>
    </row>
    <row r="10261" spans="1:5">
      <c r="A10261" t="s">
        <v>11010</v>
      </c>
      <c r="B10261" t="s">
        <v>11011</v>
      </c>
    </row>
    <row r="10263" spans="1:5">
      <c r="A10263" t="e">
        <f>- Also indicate your preferred project schedule</f>
        <v>#NAME?</v>
      </c>
      <c r="B10263" t="s">
        <v>11012</v>
      </c>
      <c r="C10263" t="s">
        <v>11013</v>
      </c>
    </row>
    <row r="10267" spans="1:5">
      <c r="A10267" t="s">
        <v>11014</v>
      </c>
      <c r="B10267" t="s">
        <v>11015</v>
      </c>
    </row>
    <row r="10269" spans="1:5">
      <c r="A10269" t="s">
        <v>2818</v>
      </c>
      <c r="B10269" t="s">
        <v>10838</v>
      </c>
      <c r="C10269" t="s">
        <v>10848</v>
      </c>
      <c r="D10269" t="s">
        <v>10841</v>
      </c>
      <c r="E10269" t="s">
        <v>11016</v>
      </c>
    </row>
    <row r="10270" spans="1:5">
      <c r="A10270" t="s">
        <v>11017</v>
      </c>
      <c r="B10270" t="s">
        <v>11018</v>
      </c>
    </row>
    <row r="10271" spans="1:5">
      <c r="A10271" t="s">
        <v>11019</v>
      </c>
    </row>
    <row r="10272" spans="1:5">
      <c r="A10272" t="s">
        <v>11020</v>
      </c>
      <c r="B10272" t="s">
        <v>11021</v>
      </c>
    </row>
    <row r="10277" spans="1:4">
      <c r="A10277" t="s">
        <v>11022</v>
      </c>
      <c r="B10277" t="s">
        <v>11023</v>
      </c>
    </row>
    <row r="10278" spans="1:4">
      <c r="A10278" t="s">
        <v>11024</v>
      </c>
      <c r="B10278" t="s">
        <v>11025</v>
      </c>
      <c r="C10278" t="s">
        <v>11026</v>
      </c>
    </row>
    <row r="10279" spans="1:4">
      <c r="A10279" t="s">
        <v>11027</v>
      </c>
      <c r="B10279" t="s">
        <v>11028</v>
      </c>
      <c r="C10279" t="s">
        <v>11029</v>
      </c>
      <c r="D10279" t="s">
        <v>11030</v>
      </c>
    </row>
    <row r="10280" spans="1:4">
      <c r="A10280" t="s">
        <v>11031</v>
      </c>
    </row>
    <row r="10283" spans="1:4">
      <c r="A10283" t="s">
        <v>11032</v>
      </c>
    </row>
    <row r="10284" spans="1:4">
      <c r="A10284" t="s">
        <v>3142</v>
      </c>
    </row>
    <row r="10286" spans="1:4">
      <c r="A10286" t="s">
        <v>11033</v>
      </c>
    </row>
    <row r="10287" spans="1:4">
      <c r="A10287" t="s">
        <v>11034</v>
      </c>
    </row>
    <row r="10290" spans="1:6">
      <c r="A10290" t="s">
        <v>11035</v>
      </c>
      <c r="B10290" t="s">
        <v>7048</v>
      </c>
    </row>
    <row r="10291" spans="1:6">
      <c r="A10291" t="s">
        <v>11036</v>
      </c>
      <c r="B10291" t="s">
        <v>11037</v>
      </c>
      <c r="C10291" t="s">
        <v>11038</v>
      </c>
      <c r="D10291" t="s">
        <v>11039</v>
      </c>
      <c r="E10291" t="s">
        <v>11040</v>
      </c>
      <c r="F10291" t="s">
        <v>11041</v>
      </c>
    </row>
    <row r="10292" spans="1:6">
      <c r="A10292" t="s">
        <v>11042</v>
      </c>
      <c r="B10292" t="s">
        <v>11043</v>
      </c>
      <c r="C10292" t="s">
        <v>11044</v>
      </c>
    </row>
    <row r="10293" spans="1:6">
      <c r="A10293" t="s">
        <v>11045</v>
      </c>
      <c r="B10293" t="s">
        <v>11046</v>
      </c>
      <c r="C10293" t="s">
        <v>11047</v>
      </c>
      <c r="D10293" t="s">
        <v>11048</v>
      </c>
      <c r="E10293" t="s">
        <v>11049</v>
      </c>
    </row>
    <row r="10294" spans="1:6">
      <c r="A10294" t="s">
        <v>11050</v>
      </c>
      <c r="B10294" t="s">
        <v>11051</v>
      </c>
    </row>
    <row r="10295" spans="1:6">
      <c r="A10295" t="s">
        <v>11052</v>
      </c>
      <c r="B10295" t="s">
        <v>11053</v>
      </c>
      <c r="C10295" t="s">
        <v>11054</v>
      </c>
    </row>
    <row r="10296" spans="1:6">
      <c r="A10296" t="s">
        <v>11055</v>
      </c>
      <c r="B10296" t="s">
        <v>11056</v>
      </c>
    </row>
    <row r="10297" spans="1:6">
      <c r="A10297" t="s">
        <v>11057</v>
      </c>
    </row>
    <row r="10299" spans="1:6">
      <c r="A10299" t="s">
        <v>11058</v>
      </c>
      <c r="B10299" t="s">
        <v>11059</v>
      </c>
      <c r="C10299" t="s">
        <v>11060</v>
      </c>
    </row>
    <row r="10300" spans="1:6">
      <c r="A10300" t="s">
        <v>11061</v>
      </c>
      <c r="B10300" t="s">
        <v>11062</v>
      </c>
      <c r="C10300" t="s">
        <v>11063</v>
      </c>
    </row>
    <row r="10301" spans="1:6">
      <c r="A10301" t="s">
        <v>11064</v>
      </c>
      <c r="B10301" t="s">
        <v>11065</v>
      </c>
    </row>
    <row r="10303" spans="1:6">
      <c r="A10303" t="s">
        <v>11066</v>
      </c>
    </row>
    <row r="10304" spans="1:6">
      <c r="A10304" t="s">
        <v>11067</v>
      </c>
    </row>
    <row r="10310" spans="1:5">
      <c r="A10310" t="s">
        <v>11068</v>
      </c>
    </row>
    <row r="10312" spans="1:5">
      <c r="A10312" t="s">
        <v>11069</v>
      </c>
      <c r="B10312" t="s">
        <v>11070</v>
      </c>
    </row>
    <row r="10314" spans="1:5">
      <c r="A10314" t="s">
        <v>11071</v>
      </c>
      <c r="B10314" t="s">
        <v>11072</v>
      </c>
      <c r="C10314" t="s">
        <v>11073</v>
      </c>
      <c r="D10314" t="s">
        <v>11074</v>
      </c>
      <c r="E10314" t="s">
        <v>11075</v>
      </c>
    </row>
    <row r="10316" spans="1:5">
      <c r="A10316" t="s">
        <v>11076</v>
      </c>
      <c r="B10316" t="s">
        <v>11077</v>
      </c>
      <c r="C10316" t="s">
        <v>11078</v>
      </c>
    </row>
    <row r="10318" spans="1:5">
      <c r="A10318" t="s">
        <v>11079</v>
      </c>
      <c r="B10318" t="s">
        <v>11080</v>
      </c>
      <c r="C10318" t="s">
        <v>11081</v>
      </c>
      <c r="D10318" t="s">
        <v>11082</v>
      </c>
      <c r="E10318" t="s">
        <v>11083</v>
      </c>
    </row>
    <row r="10320" spans="1:5">
      <c r="A10320" t="s">
        <v>11084</v>
      </c>
      <c r="B10320" t="s">
        <v>11085</v>
      </c>
    </row>
    <row r="10322" spans="1:12">
      <c r="A10322" t="s">
        <v>11086</v>
      </c>
      <c r="B10322" t="s">
        <v>11087</v>
      </c>
      <c r="C10322" t="s">
        <v>11088</v>
      </c>
      <c r="D10322" t="s">
        <v>10968</v>
      </c>
      <c r="E10322" t="s">
        <v>11089</v>
      </c>
      <c r="F10322" t="s">
        <v>11090</v>
      </c>
      <c r="G10322" t="s">
        <v>11091</v>
      </c>
    </row>
    <row r="10324" spans="1:12">
      <c r="A10324" t="s">
        <v>11092</v>
      </c>
      <c r="B10324" t="s">
        <v>11093</v>
      </c>
      <c r="C10324" t="s">
        <v>11094</v>
      </c>
    </row>
    <row r="10326" spans="1:12">
      <c r="A10326" t="s">
        <v>11095</v>
      </c>
      <c r="B10326" t="s">
        <v>11096</v>
      </c>
      <c r="C10326" t="s">
        <v>11097</v>
      </c>
      <c r="D10326" t="s">
        <v>11098</v>
      </c>
    </row>
    <row r="10327" spans="1:12">
      <c r="A10327" t="s">
        <v>10955</v>
      </c>
    </row>
    <row r="10329" spans="1:12">
      <c r="A10329" t="s">
        <v>2534</v>
      </c>
      <c r="B10329" t="s">
        <v>69</v>
      </c>
      <c r="C10329" t="s">
        <v>7711</v>
      </c>
      <c r="D10329" t="s">
        <v>373</v>
      </c>
      <c r="E10329" t="s">
        <v>28</v>
      </c>
      <c r="F10329" t="s">
        <v>218</v>
      </c>
      <c r="G10329" t="s">
        <v>377</v>
      </c>
      <c r="H10329" t="s">
        <v>1527</v>
      </c>
      <c r="I10329" t="s">
        <v>11099</v>
      </c>
      <c r="J10329" t="s">
        <v>6945</v>
      </c>
    </row>
    <row r="10331" spans="1:12">
      <c r="A10331" t="s">
        <v>11100</v>
      </c>
      <c r="B10331" t="s">
        <v>11101</v>
      </c>
      <c r="C10331" t="s">
        <v>11102</v>
      </c>
      <c r="D10331" t="s">
        <v>11103</v>
      </c>
      <c r="E10331" t="s">
        <v>11104</v>
      </c>
      <c r="F10331" t="s">
        <v>11105</v>
      </c>
      <c r="G10331" t="s">
        <v>11106</v>
      </c>
    </row>
    <row r="10333" spans="1:12">
      <c r="A10333" t="s">
        <v>11107</v>
      </c>
      <c r="B10333" t="s">
        <v>11108</v>
      </c>
      <c r="C10333" t="s">
        <v>11109</v>
      </c>
      <c r="D10333" t="s">
        <v>11110</v>
      </c>
      <c r="E10333" t="s">
        <v>11111</v>
      </c>
      <c r="F10333" t="s">
        <v>11112</v>
      </c>
    </row>
    <row r="10335" spans="1:12">
      <c r="A10335" t="s">
        <v>11113</v>
      </c>
      <c r="B10335" t="s">
        <v>11114</v>
      </c>
      <c r="C10335" t="s">
        <v>11115</v>
      </c>
      <c r="D10335" t="s">
        <v>11116</v>
      </c>
      <c r="E10335" t="s">
        <v>11117</v>
      </c>
      <c r="F10335" t="s">
        <v>11118</v>
      </c>
      <c r="G10335" t="s">
        <v>11119</v>
      </c>
      <c r="H10335" t="s">
        <v>5429</v>
      </c>
      <c r="I10335" t="s">
        <v>11120</v>
      </c>
      <c r="J10335" t="s">
        <v>11121</v>
      </c>
      <c r="K10335" t="s">
        <v>11122</v>
      </c>
      <c r="L10335" t="s">
        <v>11123</v>
      </c>
    </row>
    <row r="10337" spans="1:14">
      <c r="A10337" t="s">
        <v>11124</v>
      </c>
      <c r="B10337" t="s">
        <v>11125</v>
      </c>
      <c r="C10337" t="s">
        <v>11126</v>
      </c>
      <c r="D10337" t="s">
        <v>11127</v>
      </c>
      <c r="E10337" t="s">
        <v>11128</v>
      </c>
      <c r="F10337" t="s">
        <v>11129</v>
      </c>
      <c r="G10337" t="s">
        <v>11130</v>
      </c>
      <c r="H10337" t="s">
        <v>11131</v>
      </c>
      <c r="I10337" t="s">
        <v>11132</v>
      </c>
      <c r="J10337" t="s">
        <v>11133</v>
      </c>
      <c r="K10337" t="s">
        <v>11134</v>
      </c>
    </row>
    <row r="10339" spans="1:14">
      <c r="A10339" t="s">
        <v>11135</v>
      </c>
      <c r="B10339" t="s">
        <v>11136</v>
      </c>
      <c r="C10339" t="s">
        <v>2494</v>
      </c>
      <c r="D10339" t="s">
        <v>11137</v>
      </c>
      <c r="E10339" t="s">
        <v>11138</v>
      </c>
      <c r="F10339" t="s">
        <v>11139</v>
      </c>
      <c r="G10339" t="s">
        <v>11140</v>
      </c>
      <c r="H10339" t="s">
        <v>6932</v>
      </c>
    </row>
    <row r="10341" spans="1:14">
      <c r="A10341" t="s">
        <v>11141</v>
      </c>
      <c r="B10341" t="s">
        <v>11142</v>
      </c>
      <c r="C10341" t="s">
        <v>11143</v>
      </c>
      <c r="D10341" t="s">
        <v>11144</v>
      </c>
      <c r="E10341" t="s">
        <v>11145</v>
      </c>
      <c r="F10341" t="s">
        <v>11146</v>
      </c>
      <c r="G10341" t="s">
        <v>11147</v>
      </c>
    </row>
    <row r="10343" spans="1:14">
      <c r="A10343" t="s">
        <v>11148</v>
      </c>
      <c r="B10343" t="s">
        <v>11149</v>
      </c>
      <c r="C10343" t="s">
        <v>11150</v>
      </c>
      <c r="D10343" t="s">
        <v>8313</v>
      </c>
      <c r="E10343" t="s">
        <v>11151</v>
      </c>
      <c r="F10343" t="s">
        <v>11152</v>
      </c>
      <c r="G10343" t="s">
        <v>11153</v>
      </c>
      <c r="H10343" t="s">
        <v>11154</v>
      </c>
      <c r="I10343" t="s">
        <v>11155</v>
      </c>
      <c r="J10343" t="s">
        <v>11156</v>
      </c>
      <c r="K10343" t="s">
        <v>11157</v>
      </c>
      <c r="L10343" t="s">
        <v>11158</v>
      </c>
      <c r="M10343" t="s">
        <v>11159</v>
      </c>
      <c r="N10343" t="s">
        <v>11160</v>
      </c>
    </row>
    <row r="10345" spans="1:14">
      <c r="A10345" t="s">
        <v>11161</v>
      </c>
    </row>
    <row r="10347" spans="1:14">
      <c r="A10347" t="s">
        <v>11162</v>
      </c>
    </row>
    <row r="10349" spans="1:14">
      <c r="A10349" t="s">
        <v>11163</v>
      </c>
    </row>
    <row r="10351" spans="1:14">
      <c r="A10351" t="s">
        <v>11164</v>
      </c>
    </row>
    <row r="10353" spans="1:9">
      <c r="A10353" t="s">
        <v>11165</v>
      </c>
      <c r="B10353" t="s">
        <v>11166</v>
      </c>
      <c r="C10353" t="s">
        <v>2158</v>
      </c>
      <c r="D10353" t="s">
        <v>11167</v>
      </c>
      <c r="E10353" t="s">
        <v>11168</v>
      </c>
      <c r="F10353" t="s">
        <v>11169</v>
      </c>
      <c r="G10353" t="s">
        <v>11170</v>
      </c>
      <c r="H10353" t="s">
        <v>11171</v>
      </c>
    </row>
    <row r="10355" spans="1:9">
      <c r="A10355" t="s">
        <v>11172</v>
      </c>
    </row>
    <row r="10357" spans="1:9">
      <c r="A10357" t="s">
        <v>11173</v>
      </c>
      <c r="B10357" t="s">
        <v>11174</v>
      </c>
      <c r="C10357" t="s">
        <v>11175</v>
      </c>
      <c r="D10357" t="s">
        <v>11176</v>
      </c>
      <c r="E10357" t="s">
        <v>11177</v>
      </c>
      <c r="F10357" t="s">
        <v>11178</v>
      </c>
      <c r="G10357" t="s">
        <v>11179</v>
      </c>
    </row>
    <row r="10359" spans="1:9">
      <c r="A10359" t="s">
        <v>11180</v>
      </c>
      <c r="B10359" t="s">
        <v>11181</v>
      </c>
      <c r="C10359" t="s">
        <v>11182</v>
      </c>
      <c r="D10359" t="s">
        <v>11183</v>
      </c>
      <c r="E10359" t="s">
        <v>11184</v>
      </c>
      <c r="F10359" t="s">
        <v>11185</v>
      </c>
      <c r="G10359" t="s">
        <v>11186</v>
      </c>
      <c r="H10359" t="s">
        <v>11187</v>
      </c>
    </row>
    <row r="10361" spans="1:9">
      <c r="A10361" t="s">
        <v>11188</v>
      </c>
      <c r="B10361" t="s">
        <v>11189</v>
      </c>
      <c r="C10361" t="s">
        <v>11190</v>
      </c>
      <c r="D10361" t="s">
        <v>11191</v>
      </c>
      <c r="E10361" t="s">
        <v>11192</v>
      </c>
      <c r="F10361" t="s">
        <v>11193</v>
      </c>
    </row>
    <row r="10363" spans="1:9">
      <c r="A10363" t="s">
        <v>11194</v>
      </c>
      <c r="B10363" t="s">
        <v>11195</v>
      </c>
      <c r="C10363" t="s">
        <v>11196</v>
      </c>
      <c r="D10363" t="s">
        <v>11197</v>
      </c>
      <c r="E10363" t="s">
        <v>11198</v>
      </c>
    </row>
    <row r="10366" spans="1:9">
      <c r="A10366" t="s">
        <v>11199</v>
      </c>
    </row>
    <row r="10368" spans="1:9">
      <c r="A10368" t="s">
        <v>11200</v>
      </c>
      <c r="B10368" t="s">
        <v>11201</v>
      </c>
      <c r="C10368" t="s">
        <v>5239</v>
      </c>
      <c r="D10368" t="s">
        <v>11202</v>
      </c>
      <c r="E10368" t="s">
        <v>11203</v>
      </c>
      <c r="F10368" t="s">
        <v>11204</v>
      </c>
      <c r="G10368" t="s">
        <v>11205</v>
      </c>
      <c r="H10368" t="s">
        <v>11206</v>
      </c>
      <c r="I10368" t="s">
        <v>8599</v>
      </c>
    </row>
    <row r="10372" spans="1:5">
      <c r="A10372" t="s">
        <v>11207</v>
      </c>
    </row>
    <row r="10374" spans="1:5">
      <c r="A10374" t="s">
        <v>11208</v>
      </c>
      <c r="B10374" t="s">
        <v>11209</v>
      </c>
    </row>
    <row r="10375" spans="1:5">
      <c r="A10375" t="s">
        <v>8456</v>
      </c>
      <c r="B10375">
        <v>95</v>
      </c>
      <c r="C10375">
        <v>65</v>
      </c>
      <c r="D10375">
        <v>75</v>
      </c>
      <c r="E10375" t="s">
        <v>11210</v>
      </c>
    </row>
    <row r="10376" spans="1:5">
      <c r="A10376" t="s">
        <v>11211</v>
      </c>
    </row>
    <row r="10381" spans="1:5">
      <c r="A10381" t="s">
        <v>11212</v>
      </c>
    </row>
    <row r="10383" spans="1:5">
      <c r="A10383" t="s">
        <v>11213</v>
      </c>
      <c r="B10383" t="s">
        <v>11214</v>
      </c>
      <c r="C10383" t="s">
        <v>11215</v>
      </c>
      <c r="D10383" t="s">
        <v>11216</v>
      </c>
      <c r="E10383" t="s">
        <v>11217</v>
      </c>
    </row>
    <row r="10384" spans="1:5">
      <c r="A10384" t="s">
        <v>11218</v>
      </c>
    </row>
    <row r="10386" spans="1:4">
      <c r="A10386" t="s">
        <v>11219</v>
      </c>
    </row>
    <row r="10387" spans="1:4">
      <c r="A10387" t="s">
        <v>11220</v>
      </c>
      <c r="B10387" t="s">
        <v>11221</v>
      </c>
    </row>
    <row r="10388" spans="1:4">
      <c r="A10388" t="s">
        <v>11222</v>
      </c>
    </row>
    <row r="10390" spans="1:4">
      <c r="A10390" t="s">
        <v>11223</v>
      </c>
      <c r="B10390" t="s">
        <v>11224</v>
      </c>
      <c r="C10390" t="s">
        <v>11225</v>
      </c>
      <c r="D10390" t="s">
        <v>11226</v>
      </c>
    </row>
    <row r="10392" spans="1:4">
      <c r="A10392" t="s">
        <v>11227</v>
      </c>
    </row>
    <row r="10393" spans="1:4">
      <c r="A10393" t="s">
        <v>11228</v>
      </c>
    </row>
    <row r="10395" spans="1:4">
      <c r="A10395" t="s">
        <v>11229</v>
      </c>
    </row>
    <row r="10397" spans="1:4">
      <c r="A10397" t="s">
        <v>11230</v>
      </c>
      <c r="B10397" t="s">
        <v>11231</v>
      </c>
      <c r="C10397" t="s">
        <v>11232</v>
      </c>
      <c r="D10397" t="s">
        <v>11233</v>
      </c>
    </row>
    <row r="10398" spans="1:4">
      <c r="A10398" t="s">
        <v>11234</v>
      </c>
    </row>
    <row r="10399" spans="1:4">
      <c r="A10399" t="s">
        <v>11235</v>
      </c>
    </row>
    <row r="10400" spans="1:4">
      <c r="A10400" t="s">
        <v>11236</v>
      </c>
      <c r="B10400" t="s">
        <v>11237</v>
      </c>
    </row>
    <row r="10401" spans="1:5">
      <c r="A10401" t="s">
        <v>11238</v>
      </c>
    </row>
    <row r="10402" spans="1:5">
      <c r="A10402" t="s">
        <v>11239</v>
      </c>
    </row>
    <row r="10403" spans="1:5">
      <c r="A10403" t="s">
        <v>11240</v>
      </c>
    </row>
    <row r="10405" spans="1:5">
      <c r="A10405" t="s">
        <v>11241</v>
      </c>
    </row>
    <row r="10406" spans="1:5">
      <c r="A10406" t="s">
        <v>11242</v>
      </c>
    </row>
    <row r="10408" spans="1:5">
      <c r="A10408" t="s">
        <v>11243</v>
      </c>
      <c r="B10408" t="s">
        <v>11244</v>
      </c>
    </row>
    <row r="10409" spans="1:5">
      <c r="A10409" t="s">
        <v>11245</v>
      </c>
    </row>
    <row r="10411" spans="1:5">
      <c r="A10411" t="s">
        <v>11246</v>
      </c>
      <c r="B10411" t="s">
        <v>11247</v>
      </c>
      <c r="C10411" t="s">
        <v>11248</v>
      </c>
      <c r="D10411" t="s">
        <v>11249</v>
      </c>
      <c r="E10411" t="s">
        <v>11250</v>
      </c>
    </row>
    <row r="10413" spans="1:5">
      <c r="A10413" t="s">
        <v>11251</v>
      </c>
      <c r="B10413" t="s">
        <v>11252</v>
      </c>
      <c r="C10413" t="s">
        <v>11253</v>
      </c>
    </row>
    <row r="10415" spans="1:5">
      <c r="A10415" t="s">
        <v>11219</v>
      </c>
    </row>
    <row r="10416" spans="1:5">
      <c r="A10416" t="s">
        <v>11220</v>
      </c>
      <c r="B10416" t="s">
        <v>11221</v>
      </c>
    </row>
    <row r="10417" spans="1:1">
      <c r="A10417" t="s">
        <v>11222</v>
      </c>
    </row>
    <row r="10448" spans="1:45">
      <c r="A10448" t="s">
        <v>11254</v>
      </c>
      <c r="B10448" t="s">
        <v>10650</v>
      </c>
      <c r="C10448" t="s">
        <v>2331</v>
      </c>
      <c r="D10448" t="s">
        <v>3790</v>
      </c>
      <c r="E10448" t="s">
        <v>11255</v>
      </c>
      <c r="F10448" t="s">
        <v>3542</v>
      </c>
      <c r="G10448" t="s">
        <v>11256</v>
      </c>
      <c r="H10448" t="s">
        <v>1494</v>
      </c>
      <c r="I10448" t="s">
        <v>11257</v>
      </c>
      <c r="J10448" t="s">
        <v>4406</v>
      </c>
      <c r="K10448" t="s">
        <v>3258</v>
      </c>
      <c r="L10448" t="s">
        <v>10764</v>
      </c>
      <c r="M10448" t="s">
        <v>11258</v>
      </c>
      <c r="N10448" t="s">
        <v>3246</v>
      </c>
      <c r="O10448" t="s">
        <v>3543</v>
      </c>
      <c r="P10448" t="s">
        <v>11259</v>
      </c>
      <c r="Q10448" t="s">
        <v>3247</v>
      </c>
      <c r="R10448" t="s">
        <v>11260</v>
      </c>
      <c r="S10448" t="s">
        <v>11261</v>
      </c>
      <c r="T10448" t="s">
        <v>11262</v>
      </c>
      <c r="U10448" t="s">
        <v>11263</v>
      </c>
      <c r="V10448" t="s">
        <v>311</v>
      </c>
      <c r="W10448" t="s">
        <v>11264</v>
      </c>
      <c r="X10448" t="s">
        <v>11265</v>
      </c>
      <c r="Y10448" t="s">
        <v>11266</v>
      </c>
      <c r="Z10448" t="s">
        <v>803</v>
      </c>
      <c r="AA10448" t="s">
        <v>804</v>
      </c>
      <c r="AB10448" t="s">
        <v>11267</v>
      </c>
      <c r="AC10448" t="s">
        <v>11268</v>
      </c>
      <c r="AD10448" t="s">
        <v>11269</v>
      </c>
      <c r="AE10448" t="s">
        <v>11270</v>
      </c>
      <c r="AF10448" t="s">
        <v>10756</v>
      </c>
      <c r="AG10448" t="s">
        <v>11271</v>
      </c>
      <c r="AH10448" t="s">
        <v>11272</v>
      </c>
      <c r="AI10448" t="s">
        <v>11273</v>
      </c>
      <c r="AJ10448" t="s">
        <v>11274</v>
      </c>
      <c r="AK10448" t="s">
        <v>7768</v>
      </c>
      <c r="AL10448" t="s">
        <v>3787</v>
      </c>
      <c r="AM10448" t="s">
        <v>11275</v>
      </c>
      <c r="AN10448" t="s">
        <v>10373</v>
      </c>
      <c r="AO10448" t="s">
        <v>11276</v>
      </c>
      <c r="AP10448" t="s">
        <v>11277</v>
      </c>
      <c r="AQ10448" t="s">
        <v>11216</v>
      </c>
      <c r="AR10448" t="s">
        <v>11278</v>
      </c>
      <c r="AS10448" t="s">
        <v>11279</v>
      </c>
    </row>
    <row r="10453" spans="1:3">
      <c r="A10453" s="1" t="s">
        <v>11280</v>
      </c>
    </row>
    <row r="10458" spans="1:3">
      <c r="A10458" t="s">
        <v>11281</v>
      </c>
      <c r="B10458" t="s">
        <v>11282</v>
      </c>
      <c r="C10458" t="s">
        <v>11283</v>
      </c>
    </row>
    <row r="10460" spans="1:3">
      <c r="A10460" t="s">
        <v>11284</v>
      </c>
      <c r="B10460" t="s">
        <v>11285</v>
      </c>
      <c r="C10460" t="s">
        <v>11286</v>
      </c>
    </row>
    <row r="10462" spans="1:3">
      <c r="A10462" t="s">
        <v>11287</v>
      </c>
    </row>
    <row r="10464" spans="1:3">
      <c r="A10464" t="s">
        <v>11288</v>
      </c>
      <c r="B10464" t="s">
        <v>11289</v>
      </c>
    </row>
    <row r="10465" spans="1:6">
      <c r="A10465" t="s">
        <v>11290</v>
      </c>
      <c r="B10465" t="s">
        <v>11291</v>
      </c>
      <c r="C10465" t="s">
        <v>11292</v>
      </c>
    </row>
    <row r="10467" spans="1:6">
      <c r="A10467" t="s">
        <v>11293</v>
      </c>
      <c r="B10467" t="s">
        <v>11294</v>
      </c>
      <c r="C10467" t="s">
        <v>11295</v>
      </c>
      <c r="D10467" t="s">
        <v>11296</v>
      </c>
      <c r="E10467" t="s">
        <v>11297</v>
      </c>
      <c r="F10467" t="s">
        <v>11298</v>
      </c>
    </row>
    <row r="10469" spans="1:6">
      <c r="A10469" t="s">
        <v>11299</v>
      </c>
    </row>
    <row r="10470" spans="1:6">
      <c r="A10470" t="s">
        <v>11300</v>
      </c>
    </row>
    <row r="10471" spans="1:6">
      <c r="A10471" t="s">
        <v>11301</v>
      </c>
    </row>
    <row r="10472" spans="1:6">
      <c r="A10472" t="s">
        <v>11302</v>
      </c>
    </row>
    <row r="10473" spans="1:6">
      <c r="A10473" t="s">
        <v>11303</v>
      </c>
    </row>
    <row r="10474" spans="1:6">
      <c r="A10474" t="s">
        <v>11304</v>
      </c>
    </row>
    <row r="10475" spans="1:6">
      <c r="A10475" t="s">
        <v>11305</v>
      </c>
    </row>
    <row r="10476" spans="1:6">
      <c r="A10476" t="s">
        <v>11306</v>
      </c>
    </row>
    <row r="10477" spans="1:6">
      <c r="A10477" t="s">
        <v>11307</v>
      </c>
    </row>
    <row r="10478" spans="1:6">
      <c r="A10478" t="s">
        <v>11308</v>
      </c>
    </row>
    <row r="10479" spans="1:6">
      <c r="A10479" t="s">
        <v>11309</v>
      </c>
    </row>
    <row r="10480" spans="1:6">
      <c r="A10480" t="s">
        <v>11310</v>
      </c>
      <c r="B10480" t="s">
        <v>11311</v>
      </c>
      <c r="C10480" t="s">
        <v>11312</v>
      </c>
      <c r="D10480" t="s">
        <v>11313</v>
      </c>
    </row>
    <row r="10481" spans="1:7">
      <c r="A10481" t="s">
        <v>11314</v>
      </c>
      <c r="B10481" t="s">
        <v>11315</v>
      </c>
      <c r="C10481" t="s">
        <v>11316</v>
      </c>
      <c r="D10481" t="s">
        <v>11317</v>
      </c>
      <c r="E10481" t="s">
        <v>11318</v>
      </c>
      <c r="F10481" t="s">
        <v>11319</v>
      </c>
      <c r="G10481" t="s">
        <v>11320</v>
      </c>
    </row>
    <row r="10482" spans="1:7">
      <c r="A10482" t="s">
        <v>11321</v>
      </c>
    </row>
    <row r="10483" spans="1:7">
      <c r="A10483" t="s">
        <v>11322</v>
      </c>
    </row>
    <row r="10484" spans="1:7">
      <c r="A10484" t="s">
        <v>11323</v>
      </c>
    </row>
    <row r="10485" spans="1:7">
      <c r="A10485" t="s">
        <v>11324</v>
      </c>
    </row>
    <row r="10486" spans="1:7">
      <c r="A10486" t="s">
        <v>11325</v>
      </c>
    </row>
    <row r="10487" spans="1:7">
      <c r="A10487" t="s">
        <v>11326</v>
      </c>
    </row>
    <row r="10489" spans="1:7">
      <c r="A10489" t="s">
        <v>11327</v>
      </c>
    </row>
    <row r="10491" spans="1:7">
      <c r="A10491" t="s">
        <v>11328</v>
      </c>
    </row>
    <row r="10493" spans="1:7">
      <c r="A10493" t="s">
        <v>11329</v>
      </c>
      <c r="B10493" t="s">
        <v>11330</v>
      </c>
      <c r="C10493" t="s">
        <v>11331</v>
      </c>
    </row>
    <row r="10495" spans="1:7">
      <c r="A10495" t="s">
        <v>11332</v>
      </c>
      <c r="B10495" t="s">
        <v>3252</v>
      </c>
    </row>
    <row r="10497" spans="1:133">
      <c r="A10497" t="s">
        <v>11333</v>
      </c>
      <c r="B10497" t="s">
        <v>11334</v>
      </c>
      <c r="C10497" t="s">
        <v>11335</v>
      </c>
    </row>
    <row r="10499" spans="1:133">
      <c r="A10499" t="s">
        <v>11336</v>
      </c>
      <c r="B10499" t="s">
        <v>11337</v>
      </c>
      <c r="C10499" t="s">
        <v>11338</v>
      </c>
    </row>
    <row r="10501" spans="1:133">
      <c r="A10501" t="s">
        <v>11339</v>
      </c>
      <c r="B10501" t="s">
        <v>11340</v>
      </c>
      <c r="C10501" t="s">
        <v>8311</v>
      </c>
      <c r="D10501" t="s">
        <v>10372</v>
      </c>
      <c r="E10501" t="s">
        <v>11341</v>
      </c>
      <c r="F10501" t="s">
        <v>11342</v>
      </c>
      <c r="G10501" t="s">
        <v>11343</v>
      </c>
    </row>
    <row r="10503" spans="1:133">
      <c r="A10503" t="s">
        <v>11344</v>
      </c>
      <c r="B10503" t="s">
        <v>11345</v>
      </c>
      <c r="C10503" t="s">
        <v>11346</v>
      </c>
    </row>
    <row r="10505" spans="1:133">
      <c r="A10505" t="s">
        <v>11347</v>
      </c>
    </row>
    <row r="10507" spans="1:133">
      <c r="A10507" t="s">
        <v>11254</v>
      </c>
      <c r="B10507" t="s">
        <v>1527</v>
      </c>
      <c r="C10507" t="s">
        <v>2331</v>
      </c>
      <c r="D10507" t="s">
        <v>3527</v>
      </c>
      <c r="E10507" t="s">
        <v>3528</v>
      </c>
      <c r="F10507" t="s">
        <v>3529</v>
      </c>
      <c r="G10507" t="s">
        <v>4479</v>
      </c>
      <c r="H10507" t="s">
        <v>687</v>
      </c>
      <c r="I10507" t="s">
        <v>11348</v>
      </c>
      <c r="J10507" t="s">
        <v>11349</v>
      </c>
      <c r="K10507" t="s">
        <v>11350</v>
      </c>
      <c r="L10507" t="s">
        <v>10651</v>
      </c>
      <c r="M10507" t="s">
        <v>3794</v>
      </c>
      <c r="N10507" t="s">
        <v>3530</v>
      </c>
      <c r="O10507" t="s">
        <v>3531</v>
      </c>
      <c r="P10507" t="s">
        <v>3532</v>
      </c>
      <c r="Q10507" t="s">
        <v>3533</v>
      </c>
      <c r="R10507" t="s">
        <v>3534</v>
      </c>
      <c r="S10507" t="s">
        <v>3535</v>
      </c>
      <c r="T10507" t="s">
        <v>3536</v>
      </c>
      <c r="U10507" t="s">
        <v>3537</v>
      </c>
      <c r="V10507" t="s">
        <v>3538</v>
      </c>
      <c r="W10507" t="s">
        <v>3790</v>
      </c>
      <c r="X10507" t="s">
        <v>3788</v>
      </c>
      <c r="Y10507" t="s">
        <v>11351</v>
      </c>
      <c r="Z10507" t="s">
        <v>3257</v>
      </c>
      <c r="AA10507" t="s">
        <v>3246</v>
      </c>
      <c r="AB10507" t="s">
        <v>3550</v>
      </c>
      <c r="AC10507" t="s">
        <v>3555</v>
      </c>
      <c r="AD10507" t="s">
        <v>3556</v>
      </c>
      <c r="AE10507" t="s">
        <v>3557</v>
      </c>
      <c r="AF10507" t="s">
        <v>11352</v>
      </c>
      <c r="AG10507" t="s">
        <v>3247</v>
      </c>
      <c r="AH10507" t="s">
        <v>3248</v>
      </c>
      <c r="AI10507" t="s">
        <v>3249</v>
      </c>
      <c r="AJ10507" t="s">
        <v>3250</v>
      </c>
      <c r="AK10507" t="s">
        <v>3251</v>
      </c>
      <c r="AL10507" t="s">
        <v>3252</v>
      </c>
      <c r="AM10507" t="s">
        <v>3253</v>
      </c>
      <c r="AN10507" t="s">
        <v>3254</v>
      </c>
      <c r="AO10507" t="s">
        <v>3255</v>
      </c>
      <c r="AP10507" t="s">
        <v>3256</v>
      </c>
      <c r="AQ10507" t="s">
        <v>3423</v>
      </c>
      <c r="AR10507" t="s">
        <v>11353</v>
      </c>
      <c r="AS10507" t="s">
        <v>3199</v>
      </c>
      <c r="AT10507" t="s">
        <v>11354</v>
      </c>
      <c r="AU10507" t="s">
        <v>11355</v>
      </c>
      <c r="AV10507" t="s">
        <v>11356</v>
      </c>
      <c r="AW10507" t="s">
        <v>11357</v>
      </c>
      <c r="AX10507" t="s">
        <v>11358</v>
      </c>
      <c r="AY10507" t="s">
        <v>11261</v>
      </c>
      <c r="AZ10507" t="s">
        <v>1494</v>
      </c>
      <c r="BA10507" t="s">
        <v>3258</v>
      </c>
      <c r="BB10507" t="s">
        <v>1531</v>
      </c>
      <c r="BC10507" t="s">
        <v>11262</v>
      </c>
      <c r="BD10507" t="s">
        <v>11263</v>
      </c>
      <c r="BE10507" t="s">
        <v>311</v>
      </c>
      <c r="BF10507" t="s">
        <v>1494</v>
      </c>
      <c r="BG10507" t="s">
        <v>11359</v>
      </c>
      <c r="BH10507" t="s">
        <v>3795</v>
      </c>
      <c r="BI10507" t="s">
        <v>3535</v>
      </c>
      <c r="BJ10507" t="s">
        <v>3537</v>
      </c>
      <c r="BK10507" t="s">
        <v>4479</v>
      </c>
      <c r="BL10507" t="s">
        <v>11360</v>
      </c>
      <c r="BM10507" t="s">
        <v>3790</v>
      </c>
      <c r="BN10507" t="s">
        <v>3788</v>
      </c>
      <c r="BO10507" t="s">
        <v>11361</v>
      </c>
      <c r="BP10507" t="s">
        <v>11274</v>
      </c>
      <c r="BQ10507" t="s">
        <v>3787</v>
      </c>
      <c r="BR10507" t="s">
        <v>11362</v>
      </c>
      <c r="BS10507" t="s">
        <v>11363</v>
      </c>
      <c r="BT10507" t="s">
        <v>11364</v>
      </c>
      <c r="BU10507" t="s">
        <v>11365</v>
      </c>
      <c r="BV10507" t="s">
        <v>11366</v>
      </c>
      <c r="BW10507" t="s">
        <v>10695</v>
      </c>
      <c r="BX10507" t="s">
        <v>3794</v>
      </c>
      <c r="BY10507" t="s">
        <v>11367</v>
      </c>
      <c r="BZ10507" t="s">
        <v>11368</v>
      </c>
      <c r="CA10507" t="s">
        <v>11369</v>
      </c>
      <c r="CB10507" t="s">
        <v>11370</v>
      </c>
      <c r="CC10507" t="s">
        <v>11371</v>
      </c>
      <c r="CD10507" t="s">
        <v>11372</v>
      </c>
      <c r="CE10507" t="s">
        <v>1531</v>
      </c>
      <c r="CF10507" t="s">
        <v>4444</v>
      </c>
      <c r="CG10507" t="s">
        <v>11373</v>
      </c>
      <c r="CH10507" t="s">
        <v>4445</v>
      </c>
      <c r="CI10507" t="s">
        <v>4443</v>
      </c>
      <c r="CJ10507" t="s">
        <v>11374</v>
      </c>
      <c r="CK10507" t="s">
        <v>11375</v>
      </c>
      <c r="CL10507" t="s">
        <v>11376</v>
      </c>
      <c r="CM10507" t="s">
        <v>11377</v>
      </c>
      <c r="CN10507" t="s">
        <v>11378</v>
      </c>
      <c r="CO10507" t="s">
        <v>11379</v>
      </c>
      <c r="CP10507" t="s">
        <v>11380</v>
      </c>
      <c r="CQ10507" t="s">
        <v>10663</v>
      </c>
      <c r="CR10507" t="s">
        <v>1529</v>
      </c>
      <c r="CS10507" t="s">
        <v>2158</v>
      </c>
      <c r="CT10507" t="s">
        <v>11381</v>
      </c>
      <c r="CU10507" t="s">
        <v>11371</v>
      </c>
      <c r="CV10507" t="s">
        <v>11372</v>
      </c>
      <c r="CW10507" t="s">
        <v>5513</v>
      </c>
      <c r="CX10507" t="s">
        <v>11382</v>
      </c>
      <c r="CY10507" t="s">
        <v>11383</v>
      </c>
      <c r="CZ10507" t="s">
        <v>10373</v>
      </c>
      <c r="DA10507" t="s">
        <v>11384</v>
      </c>
      <c r="DB10507" t="s">
        <v>3790</v>
      </c>
      <c r="DC10507" t="s">
        <v>11385</v>
      </c>
      <c r="DD10507" t="s">
        <v>3788</v>
      </c>
      <c r="DE10507" t="s">
        <v>2331</v>
      </c>
      <c r="DF10507" t="s">
        <v>11386</v>
      </c>
      <c r="DG10507" t="s">
        <v>3528</v>
      </c>
      <c r="DH10507" t="s">
        <v>3787</v>
      </c>
      <c r="DI10507" t="s">
        <v>11387</v>
      </c>
      <c r="DJ10507" t="s">
        <v>11274</v>
      </c>
      <c r="DK10507" t="s">
        <v>11362</v>
      </c>
      <c r="DL10507" t="s">
        <v>11388</v>
      </c>
      <c r="DM10507" t="s">
        <v>11389</v>
      </c>
      <c r="DN10507" t="s">
        <v>11390</v>
      </c>
      <c r="DO10507" t="s">
        <v>11391</v>
      </c>
      <c r="DP10507" t="s">
        <v>11392</v>
      </c>
      <c r="DQ10507" t="s">
        <v>11393</v>
      </c>
      <c r="DR10507" t="s">
        <v>11394</v>
      </c>
      <c r="DS10507" t="s">
        <v>8311</v>
      </c>
      <c r="DT10507" t="s">
        <v>11395</v>
      </c>
      <c r="DU10507" t="s">
        <v>11396</v>
      </c>
      <c r="DV10507" t="s">
        <v>11397</v>
      </c>
      <c r="DW10507" t="s">
        <v>11398</v>
      </c>
      <c r="DX10507" t="s">
        <v>11399</v>
      </c>
      <c r="DY10507" t="s">
        <v>11400</v>
      </c>
      <c r="DZ10507" t="s">
        <v>11401</v>
      </c>
      <c r="EA10507" t="s">
        <v>11402</v>
      </c>
      <c r="EB10507" t="s">
        <v>11403</v>
      </c>
      <c r="EC10507" t="s">
        <v>11404</v>
      </c>
    </row>
    <row r="10508" spans="1:133">
      <c r="A10508" s="1" t="s">
        <v>11405</v>
      </c>
    </row>
    <row r="10513" spans="1:12">
      <c r="A10513" t="s">
        <v>11406</v>
      </c>
    </row>
    <row r="10515" spans="1:12">
      <c r="A10515" t="s">
        <v>11407</v>
      </c>
    </row>
    <row r="10516" spans="1:12">
      <c r="A10516" t="s">
        <v>11408</v>
      </c>
    </row>
    <row r="10517" spans="1:12">
      <c r="A10517" t="s">
        <v>11409</v>
      </c>
    </row>
    <row r="10520" spans="1:12">
      <c r="A10520" t="s">
        <v>1286</v>
      </c>
    </row>
    <row r="10522" spans="1:12">
      <c r="A10522" t="s">
        <v>11410</v>
      </c>
    </row>
    <row r="10524" spans="1:12">
      <c r="A10524" t="s">
        <v>1763</v>
      </c>
    </row>
    <row r="10526" spans="1:12">
      <c r="A10526" t="s">
        <v>1295</v>
      </c>
    </row>
    <row r="10527" spans="1:12">
      <c r="A10527" t="s">
        <v>11411</v>
      </c>
      <c r="B10527" t="s">
        <v>11412</v>
      </c>
      <c r="C10527" t="s">
        <v>3640</v>
      </c>
      <c r="D10527" t="s">
        <v>28</v>
      </c>
      <c r="E10527" t="s">
        <v>29</v>
      </c>
      <c r="F10527" t="s">
        <v>4769</v>
      </c>
      <c r="G10527" t="s">
        <v>11413</v>
      </c>
      <c r="H10527" t="s">
        <v>3059</v>
      </c>
      <c r="I10527" t="s">
        <v>11414</v>
      </c>
      <c r="J10527" t="s">
        <v>673</v>
      </c>
      <c r="K10527" t="s">
        <v>11415</v>
      </c>
      <c r="L10527" t="s">
        <v>11416</v>
      </c>
    </row>
    <row r="10529" spans="1:1">
      <c r="A10529" t="s">
        <v>11417</v>
      </c>
    </row>
    <row r="10531" spans="1:1">
      <c r="A10531" t="s">
        <v>1765</v>
      </c>
    </row>
    <row r="10532" spans="1:1">
      <c r="A10532" t="s">
        <v>1766</v>
      </c>
    </row>
    <row r="10533" spans="1:1">
      <c r="A10533" t="s">
        <v>1767</v>
      </c>
    </row>
    <row r="10534" spans="1:1">
      <c r="A10534" t="s">
        <v>1768</v>
      </c>
    </row>
    <row r="10535" spans="1:1">
      <c r="A10535" t="s">
        <v>1769</v>
      </c>
    </row>
    <row r="10536" spans="1:1">
      <c r="A10536" t="s">
        <v>1770</v>
      </c>
    </row>
    <row r="10538" spans="1:1">
      <c r="A10538" t="s">
        <v>11418</v>
      </c>
    </row>
    <row r="10539" spans="1:1">
      <c r="A10539" t="s">
        <v>11419</v>
      </c>
    </row>
    <row r="10541" spans="1:1">
      <c r="A10541" t="s">
        <v>11420</v>
      </c>
    </row>
    <row r="10542" spans="1:1">
      <c r="A10542" t="s">
        <v>11421</v>
      </c>
    </row>
    <row r="10543" spans="1:1">
      <c r="A10543" s="1" t="s">
        <v>11422</v>
      </c>
    </row>
    <row r="10548" spans="1:5">
      <c r="A10548" t="s">
        <v>11423</v>
      </c>
      <c r="B10548" t="s">
        <v>11424</v>
      </c>
      <c r="C10548" t="s">
        <v>315</v>
      </c>
      <c r="D10548" t="s">
        <v>11425</v>
      </c>
    </row>
    <row r="10550" spans="1:5">
      <c r="A10550" t="s">
        <v>11426</v>
      </c>
      <c r="B10550" t="s">
        <v>11427</v>
      </c>
      <c r="C10550" t="s">
        <v>11428</v>
      </c>
      <c r="D10550" t="s">
        <v>11429</v>
      </c>
      <c r="E10550" t="s">
        <v>11430</v>
      </c>
    </row>
    <row r="10552" spans="1:5">
      <c r="A10552" t="s">
        <v>11431</v>
      </c>
    </row>
    <row r="10554" spans="1:5">
      <c r="A10554" t="s">
        <v>11432</v>
      </c>
    </row>
    <row r="10555" spans="1:5">
      <c r="A10555" t="s">
        <v>11433</v>
      </c>
      <c r="B10555" t="s">
        <v>11434</v>
      </c>
      <c r="C10555" t="s">
        <v>11435</v>
      </c>
      <c r="D10555" t="s">
        <v>1260</v>
      </c>
    </row>
    <row r="10556" spans="1:5">
      <c r="A10556" t="s">
        <v>11436</v>
      </c>
      <c r="B10556" t="s">
        <v>4989</v>
      </c>
    </row>
    <row r="10557" spans="1:5">
      <c r="A10557" t="s">
        <v>11437</v>
      </c>
      <c r="B10557" t="s">
        <v>302</v>
      </c>
    </row>
    <row r="10558" spans="1:5">
      <c r="A10558" t="s">
        <v>11438</v>
      </c>
      <c r="B10558" t="s">
        <v>848</v>
      </c>
      <c r="C10558" t="s">
        <v>3114</v>
      </c>
      <c r="D10558" t="s">
        <v>11439</v>
      </c>
      <c r="E10558" t="s">
        <v>8129</v>
      </c>
    </row>
    <row r="10560" spans="1:5">
      <c r="A10560" t="s">
        <v>11440</v>
      </c>
      <c r="B10560" t="s">
        <v>11441</v>
      </c>
    </row>
    <row r="10562" spans="1:5">
      <c r="A10562" t="s">
        <v>11442</v>
      </c>
    </row>
    <row r="10563" spans="1:5">
      <c r="A10563" t="s">
        <v>11443</v>
      </c>
      <c r="B10563" t="s">
        <v>11444</v>
      </c>
      <c r="C10563" t="s">
        <v>11445</v>
      </c>
      <c r="D10563" t="s">
        <v>302</v>
      </c>
      <c r="E10563" t="s">
        <v>288</v>
      </c>
    </row>
    <row r="10564" spans="1:5">
      <c r="A10564" t="s">
        <v>11446</v>
      </c>
      <c r="B10564" t="s">
        <v>673</v>
      </c>
    </row>
    <row r="10565" spans="1:5">
      <c r="A10565" t="s">
        <v>11447</v>
      </c>
      <c r="B10565" t="s">
        <v>11448</v>
      </c>
    </row>
    <row r="10567" spans="1:5">
      <c r="A10567" t="s">
        <v>11449</v>
      </c>
    </row>
    <row r="10569" spans="1:5">
      <c r="A10569" t="s">
        <v>11450</v>
      </c>
    </row>
    <row r="10571" spans="1:5">
      <c r="A10571" t="e">
        <f>-name</f>
        <v>#NAME?</v>
      </c>
    </row>
    <row r="10572" spans="1:5">
      <c r="A10572" t="e">
        <f>-Phone</f>
        <v>#NAME?</v>
      </c>
    </row>
    <row r="10573" spans="1:5">
      <c r="A10573" t="e">
        <f>-e-mail</f>
        <v>#NAME?</v>
      </c>
    </row>
    <row r="10574" spans="1:5">
      <c r="A10574" t="e">
        <f>-Course</f>
        <v>#NAME?</v>
      </c>
    </row>
    <row r="10575" spans="1:5">
      <c r="A10575" t="e">
        <f>-School</f>
        <v>#NAME?</v>
      </c>
    </row>
    <row r="10577" spans="1:6">
      <c r="A10577" t="s">
        <v>11451</v>
      </c>
    </row>
    <row r="10578" spans="1:6">
      <c r="A10578" t="s">
        <v>3172</v>
      </c>
      <c r="B10578" t="s">
        <v>11452</v>
      </c>
    </row>
    <row r="10579" spans="1:6">
      <c r="A10579" t="s">
        <v>11453</v>
      </c>
    </row>
    <row r="10584" spans="1:6">
      <c r="A10584" t="s">
        <v>11454</v>
      </c>
      <c r="B10584" t="s">
        <v>288</v>
      </c>
      <c r="C10584" t="s">
        <v>2895</v>
      </c>
      <c r="D10584" t="s">
        <v>674</v>
      </c>
      <c r="E10584" t="s">
        <v>11455</v>
      </c>
      <c r="F10584" t="s">
        <v>11456</v>
      </c>
    </row>
    <row r="10585" spans="1:6">
      <c r="A10585" s="1" t="s">
        <v>11457</v>
      </c>
    </row>
    <row r="10590" spans="1:6">
      <c r="A10590" t="s">
        <v>11458</v>
      </c>
      <c r="B10590" t="s">
        <v>11459</v>
      </c>
      <c r="C10590" t="s">
        <v>11460</v>
      </c>
      <c r="D10590" t="s">
        <v>11461</v>
      </c>
      <c r="E10590" t="s">
        <v>11462</v>
      </c>
    </row>
    <row r="10592" spans="1:6">
      <c r="A10592" t="s">
        <v>11463</v>
      </c>
      <c r="B10592" t="s">
        <v>11464</v>
      </c>
      <c r="C10592" t="s">
        <v>11465</v>
      </c>
      <c r="D10592" t="s">
        <v>11466</v>
      </c>
      <c r="E10592" t="s">
        <v>11467</v>
      </c>
      <c r="F10592" t="s">
        <v>11468</v>
      </c>
    </row>
    <row r="10593" spans="1:5">
      <c r="A10593" s="1" t="s">
        <v>11469</v>
      </c>
    </row>
    <row r="10598" spans="1:5">
      <c r="A10598" t="s">
        <v>11470</v>
      </c>
      <c r="B10598" t="s">
        <v>11471</v>
      </c>
      <c r="C10598" t="s">
        <v>11472</v>
      </c>
    </row>
    <row r="10600" spans="1:5">
      <c r="A10600" t="s">
        <v>11473</v>
      </c>
      <c r="B10600" t="s">
        <v>11474</v>
      </c>
    </row>
    <row r="10602" spans="1:5">
      <c r="A10602" t="s">
        <v>11475</v>
      </c>
    </row>
    <row r="10604" spans="1:5">
      <c r="A10604" t="s">
        <v>11476</v>
      </c>
    </row>
    <row r="10606" spans="1:5">
      <c r="A10606" t="s">
        <v>11477</v>
      </c>
      <c r="B10606" t="s">
        <v>11478</v>
      </c>
      <c r="C10606" t="s">
        <v>11479</v>
      </c>
      <c r="D10606" t="s">
        <v>11480</v>
      </c>
      <c r="E10606" t="s">
        <v>11481</v>
      </c>
    </row>
    <row r="10608" spans="1:5">
      <c r="A10608" t="s">
        <v>11482</v>
      </c>
      <c r="B10608" t="s">
        <v>11483</v>
      </c>
    </row>
    <row r="10612" spans="1:5">
      <c r="A10612" t="s">
        <v>11484</v>
      </c>
      <c r="B10612" t="s">
        <v>11485</v>
      </c>
    </row>
    <row r="10613" spans="1:5">
      <c r="A10613" s="1" t="s">
        <v>11486</v>
      </c>
    </row>
    <row r="10618" spans="1:5">
      <c r="A10618" t="s">
        <v>11487</v>
      </c>
    </row>
    <row r="10620" spans="1:5">
      <c r="A10620" t="s">
        <v>11488</v>
      </c>
      <c r="B10620" t="s">
        <v>374</v>
      </c>
      <c r="C10620" t="s">
        <v>373</v>
      </c>
      <c r="D10620" t="s">
        <v>28</v>
      </c>
      <c r="E10620" t="s">
        <v>11489</v>
      </c>
    </row>
    <row r="10622" spans="1:5">
      <c r="A10622" t="s">
        <v>11490</v>
      </c>
    </row>
    <row r="10624" spans="1:5">
      <c r="A10624" t="s">
        <v>11491</v>
      </c>
      <c r="B10624" t="s">
        <v>11492</v>
      </c>
      <c r="C10624" t="s">
        <v>11493</v>
      </c>
      <c r="D10624" t="s">
        <v>11494</v>
      </c>
    </row>
    <row r="10626" spans="1:2">
      <c r="A10626" t="s">
        <v>11495</v>
      </c>
    </row>
    <row r="10628" spans="1:2">
      <c r="A10628" t="s">
        <v>11496</v>
      </c>
    </row>
    <row r="10629" spans="1:2">
      <c r="A10629" t="s">
        <v>11497</v>
      </c>
      <c r="B10629" t="s">
        <v>836</v>
      </c>
    </row>
    <row r="10630" spans="1:2">
      <c r="A10630" t="s">
        <v>11498</v>
      </c>
    </row>
    <row r="10635" spans="1:2">
      <c r="A10635" t="s">
        <v>11499</v>
      </c>
    </row>
    <row r="10636" spans="1:2">
      <c r="A10636" t="s">
        <v>11500</v>
      </c>
    </row>
    <row r="10638" spans="1:2">
      <c r="A10638" t="s">
        <v>11501</v>
      </c>
      <c r="B10638" t="s">
        <v>11502</v>
      </c>
    </row>
    <row r="10640" spans="1:2">
      <c r="A10640" t="s">
        <v>4618</v>
      </c>
    </row>
    <row r="10641" spans="1:29">
      <c r="A10641" t="s">
        <v>11503</v>
      </c>
    </row>
    <row r="10642" spans="1:29">
      <c r="A10642" t="s">
        <v>11504</v>
      </c>
    </row>
    <row r="10643" spans="1:29">
      <c r="A10643" t="s">
        <v>11505</v>
      </c>
      <c r="B10643" t="s">
        <v>11506</v>
      </c>
    </row>
    <row r="10645" spans="1:29">
      <c r="A10645" t="s">
        <v>11507</v>
      </c>
      <c r="B10645" t="s">
        <v>11508</v>
      </c>
      <c r="C10645" t="s">
        <v>11509</v>
      </c>
    </row>
    <row r="10647" spans="1:29">
      <c r="A10647" t="s">
        <v>11510</v>
      </c>
      <c r="B10647" t="s">
        <v>11511</v>
      </c>
      <c r="C10647" t="s">
        <v>11512</v>
      </c>
      <c r="D10647" t="s">
        <v>11513</v>
      </c>
      <c r="E10647">
        <v>2017</v>
      </c>
      <c r="F10647" t="s">
        <v>11514</v>
      </c>
    </row>
    <row r="10649" spans="1:29">
      <c r="A10649" t="s">
        <v>11515</v>
      </c>
      <c r="B10649" t="s">
        <v>1052</v>
      </c>
      <c r="C10649" t="s">
        <v>5479</v>
      </c>
      <c r="D10649" t="s">
        <v>11516</v>
      </c>
      <c r="E10649" t="s">
        <v>11517</v>
      </c>
      <c r="F10649" t="s">
        <v>11518</v>
      </c>
    </row>
    <row r="10651" spans="1:29">
      <c r="A10651" t="s">
        <v>11519</v>
      </c>
    </row>
    <row r="10653" spans="1:29">
      <c r="A10653" t="s">
        <v>11520</v>
      </c>
      <c r="B10653" t="s">
        <v>11521</v>
      </c>
      <c r="C10653" t="s">
        <v>11522</v>
      </c>
      <c r="D10653" t="s">
        <v>11523</v>
      </c>
      <c r="E10653" t="s">
        <v>37</v>
      </c>
      <c r="F10653" t="s">
        <v>38</v>
      </c>
      <c r="G10653" t="s">
        <v>11524</v>
      </c>
      <c r="H10653" t="s">
        <v>11525</v>
      </c>
      <c r="I10653">
        <v>90</v>
      </c>
      <c r="J10653">
        <v>95</v>
      </c>
      <c r="K10653" t="s">
        <v>11526</v>
      </c>
      <c r="L10653" t="s">
        <v>11527</v>
      </c>
      <c r="M10653" t="s">
        <v>11528</v>
      </c>
      <c r="N10653" t="s">
        <v>45</v>
      </c>
      <c r="O10653" t="s">
        <v>38</v>
      </c>
      <c r="P10653" t="s">
        <v>11529</v>
      </c>
      <c r="Q10653" t="s">
        <v>11530</v>
      </c>
      <c r="R10653" t="s">
        <v>42</v>
      </c>
      <c r="S10653" t="s">
        <v>11531</v>
      </c>
      <c r="T10653" t="s">
        <v>11532</v>
      </c>
      <c r="U10653" t="s">
        <v>11533</v>
      </c>
      <c r="V10653" t="s">
        <v>11534</v>
      </c>
      <c r="W10653" t="s">
        <v>11535</v>
      </c>
      <c r="X10653" t="s">
        <v>11536</v>
      </c>
      <c r="Y10653" t="s">
        <v>11537</v>
      </c>
      <c r="Z10653" t="s">
        <v>11538</v>
      </c>
      <c r="AA10653" t="s">
        <v>11539</v>
      </c>
      <c r="AB10653" t="s">
        <v>11540</v>
      </c>
      <c r="AC10653" t="s">
        <v>11541</v>
      </c>
    </row>
    <row r="10655" spans="1:29">
      <c r="A10655" t="s">
        <v>11542</v>
      </c>
      <c r="B10655" t="s">
        <v>11543</v>
      </c>
      <c r="C10655" t="s">
        <v>11544</v>
      </c>
      <c r="D10655" t="s">
        <v>11545</v>
      </c>
      <c r="E10655" t="s">
        <v>11546</v>
      </c>
      <c r="F10655" t="s">
        <v>11547</v>
      </c>
      <c r="G10655" t="s">
        <v>11548</v>
      </c>
      <c r="H10655" t="s">
        <v>11549</v>
      </c>
    </row>
    <row r="10657" spans="1:28">
      <c r="A10657" t="s">
        <v>11550</v>
      </c>
      <c r="B10657" t="s">
        <v>818</v>
      </c>
      <c r="C10657" t="s">
        <v>1645</v>
      </c>
      <c r="D10657" t="s">
        <v>11551</v>
      </c>
      <c r="E10657" t="s">
        <v>1133</v>
      </c>
      <c r="F10657" t="s">
        <v>2332</v>
      </c>
      <c r="G10657" t="s">
        <v>3186</v>
      </c>
      <c r="H10657" t="s">
        <v>2452</v>
      </c>
      <c r="I10657" t="s">
        <v>11552</v>
      </c>
      <c r="J10657" t="s">
        <v>11553</v>
      </c>
      <c r="K10657" t="s">
        <v>2992</v>
      </c>
      <c r="L10657" t="s">
        <v>11554</v>
      </c>
      <c r="M10657" t="s">
        <v>11555</v>
      </c>
      <c r="N10657" t="s">
        <v>11556</v>
      </c>
      <c r="O10657" t="s">
        <v>11557</v>
      </c>
      <c r="P10657" t="s">
        <v>11558</v>
      </c>
      <c r="Q10657" t="s">
        <v>11559</v>
      </c>
    </row>
    <row r="10659" spans="1:28">
      <c r="A10659" t="s">
        <v>11560</v>
      </c>
      <c r="B10659" t="s">
        <v>11561</v>
      </c>
      <c r="C10659" t="s">
        <v>11562</v>
      </c>
      <c r="D10659" t="s">
        <v>820</v>
      </c>
      <c r="E10659" t="s">
        <v>1052</v>
      </c>
      <c r="F10659" t="s">
        <v>1129</v>
      </c>
      <c r="G10659" t="s">
        <v>11563</v>
      </c>
      <c r="H10659" t="s">
        <v>11564</v>
      </c>
    </row>
    <row r="10661" spans="1:28">
      <c r="A10661" t="s">
        <v>11565</v>
      </c>
      <c r="B10661" t="s">
        <v>11566</v>
      </c>
      <c r="C10661" t="s">
        <v>3255</v>
      </c>
      <c r="D10661" t="s">
        <v>11567</v>
      </c>
      <c r="E10661" t="s">
        <v>11568</v>
      </c>
      <c r="F10661" t="s">
        <v>11569</v>
      </c>
      <c r="G10661" t="s">
        <v>11570</v>
      </c>
      <c r="H10661" t="s">
        <v>11571</v>
      </c>
      <c r="I10661" t="s">
        <v>11572</v>
      </c>
      <c r="J10661" t="s">
        <v>11573</v>
      </c>
    </row>
    <row r="10663" spans="1:28">
      <c r="A10663" t="s">
        <v>11574</v>
      </c>
      <c r="B10663" t="s">
        <v>11575</v>
      </c>
      <c r="C10663" t="s">
        <v>11576</v>
      </c>
      <c r="D10663" t="s">
        <v>11577</v>
      </c>
      <c r="E10663" t="s">
        <v>11578</v>
      </c>
      <c r="F10663" t="s">
        <v>11579</v>
      </c>
    </row>
    <row r="10664" spans="1:28">
      <c r="A10664" t="s">
        <v>2947</v>
      </c>
    </row>
    <row r="10665" spans="1:28">
      <c r="A10665" t="s">
        <v>11580</v>
      </c>
      <c r="B10665" t="s">
        <v>11581</v>
      </c>
      <c r="C10665" t="s">
        <v>11545</v>
      </c>
      <c r="D10665" t="s">
        <v>11582</v>
      </c>
    </row>
    <row r="10667" spans="1:28">
      <c r="A10667" t="s">
        <v>11583</v>
      </c>
      <c r="B10667" t="s">
        <v>11584</v>
      </c>
      <c r="C10667" t="s">
        <v>11585</v>
      </c>
      <c r="D10667" t="s">
        <v>11586</v>
      </c>
      <c r="E10667" t="s">
        <v>11587</v>
      </c>
      <c r="F10667" t="s">
        <v>38</v>
      </c>
      <c r="G10667" t="s">
        <v>11588</v>
      </c>
      <c r="H10667" t="s">
        <v>11524</v>
      </c>
      <c r="I10667" t="s">
        <v>11589</v>
      </c>
      <c r="J10667" t="s">
        <v>11590</v>
      </c>
      <c r="K10667" t="s">
        <v>11591</v>
      </c>
      <c r="L10667" t="s">
        <v>11592</v>
      </c>
      <c r="M10667" t="s">
        <v>11593</v>
      </c>
      <c r="N10667" t="s">
        <v>11594</v>
      </c>
    </row>
    <row r="10669" spans="1:28">
      <c r="A10669" t="s">
        <v>11595</v>
      </c>
      <c r="B10669" t="s">
        <v>11596</v>
      </c>
      <c r="C10669" t="s">
        <v>11597</v>
      </c>
      <c r="D10669" t="s">
        <v>11598</v>
      </c>
      <c r="E10669" t="s">
        <v>11599</v>
      </c>
      <c r="F10669" t="s">
        <v>11600</v>
      </c>
      <c r="G10669" t="s">
        <v>11601</v>
      </c>
      <c r="H10669" t="s">
        <v>11602</v>
      </c>
    </row>
    <row r="10671" spans="1:28">
      <c r="A10671" t="s">
        <v>11603</v>
      </c>
      <c r="B10671" t="s">
        <v>11604</v>
      </c>
      <c r="C10671" t="s">
        <v>38</v>
      </c>
      <c r="D10671" t="s">
        <v>11588</v>
      </c>
      <c r="E10671" t="s">
        <v>45</v>
      </c>
      <c r="F10671" t="s">
        <v>11521</v>
      </c>
      <c r="G10671" t="s">
        <v>11524</v>
      </c>
      <c r="H10671" t="s">
        <v>42</v>
      </c>
      <c r="I10671" t="s">
        <v>11605</v>
      </c>
      <c r="J10671" t="s">
        <v>11591</v>
      </c>
      <c r="K10671" t="s">
        <v>11606</v>
      </c>
      <c r="L10671" t="s">
        <v>11607</v>
      </c>
      <c r="M10671" t="s">
        <v>11608</v>
      </c>
      <c r="N10671" t="s">
        <v>11609</v>
      </c>
      <c r="O10671" t="s">
        <v>11610</v>
      </c>
      <c r="P10671" t="s">
        <v>3502</v>
      </c>
      <c r="Q10671" t="s">
        <v>11611</v>
      </c>
      <c r="R10671" t="s">
        <v>11612</v>
      </c>
      <c r="S10671" t="s">
        <v>11613</v>
      </c>
      <c r="T10671" t="s">
        <v>11536</v>
      </c>
      <c r="U10671" t="s">
        <v>11537</v>
      </c>
      <c r="V10671" t="s">
        <v>42</v>
      </c>
      <c r="W10671" t="s">
        <v>11614</v>
      </c>
      <c r="X10671" t="s">
        <v>11615</v>
      </c>
      <c r="Y10671" t="s">
        <v>11616</v>
      </c>
      <c r="Z10671" t="s">
        <v>11617</v>
      </c>
      <c r="AA10671" t="s">
        <v>11618</v>
      </c>
      <c r="AB10671" t="s">
        <v>11619</v>
      </c>
    </row>
    <row r="10673" spans="1:11">
      <c r="A10673" t="s">
        <v>11620</v>
      </c>
      <c r="B10673" t="s">
        <v>11621</v>
      </c>
      <c r="C10673" t="s">
        <v>11622</v>
      </c>
      <c r="D10673" t="s">
        <v>11623</v>
      </c>
      <c r="E10673" t="s">
        <v>11624</v>
      </c>
    </row>
    <row r="10675" spans="1:11">
      <c r="A10675" t="s">
        <v>11625</v>
      </c>
      <c r="B10675" t="s">
        <v>11626</v>
      </c>
      <c r="C10675" t="s">
        <v>11627</v>
      </c>
      <c r="D10675" t="s">
        <v>11628</v>
      </c>
    </row>
    <row r="10677" spans="1:11">
      <c r="A10677" t="s">
        <v>11629</v>
      </c>
    </row>
    <row r="10679" spans="1:11">
      <c r="A10679" t="s">
        <v>11630</v>
      </c>
      <c r="B10679" t="s">
        <v>11631</v>
      </c>
      <c r="C10679" t="s">
        <v>11632</v>
      </c>
      <c r="D10679" t="s">
        <v>11633</v>
      </c>
      <c r="E10679" t="s">
        <v>11634</v>
      </c>
      <c r="F10679" t="s">
        <v>11635</v>
      </c>
      <c r="G10679" t="s">
        <v>11636</v>
      </c>
      <c r="H10679" t="s">
        <v>11637</v>
      </c>
      <c r="I10679" t="s">
        <v>11638</v>
      </c>
      <c r="J10679" t="s">
        <v>11639</v>
      </c>
      <c r="K10679" t="s">
        <v>11640</v>
      </c>
    </row>
    <row r="10680" spans="1:11">
      <c r="A10680" t="s">
        <v>11641</v>
      </c>
      <c r="B10680" t="s">
        <v>11642</v>
      </c>
      <c r="C10680" t="s">
        <v>11643</v>
      </c>
    </row>
    <row r="10682" spans="1:11">
      <c r="A10682" t="s">
        <v>11644</v>
      </c>
      <c r="B10682" t="s">
        <v>11645</v>
      </c>
      <c r="C10682" t="s">
        <v>11646</v>
      </c>
      <c r="D10682" t="s">
        <v>11647</v>
      </c>
    </row>
    <row r="10684" spans="1:11">
      <c r="A10684" t="s">
        <v>11648</v>
      </c>
    </row>
    <row r="10685" spans="1:11">
      <c r="A10685" t="s">
        <v>11649</v>
      </c>
      <c r="B10685" t="s">
        <v>11650</v>
      </c>
    </row>
    <row r="10686" spans="1:11">
      <c r="A10686" t="s">
        <v>11649</v>
      </c>
      <c r="B10686" t="s">
        <v>11651</v>
      </c>
      <c r="C10686" t="s">
        <v>11652</v>
      </c>
    </row>
    <row r="10687" spans="1:11">
      <c r="A10687" t="s">
        <v>11653</v>
      </c>
    </row>
    <row r="10688" spans="1:11">
      <c r="A10688" t="s">
        <v>11654</v>
      </c>
    </row>
    <row r="10689" spans="1:6">
      <c r="A10689" t="s">
        <v>11655</v>
      </c>
      <c r="B10689" t="s">
        <v>11656</v>
      </c>
    </row>
    <row r="10690" spans="1:6">
      <c r="A10690" t="s">
        <v>11657</v>
      </c>
      <c r="B10690" t="s">
        <v>11658</v>
      </c>
    </row>
    <row r="10692" spans="1:6">
      <c r="A10692" t="s">
        <v>11659</v>
      </c>
    </row>
    <row r="10693" spans="1:6">
      <c r="A10693" t="s">
        <v>11660</v>
      </c>
    </row>
    <row r="10694" spans="1:6">
      <c r="A10694" t="s">
        <v>11661</v>
      </c>
      <c r="B10694" t="s">
        <v>11508</v>
      </c>
      <c r="C10694" t="s">
        <v>11662</v>
      </c>
    </row>
    <row r="10696" spans="1:6">
      <c r="A10696" t="s">
        <v>11663</v>
      </c>
    </row>
    <row r="10697" spans="1:6">
      <c r="A10697" t="s">
        <v>11664</v>
      </c>
    </row>
    <row r="10698" spans="1:6">
      <c r="A10698" t="s">
        <v>11665</v>
      </c>
    </row>
    <row r="10699" spans="1:6">
      <c r="A10699" t="s">
        <v>11666</v>
      </c>
    </row>
    <row r="10700" spans="1:6">
      <c r="A10700" t="s">
        <v>11667</v>
      </c>
      <c r="B10700" t="s">
        <v>11668</v>
      </c>
      <c r="C10700" t="s">
        <v>11669</v>
      </c>
      <c r="D10700" t="s">
        <v>8499</v>
      </c>
      <c r="E10700" t="s">
        <v>11670</v>
      </c>
      <c r="F10700" t="s">
        <v>11671</v>
      </c>
    </row>
    <row r="10702" spans="1:6">
      <c r="A10702" t="s">
        <v>11672</v>
      </c>
      <c r="B10702" t="s">
        <v>11673</v>
      </c>
      <c r="C10702" t="s">
        <v>4366</v>
      </c>
      <c r="D10702" t="s">
        <v>11674</v>
      </c>
      <c r="E10702" t="s">
        <v>11675</v>
      </c>
      <c r="F10702" t="s">
        <v>11676</v>
      </c>
    </row>
    <row r="10704" spans="1:6">
      <c r="A10704" t="s">
        <v>11677</v>
      </c>
    </row>
    <row r="10705" spans="1:32">
      <c r="A10705" t="s">
        <v>11678</v>
      </c>
    </row>
    <row r="10706" spans="1:32">
      <c r="A10706" t="s">
        <v>11679</v>
      </c>
    </row>
    <row r="10707" spans="1:32">
      <c r="A10707" t="s">
        <v>11680</v>
      </c>
    </row>
    <row r="10708" spans="1:32">
      <c r="A10708" t="s">
        <v>11681</v>
      </c>
    </row>
    <row r="10709" spans="1:32">
      <c r="A10709" t="s">
        <v>11682</v>
      </c>
    </row>
    <row r="10710" spans="1:32">
      <c r="A10710" t="s">
        <v>11683</v>
      </c>
    </row>
    <row r="10711" spans="1:32">
      <c r="A10711" t="s">
        <v>11684</v>
      </c>
    </row>
    <row r="10713" spans="1:32">
      <c r="A10713" t="s">
        <v>9363</v>
      </c>
    </row>
    <row r="10715" spans="1:32">
      <c r="A10715" t="s">
        <v>11685</v>
      </c>
    </row>
    <row r="10716" spans="1:32">
      <c r="A10716" t="s">
        <v>11686</v>
      </c>
      <c r="B10716" t="s">
        <v>38</v>
      </c>
      <c r="C10716" t="s">
        <v>3502</v>
      </c>
      <c r="D10716" t="s">
        <v>11524</v>
      </c>
      <c r="E10716" t="s">
        <v>11687</v>
      </c>
      <c r="F10716" t="s">
        <v>1128</v>
      </c>
      <c r="G10716" t="s">
        <v>11688</v>
      </c>
      <c r="H10716" t="s">
        <v>11689</v>
      </c>
      <c r="I10716" t="s">
        <v>11690</v>
      </c>
      <c r="J10716" t="s">
        <v>11691</v>
      </c>
      <c r="K10716" t="s">
        <v>11692</v>
      </c>
      <c r="L10716" t="s">
        <v>45</v>
      </c>
      <c r="M10716" t="s">
        <v>11521</v>
      </c>
      <c r="N10716" t="s">
        <v>11522</v>
      </c>
      <c r="O10716" t="s">
        <v>11693</v>
      </c>
      <c r="P10716" t="s">
        <v>11694</v>
      </c>
      <c r="Q10716" t="s">
        <v>11695</v>
      </c>
      <c r="R10716" t="s">
        <v>11696</v>
      </c>
      <c r="S10716" t="s">
        <v>11697</v>
      </c>
      <c r="T10716" t="s">
        <v>11698</v>
      </c>
      <c r="U10716" t="s">
        <v>11591</v>
      </c>
      <c r="V10716" t="s">
        <v>375</v>
      </c>
      <c r="W10716" t="s">
        <v>11699</v>
      </c>
      <c r="X10716" t="s">
        <v>11700</v>
      </c>
      <c r="Y10716" t="s">
        <v>11701</v>
      </c>
      <c r="Z10716" t="s">
        <v>11699</v>
      </c>
      <c r="AA10716" t="s">
        <v>11702</v>
      </c>
      <c r="AB10716" t="s">
        <v>11703</v>
      </c>
      <c r="AC10716" t="s">
        <v>11704</v>
      </c>
      <c r="AD10716" t="s">
        <v>11705</v>
      </c>
      <c r="AE10716" t="s">
        <v>11706</v>
      </c>
      <c r="AF10716" t="s">
        <v>11707</v>
      </c>
    </row>
    <row r="10717" spans="1:32">
      <c r="A10717" t="s">
        <v>11708</v>
      </c>
    </row>
    <row r="10718" spans="1:32">
      <c r="A10718" t="s">
        <v>11709</v>
      </c>
      <c r="B10718" t="s">
        <v>45</v>
      </c>
      <c r="C10718" t="s">
        <v>11691</v>
      </c>
      <c r="D10718" t="s">
        <v>45</v>
      </c>
      <c r="E10718" t="s">
        <v>375</v>
      </c>
      <c r="F10718" t="s">
        <v>11701</v>
      </c>
      <c r="G10718" t="s">
        <v>11699</v>
      </c>
      <c r="H10718" t="s">
        <v>11702</v>
      </c>
      <c r="I10718" t="s">
        <v>820</v>
      </c>
      <c r="J10718" t="s">
        <v>8311</v>
      </c>
      <c r="K10718" t="s">
        <v>11588</v>
      </c>
      <c r="L10718" t="s">
        <v>11605</v>
      </c>
      <c r="M10718" t="s">
        <v>11591</v>
      </c>
    </row>
    <row r="10719" spans="1:32">
      <c r="A10719" t="s">
        <v>11710</v>
      </c>
    </row>
    <row r="10720" spans="1:32">
      <c r="A10720" t="s">
        <v>11711</v>
      </c>
      <c r="B10720" t="s">
        <v>11712</v>
      </c>
    </row>
    <row r="10721" spans="1:18">
      <c r="A10721" t="s">
        <v>11713</v>
      </c>
    </row>
    <row r="10722" spans="1:18">
      <c r="A10722" t="s">
        <v>525</v>
      </c>
      <c r="B10722" t="s">
        <v>2437</v>
      </c>
      <c r="C10722" t="s">
        <v>11553</v>
      </c>
      <c r="D10722" t="s">
        <v>818</v>
      </c>
      <c r="E10722" t="s">
        <v>11544</v>
      </c>
      <c r="F10722" t="s">
        <v>11714</v>
      </c>
      <c r="G10722" t="s">
        <v>2451</v>
      </c>
      <c r="H10722" t="s">
        <v>820</v>
      </c>
      <c r="I10722" t="s">
        <v>1635</v>
      </c>
      <c r="J10722" t="s">
        <v>7187</v>
      </c>
      <c r="K10722" t="s">
        <v>11523</v>
      </c>
      <c r="L10722" t="s">
        <v>11524</v>
      </c>
    </row>
    <row r="10723" spans="1:18">
      <c r="A10723" t="s">
        <v>1304</v>
      </c>
    </row>
    <row r="10724" spans="1:18">
      <c r="A10724" t="s">
        <v>11715</v>
      </c>
      <c r="B10724" t="s">
        <v>2437</v>
      </c>
      <c r="C10724" t="s">
        <v>819</v>
      </c>
      <c r="D10724" t="s">
        <v>11553</v>
      </c>
      <c r="E10724" t="s">
        <v>818</v>
      </c>
      <c r="F10724" t="s">
        <v>11714</v>
      </c>
      <c r="G10724" t="s">
        <v>2451</v>
      </c>
      <c r="H10724" t="s">
        <v>1133</v>
      </c>
      <c r="I10724" t="s">
        <v>820</v>
      </c>
      <c r="J10724" t="s">
        <v>1645</v>
      </c>
      <c r="K10724" t="s">
        <v>11716</v>
      </c>
      <c r="L10724" t="s">
        <v>3542</v>
      </c>
      <c r="M10724" t="s">
        <v>7187</v>
      </c>
      <c r="N10724" t="s">
        <v>2976</v>
      </c>
      <c r="O10724" t="s">
        <v>2992</v>
      </c>
      <c r="P10724" t="s">
        <v>11717</v>
      </c>
      <c r="Q10724" t="s">
        <v>2993</v>
      </c>
      <c r="R10724" t="s">
        <v>11554</v>
      </c>
    </row>
    <row r="10725" spans="1:18">
      <c r="A10725" t="s">
        <v>1318</v>
      </c>
    </row>
    <row r="10726" spans="1:18">
      <c r="A10726" t="s">
        <v>11718</v>
      </c>
      <c r="B10726" t="s">
        <v>11719</v>
      </c>
      <c r="C10726" t="s">
        <v>11720</v>
      </c>
      <c r="D10726" t="s">
        <v>11721</v>
      </c>
      <c r="E10726" t="s">
        <v>11544</v>
      </c>
      <c r="F10726" t="s">
        <v>4713</v>
      </c>
      <c r="G10726" t="s">
        <v>11722</v>
      </c>
      <c r="H10726" t="s">
        <v>11723</v>
      </c>
      <c r="I10726" t="s">
        <v>11724</v>
      </c>
    </row>
    <row r="10728" spans="1:18">
      <c r="A10728" t="s">
        <v>11725</v>
      </c>
    </row>
    <row r="10729" spans="1:18">
      <c r="A10729" t="s">
        <v>11726</v>
      </c>
      <c r="B10729" t="s">
        <v>11727</v>
      </c>
    </row>
    <row r="10730" spans="1:18">
      <c r="A10730" t="s">
        <v>11728</v>
      </c>
    </row>
    <row r="10732" spans="1:18">
      <c r="A10732" t="s">
        <v>11729</v>
      </c>
    </row>
    <row r="10733" spans="1:18">
      <c r="A10733" t="s">
        <v>11730</v>
      </c>
      <c r="B10733" t="s">
        <v>11731</v>
      </c>
    </row>
    <row r="10734" spans="1:18">
      <c r="A10734" t="e">
        <f>-- Mike</f>
        <v>#NAME?</v>
      </c>
      <c r="B10734" t="s">
        <v>11732</v>
      </c>
    </row>
    <row r="10736" spans="1:18">
      <c r="A10736" t="s">
        <v>11733</v>
      </c>
    </row>
    <row r="10737" spans="1:3">
      <c r="A10737" t="s">
        <v>11734</v>
      </c>
      <c r="B10737" t="s">
        <v>11735</v>
      </c>
    </row>
    <row r="10738" spans="1:3">
      <c r="A10738" t="e">
        <f>-- Beckie</f>
        <v>#NAME?</v>
      </c>
      <c r="B10738" t="s">
        <v>11736</v>
      </c>
    </row>
    <row r="10740" spans="1:3">
      <c r="A10740" t="s">
        <v>11737</v>
      </c>
    </row>
    <row r="10741" spans="1:3">
      <c r="A10741" t="s">
        <v>11738</v>
      </c>
    </row>
    <row r="10742" spans="1:3">
      <c r="A10742" t="e">
        <f>-- Lori</f>
        <v>#NAME?</v>
      </c>
      <c r="B10742" t="s">
        <v>11739</v>
      </c>
    </row>
    <row r="10744" spans="1:3">
      <c r="A10744" t="s">
        <v>11740</v>
      </c>
    </row>
    <row r="10745" spans="1:3">
      <c r="A10745" t="s">
        <v>11741</v>
      </c>
    </row>
    <row r="10746" spans="1:3">
      <c r="A10746" t="e">
        <f>-- Matt</f>
        <v>#NAME?</v>
      </c>
      <c r="B10746" t="s">
        <v>11739</v>
      </c>
    </row>
    <row r="10748" spans="1:3">
      <c r="A10748" t="s">
        <v>11742</v>
      </c>
    </row>
    <row r="10749" spans="1:3">
      <c r="A10749" t="e">
        <f>-- Elizabeth</f>
        <v>#NAME?</v>
      </c>
    </row>
    <row r="10751" spans="1:3">
      <c r="A10751" t="s">
        <v>11743</v>
      </c>
      <c r="B10751" t="s">
        <v>11744</v>
      </c>
      <c r="C10751" t="s">
        <v>11745</v>
      </c>
    </row>
    <row r="10752" spans="1:3">
      <c r="A10752" t="s">
        <v>11746</v>
      </c>
    </row>
    <row r="10753" spans="1:10">
      <c r="A10753" t="e">
        <f>--unknown</f>
        <v>#NAME?</v>
      </c>
    </row>
    <row r="10755" spans="1:10">
      <c r="A10755" t="s">
        <v>11747</v>
      </c>
    </row>
    <row r="10756" spans="1:10">
      <c r="A10756" t="e">
        <f>-- Brenda</f>
        <v>#NAME?</v>
      </c>
    </row>
    <row r="10758" spans="1:10">
      <c r="A10758" t="s">
        <v>11748</v>
      </c>
      <c r="B10758" t="s">
        <v>3289</v>
      </c>
      <c r="C10758" t="s">
        <v>11749</v>
      </c>
    </row>
    <row r="10759" spans="1:10">
      <c r="A10759" t="s">
        <v>11750</v>
      </c>
      <c r="B10759" t="s">
        <v>11751</v>
      </c>
      <c r="C10759" t="s">
        <v>11752</v>
      </c>
      <c r="D10759" t="s">
        <v>11753</v>
      </c>
      <c r="E10759" t="s">
        <v>11754</v>
      </c>
      <c r="F10759" t="s">
        <v>11755</v>
      </c>
      <c r="G10759" t="s">
        <v>11756</v>
      </c>
      <c r="H10759" t="s">
        <v>11757</v>
      </c>
      <c r="I10759" t="s">
        <v>11758</v>
      </c>
      <c r="J10759" t="s">
        <v>11759</v>
      </c>
    </row>
    <row r="10760" spans="1:10">
      <c r="A10760" t="e">
        <f>-- Fabio</f>
        <v>#NAME?</v>
      </c>
      <c r="B10760" t="s">
        <v>11760</v>
      </c>
    </row>
    <row r="10762" spans="1:10">
      <c r="A10762" t="s">
        <v>11761</v>
      </c>
    </row>
    <row r="10763" spans="1:10">
      <c r="A10763" t="s">
        <v>11762</v>
      </c>
      <c r="B10763" t="s">
        <v>11763</v>
      </c>
    </row>
    <row r="10764" spans="1:10">
      <c r="A10764" t="e">
        <f>-- Blair</f>
        <v>#NAME?</v>
      </c>
      <c r="B10764" t="s">
        <v>11764</v>
      </c>
    </row>
    <row r="10766" spans="1:10">
      <c r="A10766" t="s">
        <v>11765</v>
      </c>
      <c r="B10766" t="s">
        <v>11766</v>
      </c>
      <c r="C10766" t="s">
        <v>11767</v>
      </c>
    </row>
    <row r="10767" spans="1:10">
      <c r="A10767" t="e">
        <f>--NOT disclosed</f>
        <v>#NAME?</v>
      </c>
      <c r="B10767" t="s">
        <v>11768</v>
      </c>
      <c r="C10767">
        <v>2017</v>
      </c>
      <c r="D10767" t="s">
        <v>11769</v>
      </c>
      <c r="E10767" t="s">
        <v>11770</v>
      </c>
    </row>
    <row r="10768" spans="1:10">
      <c r="A10768" t="s">
        <v>11771</v>
      </c>
    </row>
    <row r="10772" spans="1:8">
      <c r="A10772" t="s">
        <v>11772</v>
      </c>
    </row>
    <row r="10773" spans="1:8">
      <c r="A10773" t="e">
        <f>--Richard: may</f>
        <v>#NAME?</v>
      </c>
      <c r="B10773" t="s">
        <v>11773</v>
      </c>
      <c r="C10773" t="s">
        <v>11774</v>
      </c>
      <c r="D10773" t="s">
        <v>11775</v>
      </c>
    </row>
    <row r="10775" spans="1:8">
      <c r="A10775" t="s">
        <v>11776</v>
      </c>
    </row>
    <row r="10776" spans="1:8">
      <c r="A10776" t="e">
        <f>--Reshu</f>
        <v>#NAME?</v>
      </c>
      <c r="B10776" t="s">
        <v>11777</v>
      </c>
      <c r="C10776" t="s">
        <v>11778</v>
      </c>
      <c r="D10776">
        <v>2018</v>
      </c>
    </row>
    <row r="10777" spans="1:8">
      <c r="A10777" t="s">
        <v>11779</v>
      </c>
    </row>
    <row r="10778" spans="1:8">
      <c r="A10778" t="s">
        <v>11780</v>
      </c>
    </row>
    <row r="10779" spans="1:8">
      <c r="A10779" t="e">
        <f>--Reshu</f>
        <v>#NAME?</v>
      </c>
      <c r="B10779" t="s">
        <v>11777</v>
      </c>
      <c r="C10779" t="s">
        <v>11781</v>
      </c>
      <c r="D10779">
        <v>2018</v>
      </c>
      <c r="E10779" t="s">
        <v>11782</v>
      </c>
      <c r="F10779" t="s">
        <v>818</v>
      </c>
      <c r="G10779" t="s">
        <v>11783</v>
      </c>
      <c r="H10779" t="s">
        <v>11784</v>
      </c>
    </row>
    <row r="10781" spans="1:8">
      <c r="A10781" t="s">
        <v>11785</v>
      </c>
      <c r="B10781" t="s">
        <v>11786</v>
      </c>
    </row>
    <row r="10782" spans="1:8">
      <c r="A10782" t="s">
        <v>11787</v>
      </c>
      <c r="B10782">
        <v>2018</v>
      </c>
    </row>
    <row r="10784" spans="1:8">
      <c r="A10784" t="s">
        <v>11788</v>
      </c>
      <c r="B10784" t="s">
        <v>11789</v>
      </c>
    </row>
    <row r="10785" spans="1:8">
      <c r="A10785" t="s">
        <v>11790</v>
      </c>
      <c r="B10785">
        <v>2018</v>
      </c>
    </row>
    <row r="10786" spans="1:8">
      <c r="A10786" t="s">
        <v>11791</v>
      </c>
      <c r="B10786" t="s">
        <v>11792</v>
      </c>
      <c r="C10786" t="s">
        <v>11793</v>
      </c>
    </row>
    <row r="10787" spans="1:8">
      <c r="A10787" t="s">
        <v>11794</v>
      </c>
      <c r="B10787">
        <v>2018</v>
      </c>
      <c r="C10787" t="s">
        <v>11795</v>
      </c>
    </row>
    <row r="10788" spans="1:8">
      <c r="A10788" t="s">
        <v>11796</v>
      </c>
      <c r="B10788" t="s">
        <v>11797</v>
      </c>
    </row>
    <row r="10790" spans="1:8">
      <c r="A10790" t="s">
        <v>11798</v>
      </c>
    </row>
    <row r="10791" spans="1:8">
      <c r="A10791" t="s">
        <v>11799</v>
      </c>
      <c r="B10791">
        <v>2018</v>
      </c>
      <c r="C10791" t="s">
        <v>11800</v>
      </c>
    </row>
    <row r="10793" spans="1:8">
      <c r="A10793" t="s">
        <v>11801</v>
      </c>
    </row>
    <row r="10794" spans="1:8">
      <c r="A10794" t="e">
        <f>--Alan</f>
        <v>#NAME?</v>
      </c>
      <c r="B10794" t="s">
        <v>11802</v>
      </c>
      <c r="C10794">
        <v>2018</v>
      </c>
    </row>
    <row r="10795" spans="1:8">
      <c r="A10795" t="s">
        <v>11803</v>
      </c>
      <c r="B10795" t="s">
        <v>11804</v>
      </c>
    </row>
    <row r="10796" spans="1:8">
      <c r="A10796" t="e">
        <f>--Alan</f>
        <v>#NAME?</v>
      </c>
      <c r="B10796" t="s">
        <v>11805</v>
      </c>
      <c r="C10796">
        <v>2018</v>
      </c>
      <c r="D10796" t="s">
        <v>11806</v>
      </c>
      <c r="E10796" t="s">
        <v>2971</v>
      </c>
      <c r="F10796" t="s">
        <v>11807</v>
      </c>
      <c r="G10796" t="s">
        <v>11808</v>
      </c>
      <c r="H10796" t="s">
        <v>11809</v>
      </c>
    </row>
    <row r="10797" spans="1:8">
      <c r="A10797" t="s">
        <v>11810</v>
      </c>
      <c r="B10797" t="s">
        <v>11811</v>
      </c>
      <c r="C10797" t="s">
        <v>11812</v>
      </c>
    </row>
    <row r="10798" spans="1:8">
      <c r="A10798" t="s">
        <v>11813</v>
      </c>
    </row>
    <row r="10799" spans="1:8">
      <c r="A10799" t="s">
        <v>11814</v>
      </c>
      <c r="B10799">
        <v>2020</v>
      </c>
      <c r="C10799" t="s">
        <v>11815</v>
      </c>
    </row>
    <row r="10801" spans="1:3">
      <c r="A10801" t="s">
        <v>11816</v>
      </c>
      <c r="B10801" t="s">
        <v>1645</v>
      </c>
      <c r="C10801" t="s">
        <v>11817</v>
      </c>
    </row>
    <row r="10802" spans="1:3">
      <c r="A10802" t="s">
        <v>11818</v>
      </c>
    </row>
    <row r="10804" spans="1:3">
      <c r="A10804" t="s">
        <v>11819</v>
      </c>
    </row>
    <row r="10805" spans="1:3">
      <c r="A10805" t="s">
        <v>11820</v>
      </c>
    </row>
    <row r="10807" spans="1:3">
      <c r="A10807" t="s">
        <v>11821</v>
      </c>
    </row>
    <row r="10808" spans="1:3">
      <c r="A10808" t="s">
        <v>11822</v>
      </c>
      <c r="B10808" t="s">
        <v>11823</v>
      </c>
    </row>
    <row r="10809" spans="1:3">
      <c r="A10809" t="s">
        <v>11824</v>
      </c>
    </row>
    <row r="10811" spans="1:3">
      <c r="A10811" t="s">
        <v>11825</v>
      </c>
    </row>
    <row r="10812" spans="1:3">
      <c r="A10812" t="s">
        <v>11826</v>
      </c>
    </row>
    <row r="10813" spans="1:3">
      <c r="A10813" t="s">
        <v>11827</v>
      </c>
      <c r="B10813" t="s">
        <v>11828</v>
      </c>
    </row>
    <row r="10815" spans="1:3">
      <c r="A10815" t="s">
        <v>11829</v>
      </c>
    </row>
    <row r="10816" spans="1:3">
      <c r="A10816" t="s">
        <v>11830</v>
      </c>
    </row>
    <row r="10817" spans="1:18">
      <c r="A10817" t="s">
        <v>11831</v>
      </c>
      <c r="B10817" t="s">
        <v>11832</v>
      </c>
      <c r="C10817" t="s">
        <v>11833</v>
      </c>
      <c r="D10817" t="s">
        <v>11834</v>
      </c>
      <c r="E10817" t="s">
        <v>11835</v>
      </c>
      <c r="F10817" t="s">
        <v>11836</v>
      </c>
      <c r="G10817" t="s">
        <v>38</v>
      </c>
      <c r="H10817" t="s">
        <v>11524</v>
      </c>
      <c r="I10817" t="s">
        <v>2971</v>
      </c>
      <c r="J10817" t="s">
        <v>11837</v>
      </c>
      <c r="K10817" t="s">
        <v>11833</v>
      </c>
      <c r="L10817" t="s">
        <v>11838</v>
      </c>
      <c r="M10817" t="s">
        <v>11839</v>
      </c>
      <c r="N10817" t="s">
        <v>11840</v>
      </c>
    </row>
    <row r="10819" spans="1:18">
      <c r="A10819" t="s">
        <v>11841</v>
      </c>
    </row>
    <row r="10820" spans="1:18">
      <c r="A10820" t="s">
        <v>11842</v>
      </c>
      <c r="B10820" t="s">
        <v>11843</v>
      </c>
      <c r="C10820" t="s">
        <v>38</v>
      </c>
      <c r="D10820" t="s">
        <v>11844</v>
      </c>
      <c r="E10820" t="s">
        <v>11845</v>
      </c>
      <c r="F10820" t="s">
        <v>11846</v>
      </c>
      <c r="G10820" t="s">
        <v>11692</v>
      </c>
      <c r="H10820" t="s">
        <v>46</v>
      </c>
      <c r="I10820" t="s">
        <v>11847</v>
      </c>
      <c r="J10820" t="s">
        <v>11848</v>
      </c>
      <c r="K10820" t="s">
        <v>11849</v>
      </c>
    </row>
    <row r="10822" spans="1:18">
      <c r="A10822" t="s">
        <v>11850</v>
      </c>
    </row>
    <row r="10823" spans="1:18">
      <c r="A10823" t="s">
        <v>11851</v>
      </c>
      <c r="B10823" t="s">
        <v>11852</v>
      </c>
      <c r="C10823" t="s">
        <v>11853</v>
      </c>
      <c r="D10823" t="s">
        <v>11854</v>
      </c>
      <c r="E10823" t="s">
        <v>42</v>
      </c>
      <c r="F10823" t="s">
        <v>3502</v>
      </c>
      <c r="G10823" t="s">
        <v>38</v>
      </c>
      <c r="H10823" t="s">
        <v>11524</v>
      </c>
      <c r="I10823" t="s">
        <v>45</v>
      </c>
      <c r="J10823" t="s">
        <v>37</v>
      </c>
      <c r="K10823" t="s">
        <v>11591</v>
      </c>
      <c r="L10823" t="s">
        <v>11855</v>
      </c>
      <c r="M10823" t="s">
        <v>1701</v>
      </c>
      <c r="N10823" t="s">
        <v>11856</v>
      </c>
      <c r="O10823" t="s">
        <v>39</v>
      </c>
      <c r="P10823" t="s">
        <v>1655</v>
      </c>
      <c r="Q10823" t="s">
        <v>11714</v>
      </c>
      <c r="R10823" t="s">
        <v>11857</v>
      </c>
    </row>
    <row r="10825" spans="1:18">
      <c r="A10825" t="s">
        <v>11858</v>
      </c>
      <c r="B10825" t="s">
        <v>11859</v>
      </c>
      <c r="C10825" t="s">
        <v>11860</v>
      </c>
    </row>
    <row r="10827" spans="1:18">
      <c r="A10827" t="s">
        <v>11861</v>
      </c>
    </row>
    <row r="10828" spans="1:18">
      <c r="A10828" t="s">
        <v>11862</v>
      </c>
      <c r="B10828" t="s">
        <v>38</v>
      </c>
      <c r="C10828" t="s">
        <v>45</v>
      </c>
      <c r="D10828" t="s">
        <v>11524</v>
      </c>
      <c r="E10828" t="s">
        <v>2971</v>
      </c>
      <c r="F10828" t="s">
        <v>11692</v>
      </c>
      <c r="G10828" t="s">
        <v>11537</v>
      </c>
      <c r="H10828" t="s">
        <v>11536</v>
      </c>
      <c r="I10828" t="s">
        <v>1052</v>
      </c>
      <c r="J10828" t="s">
        <v>137</v>
      </c>
      <c r="K10828" t="s">
        <v>11863</v>
      </c>
      <c r="L10828" t="s">
        <v>11864</v>
      </c>
      <c r="M10828" t="s">
        <v>11865</v>
      </c>
      <c r="N10828" t="s">
        <v>11866</v>
      </c>
      <c r="O10828" t="s">
        <v>11867</v>
      </c>
      <c r="P10828" t="s">
        <v>11868</v>
      </c>
      <c r="Q10828" t="s">
        <v>11869</v>
      </c>
    </row>
    <row r="10830" spans="1:18">
      <c r="A10830" t="s">
        <v>11870</v>
      </c>
      <c r="B10830" t="s">
        <v>11871</v>
      </c>
      <c r="C10830" t="s">
        <v>11872</v>
      </c>
      <c r="D10830" t="s">
        <v>11873</v>
      </c>
    </row>
    <row r="10832" spans="1:18">
      <c r="A10832" t="s">
        <v>11874</v>
      </c>
      <c r="B10832" t="s">
        <v>11875</v>
      </c>
    </row>
    <row r="10833" spans="1:8">
      <c r="A10833" t="s">
        <v>11876</v>
      </c>
      <c r="B10833" t="s">
        <v>38</v>
      </c>
      <c r="C10833" t="s">
        <v>11877</v>
      </c>
      <c r="D10833" t="s">
        <v>11878</v>
      </c>
      <c r="E10833" t="s">
        <v>11879</v>
      </c>
      <c r="F10833" t="s">
        <v>11880</v>
      </c>
      <c r="G10833" t="s">
        <v>11537</v>
      </c>
      <c r="H10833" t="s">
        <v>11881</v>
      </c>
    </row>
    <row r="10835" spans="1:8">
      <c r="A10835" t="s">
        <v>11882</v>
      </c>
      <c r="B10835" t="s">
        <v>11883</v>
      </c>
    </row>
    <row r="10836" spans="1:8">
      <c r="A10836" t="s">
        <v>11884</v>
      </c>
    </row>
    <row r="10838" spans="1:8">
      <c r="A10838" t="s">
        <v>11885</v>
      </c>
      <c r="B10838" t="s">
        <v>11886</v>
      </c>
      <c r="C10838" t="s">
        <v>11887</v>
      </c>
    </row>
    <row r="10840" spans="1:8">
      <c r="A10840" t="s">
        <v>11888</v>
      </c>
      <c r="B10840" t="s">
        <v>11889</v>
      </c>
    </row>
    <row r="10842" spans="1:8">
      <c r="A10842" t="s">
        <v>11890</v>
      </c>
      <c r="B10842" t="s">
        <v>11692</v>
      </c>
      <c r="C10842" t="s">
        <v>11891</v>
      </c>
    </row>
    <row r="10844" spans="1:8">
      <c r="A10844" t="s">
        <v>11892</v>
      </c>
    </row>
    <row r="10845" spans="1:8">
      <c r="A10845" s="1" t="s">
        <v>11893</v>
      </c>
    </row>
    <row r="10850" spans="1:8">
      <c r="A10850" t="s">
        <v>11894</v>
      </c>
    </row>
    <row r="10851" spans="1:8">
      <c r="A10851" t="s">
        <v>11895</v>
      </c>
      <c r="B10851" t="s">
        <v>288</v>
      </c>
      <c r="C10851" t="s">
        <v>3061</v>
      </c>
      <c r="D10851" t="s">
        <v>11896</v>
      </c>
      <c r="E10851" t="s">
        <v>11897</v>
      </c>
      <c r="F10851" t="s">
        <v>11898</v>
      </c>
      <c r="G10851" t="s">
        <v>11899</v>
      </c>
      <c r="H10851" t="s">
        <v>11900</v>
      </c>
    </row>
    <row r="10852" spans="1:8">
      <c r="A10852" t="s">
        <v>11901</v>
      </c>
    </row>
    <row r="10854" spans="1:8">
      <c r="A10854" t="s">
        <v>2498</v>
      </c>
    </row>
    <row r="10856" spans="1:8">
      <c r="A10856" t="s">
        <v>11902</v>
      </c>
    </row>
    <row r="10857" spans="1:8">
      <c r="A10857" t="e">
        <f>-Several years As A High School Teacher</f>
        <v>#NAME?</v>
      </c>
    </row>
    <row r="10858" spans="1:8">
      <c r="A10858" t="e">
        <f>-Tutored Both  College Level Courses And High School Courses</f>
        <v>#NAME?</v>
      </c>
    </row>
    <row r="10860" spans="1:8">
      <c r="A10860" t="s">
        <v>11903</v>
      </c>
    </row>
    <row r="10861" spans="1:8">
      <c r="A10861" t="s">
        <v>11904</v>
      </c>
    </row>
    <row r="10863" spans="1:8">
      <c r="A10863" t="s">
        <v>11905</v>
      </c>
    </row>
    <row r="10864" spans="1:8">
      <c r="A10864" s="1" t="s">
        <v>11906</v>
      </c>
    </row>
    <row r="10869" spans="1:3">
      <c r="A10869" t="s">
        <v>11907</v>
      </c>
    </row>
    <row r="10870" spans="1:3">
      <c r="A10870" t="s">
        <v>11908</v>
      </c>
      <c r="B10870" t="s">
        <v>11909</v>
      </c>
    </row>
    <row r="10871" spans="1:3">
      <c r="A10871" t="s">
        <v>11910</v>
      </c>
    </row>
    <row r="10872" spans="1:3">
      <c r="A10872" t="s">
        <v>11911</v>
      </c>
    </row>
    <row r="10873" spans="1:3">
      <c r="A10873" t="s">
        <v>11912</v>
      </c>
    </row>
    <row r="10874" spans="1:3">
      <c r="A10874" t="s">
        <v>11913</v>
      </c>
      <c r="B10874" t="s">
        <v>11914</v>
      </c>
    </row>
    <row r="10875" spans="1:3">
      <c r="A10875" t="s">
        <v>11915</v>
      </c>
      <c r="B10875" t="s">
        <v>11916</v>
      </c>
      <c r="C10875" t="s">
        <v>11917</v>
      </c>
    </row>
    <row r="10876" spans="1:3">
      <c r="A10876" t="s">
        <v>11918</v>
      </c>
      <c r="B10876" t="s">
        <v>11919</v>
      </c>
    </row>
    <row r="10878" spans="1:3">
      <c r="A10878" t="s">
        <v>8454</v>
      </c>
      <c r="B10878" t="s">
        <v>11920</v>
      </c>
    </row>
    <row r="10879" spans="1:3">
      <c r="A10879" s="1" t="s">
        <v>11921</v>
      </c>
    </row>
    <row r="10884" spans="1:15">
      <c r="A10884" t="s">
        <v>11922</v>
      </c>
      <c r="B10884" t="s">
        <v>11923</v>
      </c>
      <c r="C10884" t="s">
        <v>11924</v>
      </c>
      <c r="D10884" t="s">
        <v>11925</v>
      </c>
      <c r="E10884" t="s">
        <v>11926</v>
      </c>
    </row>
    <row r="10885" spans="1:15">
      <c r="A10885" s="1" t="s">
        <v>11927</v>
      </c>
    </row>
    <row r="10890" spans="1:15">
      <c r="A10890" t="s">
        <v>11928</v>
      </c>
    </row>
    <row r="10892" spans="1:15">
      <c r="A10892" t="s">
        <v>11929</v>
      </c>
      <c r="B10892" t="s">
        <v>11930</v>
      </c>
      <c r="C10892" t="s">
        <v>11931</v>
      </c>
      <c r="D10892" t="s">
        <v>11932</v>
      </c>
      <c r="E10892" t="s">
        <v>11933</v>
      </c>
      <c r="F10892" t="s">
        <v>366</v>
      </c>
      <c r="G10892" t="s">
        <v>367</v>
      </c>
      <c r="H10892" t="s">
        <v>11934</v>
      </c>
      <c r="I10892" t="s">
        <v>11931</v>
      </c>
      <c r="J10892" t="s">
        <v>371</v>
      </c>
      <c r="K10892" t="s">
        <v>11935</v>
      </c>
      <c r="L10892" t="s">
        <v>1916</v>
      </c>
      <c r="M10892" t="s">
        <v>372</v>
      </c>
      <c r="N10892" t="s">
        <v>301</v>
      </c>
      <c r="O10892" t="s">
        <v>28</v>
      </c>
    </row>
    <row r="10894" spans="1:15">
      <c r="A10894" t="s">
        <v>11936</v>
      </c>
      <c r="B10894" t="s">
        <v>11937</v>
      </c>
      <c r="C10894" t="s">
        <v>218</v>
      </c>
      <c r="D10894" t="s">
        <v>11938</v>
      </c>
    </row>
    <row r="10896" spans="1:15">
      <c r="A10896" t="s">
        <v>11939</v>
      </c>
      <c r="B10896" t="s">
        <v>51</v>
      </c>
      <c r="C10896" t="s">
        <v>11940</v>
      </c>
    </row>
    <row r="10898" spans="1:5">
      <c r="A10898" t="s">
        <v>11941</v>
      </c>
      <c r="B10898" t="s">
        <v>359</v>
      </c>
      <c r="C10898" t="s">
        <v>8903</v>
      </c>
      <c r="D10898" t="s">
        <v>11942</v>
      </c>
      <c r="E10898" t="s">
        <v>11931</v>
      </c>
    </row>
    <row r="10900" spans="1:5">
      <c r="A10900" t="s">
        <v>8276</v>
      </c>
    </row>
    <row r="10902" spans="1:5">
      <c r="A10902" t="s">
        <v>7469</v>
      </c>
    </row>
    <row r="10904" spans="1:5">
      <c r="A10904" t="s">
        <v>11943</v>
      </c>
    </row>
    <row r="10906" spans="1:5">
      <c r="A10906" t="s">
        <v>11944</v>
      </c>
    </row>
    <row r="10907" spans="1:5">
      <c r="A10907" t="s">
        <v>11945</v>
      </c>
    </row>
    <row r="10908" spans="1:5">
      <c r="A10908" t="s">
        <v>11946</v>
      </c>
    </row>
    <row r="10909" spans="1:5">
      <c r="A10909" s="1" t="s">
        <v>11947</v>
      </c>
    </row>
    <row r="10914" spans="1:9">
      <c r="A10914" t="s">
        <v>11948</v>
      </c>
      <c r="B10914" t="s">
        <v>11949</v>
      </c>
      <c r="C10914" t="s">
        <v>11950</v>
      </c>
      <c r="D10914" t="s">
        <v>11951</v>
      </c>
      <c r="E10914" t="s">
        <v>2846</v>
      </c>
      <c r="F10914" t="s">
        <v>11952</v>
      </c>
    </row>
    <row r="10916" spans="1:9">
      <c r="A10916" t="s">
        <v>1974</v>
      </c>
      <c r="B10916" t="s">
        <v>373</v>
      </c>
      <c r="C10916" t="s">
        <v>11953</v>
      </c>
      <c r="D10916" t="s">
        <v>1378</v>
      </c>
      <c r="E10916" t="s">
        <v>28</v>
      </c>
      <c r="F10916" t="s">
        <v>301</v>
      </c>
      <c r="G10916" t="s">
        <v>302</v>
      </c>
      <c r="H10916" t="s">
        <v>372</v>
      </c>
    </row>
    <row r="10918" spans="1:9">
      <c r="A10918" t="s">
        <v>11954</v>
      </c>
      <c r="B10918" t="s">
        <v>672</v>
      </c>
      <c r="C10918" t="s">
        <v>11955</v>
      </c>
      <c r="D10918" t="s">
        <v>1260</v>
      </c>
      <c r="E10918" t="s">
        <v>675</v>
      </c>
      <c r="F10918" t="s">
        <v>7009</v>
      </c>
      <c r="G10918" t="s">
        <v>11956</v>
      </c>
      <c r="H10918" t="s">
        <v>11957</v>
      </c>
    </row>
    <row r="10920" spans="1:9">
      <c r="A10920" t="s">
        <v>11958</v>
      </c>
      <c r="B10920" t="s">
        <v>11959</v>
      </c>
      <c r="C10920" t="s">
        <v>11960</v>
      </c>
    </row>
    <row r="10922" spans="1:9">
      <c r="A10922" t="s">
        <v>11961</v>
      </c>
      <c r="B10922" t="s">
        <v>799</v>
      </c>
      <c r="C10922" t="s">
        <v>11962</v>
      </c>
      <c r="D10922" t="s">
        <v>11963</v>
      </c>
      <c r="E10922" t="s">
        <v>11964</v>
      </c>
      <c r="F10922" t="s">
        <v>11965</v>
      </c>
    </row>
    <row r="10924" spans="1:9">
      <c r="A10924" t="s">
        <v>11966</v>
      </c>
      <c r="B10924" t="s">
        <v>11967</v>
      </c>
      <c r="C10924" t="s">
        <v>11968</v>
      </c>
      <c r="D10924" t="s">
        <v>11969</v>
      </c>
      <c r="E10924" t="s">
        <v>11970</v>
      </c>
      <c r="F10924" t="s">
        <v>11971</v>
      </c>
      <c r="G10924" t="s">
        <v>4366</v>
      </c>
      <c r="H10924" t="s">
        <v>11972</v>
      </c>
      <c r="I10924" t="s">
        <v>11973</v>
      </c>
    </row>
    <row r="10926" spans="1:9">
      <c r="A10926" t="s">
        <v>11974</v>
      </c>
      <c r="B10926" t="s">
        <v>11975</v>
      </c>
      <c r="C10926" t="s">
        <v>11976</v>
      </c>
      <c r="D10926" t="s">
        <v>11977</v>
      </c>
    </row>
    <row r="10927" spans="1:9">
      <c r="A10927" t="s">
        <v>8542</v>
      </c>
    </row>
    <row r="10928" spans="1:9">
      <c r="A10928" t="s">
        <v>11978</v>
      </c>
    </row>
    <row r="10933" spans="1:8">
      <c r="A10933" t="s">
        <v>11979</v>
      </c>
      <c r="B10933" t="s">
        <v>11980</v>
      </c>
      <c r="C10933" t="s">
        <v>819</v>
      </c>
      <c r="D10933" t="s">
        <v>2452</v>
      </c>
      <c r="E10933" t="s">
        <v>2972</v>
      </c>
      <c r="F10933" t="s">
        <v>11981</v>
      </c>
      <c r="G10933" t="s">
        <v>2451</v>
      </c>
      <c r="H10933" t="s">
        <v>11982</v>
      </c>
    </row>
    <row r="10935" spans="1:8">
      <c r="A10935" t="s">
        <v>11983</v>
      </c>
      <c r="B10935" t="s">
        <v>11984</v>
      </c>
      <c r="C10935" t="s">
        <v>11985</v>
      </c>
      <c r="D10935" t="s">
        <v>11986</v>
      </c>
    </row>
    <row r="10937" spans="1:8">
      <c r="A10937" s="1" t="s">
        <v>11987</v>
      </c>
    </row>
    <row r="10942" spans="1:8">
      <c r="A10942" t="s">
        <v>11988</v>
      </c>
    </row>
    <row r="10943" spans="1:8">
      <c r="A10943" t="s">
        <v>11989</v>
      </c>
    </row>
    <row r="10944" spans="1:8">
      <c r="A10944" t="s">
        <v>11990</v>
      </c>
      <c r="B10944" t="s">
        <v>11991</v>
      </c>
    </row>
    <row r="10945" spans="1:7">
      <c r="A10945" t="s">
        <v>11992</v>
      </c>
    </row>
    <row r="10946" spans="1:7">
      <c r="A10946" t="s">
        <v>11993</v>
      </c>
      <c r="B10946" t="s">
        <v>11994</v>
      </c>
    </row>
    <row r="10948" spans="1:7">
      <c r="A10948" t="s">
        <v>11995</v>
      </c>
    </row>
    <row r="10949" spans="1:7">
      <c r="A10949" t="s">
        <v>11996</v>
      </c>
      <c r="B10949" t="s">
        <v>11997</v>
      </c>
    </row>
    <row r="10950" spans="1:7">
      <c r="A10950" t="s">
        <v>11998</v>
      </c>
      <c r="B10950" t="s">
        <v>11999</v>
      </c>
      <c r="C10950" t="s">
        <v>12000</v>
      </c>
    </row>
    <row r="10952" spans="1:7">
      <c r="A10952" t="s">
        <v>12001</v>
      </c>
      <c r="B10952" t="s">
        <v>12002</v>
      </c>
      <c r="C10952" t="s">
        <v>12003</v>
      </c>
      <c r="D10952" t="s">
        <v>12004</v>
      </c>
    </row>
    <row r="10954" spans="1:7">
      <c r="A10954" t="s">
        <v>12005</v>
      </c>
    </row>
    <row r="10956" spans="1:7">
      <c r="A10956" t="s">
        <v>12006</v>
      </c>
      <c r="B10956" t="s">
        <v>12007</v>
      </c>
      <c r="C10956" t="s">
        <v>12008</v>
      </c>
      <c r="D10956" t="s">
        <v>12009</v>
      </c>
      <c r="E10956" t="s">
        <v>12010</v>
      </c>
      <c r="F10956" t="s">
        <v>12011</v>
      </c>
      <c r="G10956" t="s">
        <v>12012</v>
      </c>
    </row>
    <row r="10958" spans="1:7">
      <c r="A10958" t="s">
        <v>12013</v>
      </c>
      <c r="B10958" t="s">
        <v>12014</v>
      </c>
      <c r="C10958" t="s">
        <v>12015</v>
      </c>
    </row>
    <row r="10959" spans="1:7">
      <c r="A10959" t="s">
        <v>7094</v>
      </c>
    </row>
    <row r="10960" spans="1:7">
      <c r="A10960" t="s">
        <v>308</v>
      </c>
    </row>
    <row r="10961" spans="1:8">
      <c r="A10961" t="s">
        <v>12016</v>
      </c>
      <c r="B10961" t="s">
        <v>12017</v>
      </c>
      <c r="C10961" t="s">
        <v>10274</v>
      </c>
      <c r="D10961" t="s">
        <v>12018</v>
      </c>
    </row>
    <row r="10966" spans="1:8">
      <c r="A10966" t="s">
        <v>12019</v>
      </c>
      <c r="B10966" t="s">
        <v>12020</v>
      </c>
    </row>
    <row r="10968" spans="1:8">
      <c r="A10968" t="s">
        <v>12021</v>
      </c>
      <c r="B10968" t="s">
        <v>12022</v>
      </c>
      <c r="C10968" t="s">
        <v>12023</v>
      </c>
    </row>
    <row r="10970" spans="1:8">
      <c r="A10970" t="s">
        <v>12024</v>
      </c>
    </row>
    <row r="10971" spans="1:8">
      <c r="A10971" t="s">
        <v>823</v>
      </c>
    </row>
    <row r="10972" spans="1:8">
      <c r="A10972" t="s">
        <v>12025</v>
      </c>
      <c r="B10972" t="s">
        <v>12026</v>
      </c>
    </row>
    <row r="10973" spans="1:8">
      <c r="A10973" t="s">
        <v>12027</v>
      </c>
      <c r="B10973" t="s">
        <v>818</v>
      </c>
      <c r="C10973" t="s">
        <v>1645</v>
      </c>
      <c r="D10973" t="s">
        <v>3186</v>
      </c>
      <c r="E10973" t="s">
        <v>12028</v>
      </c>
      <c r="F10973" t="s">
        <v>2976</v>
      </c>
      <c r="G10973" t="s">
        <v>12029</v>
      </c>
    </row>
    <row r="10974" spans="1:8">
      <c r="A10974" t="s">
        <v>12030</v>
      </c>
      <c r="B10974" t="s">
        <v>12031</v>
      </c>
      <c r="C10974" t="s">
        <v>12032</v>
      </c>
      <c r="D10974" t="s">
        <v>12033</v>
      </c>
      <c r="E10974" t="s">
        <v>12034</v>
      </c>
      <c r="F10974" t="s">
        <v>12035</v>
      </c>
      <c r="G10974" t="s">
        <v>12036</v>
      </c>
      <c r="H10974" t="s">
        <v>12037</v>
      </c>
    </row>
    <row r="10976" spans="1:8">
      <c r="A10976" t="s">
        <v>12038</v>
      </c>
      <c r="B10976" t="s">
        <v>12039</v>
      </c>
      <c r="C10976" t="s">
        <v>12040</v>
      </c>
    </row>
    <row r="10978" spans="1:5">
      <c r="A10978" t="s">
        <v>12041</v>
      </c>
      <c r="B10978" t="s">
        <v>12042</v>
      </c>
    </row>
    <row r="10980" spans="1:5">
      <c r="A10980" t="s">
        <v>12043</v>
      </c>
      <c r="B10980" t="s">
        <v>12044</v>
      </c>
      <c r="C10980" t="s">
        <v>12045</v>
      </c>
      <c r="D10980" t="s">
        <v>12046</v>
      </c>
      <c r="E10980" t="s">
        <v>12047</v>
      </c>
    </row>
    <row r="10982" spans="1:5">
      <c r="A10982" t="s">
        <v>12048</v>
      </c>
      <c r="B10982" t="s">
        <v>12049</v>
      </c>
    </row>
    <row r="10984" spans="1:5">
      <c r="A10984" t="s">
        <v>12050</v>
      </c>
      <c r="B10984" t="s">
        <v>12051</v>
      </c>
    </row>
    <row r="10985" spans="1:5">
      <c r="A10985" s="1" t="s">
        <v>12052</v>
      </c>
    </row>
    <row r="10990" spans="1:5">
      <c r="A10990" t="s">
        <v>12053</v>
      </c>
    </row>
    <row r="10992" spans="1:5">
      <c r="A10992" t="s">
        <v>12054</v>
      </c>
      <c r="B10992" t="s">
        <v>12055</v>
      </c>
      <c r="C10992" t="s">
        <v>12056</v>
      </c>
    </row>
    <row r="10994" spans="1:5">
      <c r="A10994" t="s">
        <v>12057</v>
      </c>
      <c r="B10994" t="s">
        <v>12058</v>
      </c>
      <c r="C10994" t="s">
        <v>12059</v>
      </c>
    </row>
    <row r="10996" spans="1:5">
      <c r="A10996" t="s">
        <v>12060</v>
      </c>
      <c r="B10996" t="s">
        <v>374</v>
      </c>
      <c r="C10996" t="s">
        <v>373</v>
      </c>
      <c r="D10996" t="s">
        <v>12061</v>
      </c>
      <c r="E10996" t="s">
        <v>12062</v>
      </c>
    </row>
    <row r="10997" spans="1:5">
      <c r="A10997" t="s">
        <v>12063</v>
      </c>
      <c r="B10997" t="s">
        <v>12064</v>
      </c>
      <c r="C10997" t="s">
        <v>757</v>
      </c>
    </row>
    <row r="10998" spans="1:5">
      <c r="A10998" t="s">
        <v>12065</v>
      </c>
      <c r="B10998" t="s">
        <v>10755</v>
      </c>
      <c r="C10998" t="s">
        <v>12066</v>
      </c>
    </row>
    <row r="11000" spans="1:5">
      <c r="A11000" t="s">
        <v>12067</v>
      </c>
      <c r="B11000" t="s">
        <v>12068</v>
      </c>
      <c r="C11000" t="s">
        <v>12069</v>
      </c>
    </row>
    <row r="11002" spans="1:5">
      <c r="A11002" t="s">
        <v>12070</v>
      </c>
      <c r="B11002" t="s">
        <v>4366</v>
      </c>
      <c r="C11002" t="s">
        <v>12071</v>
      </c>
    </row>
    <row r="11004" spans="1:5">
      <c r="A11004" t="s">
        <v>12072</v>
      </c>
    </row>
    <row r="11009" spans="1:2">
      <c r="A11009" s="1" t="s">
        <v>12073</v>
      </c>
    </row>
    <row r="11016" spans="1:2">
      <c r="A11016" t="s">
        <v>12074</v>
      </c>
    </row>
    <row r="11018" spans="1:2">
      <c r="A11018" t="s">
        <v>12075</v>
      </c>
      <c r="B11018" t="s">
        <v>12076</v>
      </c>
    </row>
    <row r="11020" spans="1:2">
      <c r="A11020" t="s">
        <v>12077</v>
      </c>
      <c r="B11020" t="s">
        <v>12078</v>
      </c>
    </row>
    <row r="11022" spans="1:2">
      <c r="A11022" t="s">
        <v>12079</v>
      </c>
    </row>
    <row r="11024" spans="1:2">
      <c r="A11024" t="s">
        <v>12080</v>
      </c>
    </row>
    <row r="11025" spans="1:6">
      <c r="A11025" t="s">
        <v>12081</v>
      </c>
    </row>
    <row r="11026" spans="1:6">
      <c r="A11026" s="1" t="s">
        <v>12082</v>
      </c>
    </row>
    <row r="11031" spans="1:6">
      <c r="A11031" t="s">
        <v>12083</v>
      </c>
    </row>
    <row r="11033" spans="1:6">
      <c r="A11033" t="s">
        <v>12084</v>
      </c>
      <c r="B11033" t="s">
        <v>7738</v>
      </c>
      <c r="C11033" t="s">
        <v>12085</v>
      </c>
      <c r="D11033" t="s">
        <v>12086</v>
      </c>
      <c r="E11033" t="s">
        <v>12087</v>
      </c>
      <c r="F11033" t="s">
        <v>12088</v>
      </c>
    </row>
    <row r="11035" spans="1:6">
      <c r="A11035" t="s">
        <v>12089</v>
      </c>
      <c r="B11035" t="s">
        <v>12090</v>
      </c>
      <c r="C11035" t="s">
        <v>12091</v>
      </c>
      <c r="D11035" t="s">
        <v>12092</v>
      </c>
    </row>
    <row r="11037" spans="1:6">
      <c r="A11037" t="s">
        <v>12093</v>
      </c>
    </row>
    <row r="11039" spans="1:6">
      <c r="A11039" t="s">
        <v>12094</v>
      </c>
      <c r="B11039" t="s">
        <v>12095</v>
      </c>
    </row>
    <row r="11041" spans="1:9">
      <c r="A11041" t="s">
        <v>7727</v>
      </c>
    </row>
    <row r="11042" spans="1:9">
      <c r="A11042" t="s">
        <v>12096</v>
      </c>
      <c r="B11042" t="s">
        <v>12097</v>
      </c>
      <c r="C11042" t="s">
        <v>12098</v>
      </c>
      <c r="D11042" t="s">
        <v>12099</v>
      </c>
    </row>
    <row r="11044" spans="1:9">
      <c r="A11044" t="s">
        <v>12100</v>
      </c>
      <c r="B11044" t="s">
        <v>12101</v>
      </c>
    </row>
    <row r="11045" spans="1:9">
      <c r="A11045" t="s">
        <v>12102</v>
      </c>
    </row>
    <row r="11046" spans="1:9">
      <c r="A11046" t="s">
        <v>12103</v>
      </c>
    </row>
    <row r="11051" spans="1:9">
      <c r="A11051" t="s">
        <v>12104</v>
      </c>
      <c r="B11051" t="s">
        <v>12105</v>
      </c>
      <c r="C11051" t="s">
        <v>12106</v>
      </c>
      <c r="D11051" t="s">
        <v>12107</v>
      </c>
      <c r="E11051" t="s">
        <v>12108</v>
      </c>
      <c r="F11051" t="s">
        <v>12109</v>
      </c>
      <c r="G11051" t="s">
        <v>12110</v>
      </c>
      <c r="H11051" t="s">
        <v>12111</v>
      </c>
      <c r="I11051" t="s">
        <v>12112</v>
      </c>
    </row>
    <row r="11053" spans="1:9">
      <c r="A11053" t="s">
        <v>12113</v>
      </c>
    </row>
    <row r="11054" spans="1:9">
      <c r="A11054" t="s">
        <v>12114</v>
      </c>
      <c r="B11054" t="s">
        <v>898</v>
      </c>
      <c r="C11054" t="s">
        <v>12115</v>
      </c>
    </row>
    <row r="11055" spans="1:9">
      <c r="A11055" t="s">
        <v>12116</v>
      </c>
    </row>
    <row r="11057" spans="1:5">
      <c r="A11057" t="s">
        <v>12117</v>
      </c>
    </row>
    <row r="11058" spans="1:5">
      <c r="A11058" t="s">
        <v>12118</v>
      </c>
    </row>
    <row r="11059" spans="1:5">
      <c r="A11059" t="s">
        <v>12119</v>
      </c>
    </row>
    <row r="11060" spans="1:5">
      <c r="A11060" t="s">
        <v>12120</v>
      </c>
    </row>
    <row r="11061" spans="1:5">
      <c r="A11061" t="s">
        <v>12121</v>
      </c>
    </row>
    <row r="11062" spans="1:5">
      <c r="A11062" t="s">
        <v>12122</v>
      </c>
      <c r="B11062" t="s">
        <v>366</v>
      </c>
      <c r="C11062" t="s">
        <v>12123</v>
      </c>
      <c r="D11062" t="s">
        <v>898</v>
      </c>
      <c r="E11062" t="s">
        <v>12124</v>
      </c>
    </row>
    <row r="11063" spans="1:5">
      <c r="A11063" t="s">
        <v>12125</v>
      </c>
    </row>
    <row r="11064" spans="1:5">
      <c r="A11064" t="s">
        <v>12126</v>
      </c>
    </row>
    <row r="11065" spans="1:5">
      <c r="A11065" t="s">
        <v>12127</v>
      </c>
    </row>
    <row r="11066" spans="1:5">
      <c r="A11066" t="s">
        <v>12128</v>
      </c>
    </row>
    <row r="11067" spans="1:5">
      <c r="A11067" t="s">
        <v>12129</v>
      </c>
    </row>
    <row r="11069" spans="1:5">
      <c r="A11069" t="s">
        <v>12130</v>
      </c>
      <c r="B11069" t="s">
        <v>898</v>
      </c>
      <c r="C11069" t="s">
        <v>12124</v>
      </c>
    </row>
    <row r="11070" spans="1:5">
      <c r="A11070" t="s">
        <v>12131</v>
      </c>
      <c r="B11070" t="s">
        <v>898</v>
      </c>
      <c r="C11070" t="s">
        <v>12115</v>
      </c>
    </row>
    <row r="11071" spans="1:5">
      <c r="A11071" t="s">
        <v>12132</v>
      </c>
    </row>
    <row r="11072" spans="1:5">
      <c r="A11072" t="s">
        <v>12133</v>
      </c>
    </row>
    <row r="11073" spans="1:8">
      <c r="A11073" t="s">
        <v>12134</v>
      </c>
    </row>
    <row r="11075" spans="1:8">
      <c r="A11075" t="s">
        <v>12135</v>
      </c>
      <c r="B11075" t="s">
        <v>12136</v>
      </c>
      <c r="C11075" t="s">
        <v>12137</v>
      </c>
      <c r="D11075" t="s">
        <v>12138</v>
      </c>
      <c r="E11075" t="s">
        <v>12139</v>
      </c>
      <c r="F11075" t="s">
        <v>12140</v>
      </c>
    </row>
    <row r="11077" spans="1:8">
      <c r="A11077" t="s">
        <v>12141</v>
      </c>
      <c r="B11077" t="s">
        <v>12142</v>
      </c>
      <c r="C11077" t="s">
        <v>12143</v>
      </c>
      <c r="D11077" t="s">
        <v>12144</v>
      </c>
      <c r="E11077" t="s">
        <v>12145</v>
      </c>
      <c r="F11077" t="s">
        <v>12146</v>
      </c>
      <c r="G11077" t="s">
        <v>12147</v>
      </c>
      <c r="H11077" t="s">
        <v>12148</v>
      </c>
    </row>
    <row r="11079" spans="1:8">
      <c r="A11079" t="s">
        <v>12149</v>
      </c>
      <c r="B11079" t="s">
        <v>12150</v>
      </c>
      <c r="C11079" t="s">
        <v>12151</v>
      </c>
      <c r="D11079" t="s">
        <v>12152</v>
      </c>
    </row>
    <row r="11081" spans="1:8">
      <c r="A11081" t="s">
        <v>12153</v>
      </c>
      <c r="B11081" t="s">
        <v>12154</v>
      </c>
      <c r="C11081" t="s">
        <v>12155</v>
      </c>
      <c r="D11081" t="s">
        <v>12156</v>
      </c>
      <c r="E11081" t="s">
        <v>12157</v>
      </c>
      <c r="F11081" t="s">
        <v>12158</v>
      </c>
      <c r="G11081" t="s">
        <v>12159</v>
      </c>
    </row>
    <row r="11082" spans="1:8">
      <c r="A11082" t="s">
        <v>757</v>
      </c>
    </row>
    <row r="11083" spans="1:8">
      <c r="A11083" s="1" t="s">
        <v>12160</v>
      </c>
    </row>
    <row r="11088" spans="1:8">
      <c r="A11088" t="s">
        <v>12161</v>
      </c>
      <c r="B11088" t="s">
        <v>137</v>
      </c>
      <c r="C11088" t="s">
        <v>1011</v>
      </c>
      <c r="D11088" t="s">
        <v>12162</v>
      </c>
    </row>
    <row r="11089" spans="1:5">
      <c r="A11089" t="s">
        <v>12163</v>
      </c>
      <c r="B11089" t="s">
        <v>12164</v>
      </c>
    </row>
    <row r="11091" spans="1:5">
      <c r="A11091" t="s">
        <v>12165</v>
      </c>
      <c r="B11091" t="s">
        <v>12166</v>
      </c>
      <c r="C11091" t="s">
        <v>1011</v>
      </c>
      <c r="D11091" t="s">
        <v>12167</v>
      </c>
      <c r="E11091" t="s">
        <v>12168</v>
      </c>
    </row>
    <row r="11093" spans="1:5">
      <c r="A11093" t="s">
        <v>12169</v>
      </c>
      <c r="B11093" t="s">
        <v>12170</v>
      </c>
      <c r="C11093" t="s">
        <v>12171</v>
      </c>
    </row>
    <row r="11095" spans="1:5">
      <c r="A11095" t="s">
        <v>12172</v>
      </c>
      <c r="B11095" t="s">
        <v>137</v>
      </c>
      <c r="C11095" t="s">
        <v>12173</v>
      </c>
    </row>
    <row r="11097" spans="1:5">
      <c r="A11097" t="s">
        <v>12174</v>
      </c>
    </row>
    <row r="11099" spans="1:5">
      <c r="A11099" t="s">
        <v>12175</v>
      </c>
    </row>
    <row r="11101" spans="1:5">
      <c r="A11101" s="1" t="s">
        <v>12176</v>
      </c>
    </row>
    <row r="11106" spans="1:7">
      <c r="A11106" t="s">
        <v>12177</v>
      </c>
      <c r="B11106" t="s">
        <v>315</v>
      </c>
      <c r="C11106" t="s">
        <v>12178</v>
      </c>
    </row>
    <row r="11107" spans="1:7">
      <c r="A11107" t="s">
        <v>12179</v>
      </c>
    </row>
    <row r="11108" spans="1:7">
      <c r="A11108" t="s">
        <v>12180</v>
      </c>
    </row>
    <row r="11109" spans="1:7">
      <c r="A11109" t="s">
        <v>12181</v>
      </c>
      <c r="B11109" t="s">
        <v>12182</v>
      </c>
    </row>
    <row r="11113" spans="1:7">
      <c r="A11113" t="s">
        <v>12183</v>
      </c>
      <c r="B11113" t="s">
        <v>3375</v>
      </c>
      <c r="C11113" t="s">
        <v>380</v>
      </c>
      <c r="D11113" t="s">
        <v>687</v>
      </c>
      <c r="E11113" t="s">
        <v>12184</v>
      </c>
    </row>
    <row r="11114" spans="1:7">
      <c r="A11114" t="s">
        <v>12185</v>
      </c>
      <c r="B11114" t="s">
        <v>1360</v>
      </c>
      <c r="C11114" t="s">
        <v>4840</v>
      </c>
      <c r="D11114" t="s">
        <v>757</v>
      </c>
    </row>
    <row r="11115" spans="1:7">
      <c r="A11115" t="s">
        <v>12186</v>
      </c>
      <c r="B11115" t="s">
        <v>12187</v>
      </c>
      <c r="C11115" t="s">
        <v>12188</v>
      </c>
    </row>
    <row r="11117" spans="1:7">
      <c r="A11117" t="s">
        <v>12189</v>
      </c>
      <c r="B11117" t="s">
        <v>377</v>
      </c>
      <c r="C11117" t="s">
        <v>12190</v>
      </c>
      <c r="D11117" t="s">
        <v>379</v>
      </c>
      <c r="E11117" t="s">
        <v>12191</v>
      </c>
    </row>
    <row r="11118" spans="1:7">
      <c r="A11118" t="s">
        <v>12192</v>
      </c>
      <c r="B11118" t="s">
        <v>366</v>
      </c>
      <c r="C11118" t="s">
        <v>367</v>
      </c>
      <c r="D11118" t="s">
        <v>12193</v>
      </c>
      <c r="E11118" t="s">
        <v>9433</v>
      </c>
      <c r="F11118" t="s">
        <v>366</v>
      </c>
      <c r="G11118" t="s">
        <v>12194</v>
      </c>
    </row>
    <row r="11119" spans="1:7">
      <c r="A11119" t="s">
        <v>12195</v>
      </c>
      <c r="B11119" t="s">
        <v>12196</v>
      </c>
      <c r="C11119" t="s">
        <v>372</v>
      </c>
      <c r="D11119" t="s">
        <v>12197</v>
      </c>
      <c r="E11119" t="s">
        <v>757</v>
      </c>
    </row>
    <row r="11120" spans="1:7">
      <c r="A11120" t="s">
        <v>12198</v>
      </c>
      <c r="B11120" t="s">
        <v>12199</v>
      </c>
      <c r="C11120" t="s">
        <v>12200</v>
      </c>
    </row>
    <row r="11122" spans="1:4">
      <c r="A11122" t="s">
        <v>12201</v>
      </c>
      <c r="B11122" t="s">
        <v>12202</v>
      </c>
      <c r="C11122" t="s">
        <v>2009</v>
      </c>
      <c r="D11122" t="s">
        <v>12203</v>
      </c>
    </row>
    <row r="11124" spans="1:4">
      <c r="A11124" t="s">
        <v>12204</v>
      </c>
    </row>
    <row r="11130" spans="1:4">
      <c r="A11130" t="s">
        <v>12205</v>
      </c>
      <c r="B11130" t="s">
        <v>12206</v>
      </c>
      <c r="C11130" t="s">
        <v>12207</v>
      </c>
      <c r="D11130" t="s">
        <v>12208</v>
      </c>
    </row>
    <row r="11133" spans="1:4">
      <c r="A11133" t="s">
        <v>12209</v>
      </c>
      <c r="B11133" t="s">
        <v>12210</v>
      </c>
      <c r="C11133" t="s">
        <v>12211</v>
      </c>
      <c r="D11133" t="s">
        <v>12212</v>
      </c>
    </row>
    <row r="11136" spans="1:4">
      <c r="A11136" t="s">
        <v>12213</v>
      </c>
      <c r="B11136" t="s">
        <v>12214</v>
      </c>
      <c r="C11136" t="s">
        <v>12215</v>
      </c>
    </row>
    <row r="11138" spans="1:3">
      <c r="A11138" t="s">
        <v>12216</v>
      </c>
    </row>
    <row r="11140" spans="1:3">
      <c r="A11140" t="s">
        <v>12217</v>
      </c>
    </row>
    <row r="11141" spans="1:3">
      <c r="A11141" t="s">
        <v>12218</v>
      </c>
    </row>
    <row r="11142" spans="1:3">
      <c r="A11142" t="s">
        <v>12219</v>
      </c>
      <c r="B11142" t="s">
        <v>12220</v>
      </c>
    </row>
    <row r="11143" spans="1:3">
      <c r="A11143" t="s">
        <v>12221</v>
      </c>
    </row>
    <row r="11144" spans="1:3">
      <c r="A11144" t="s">
        <v>12222</v>
      </c>
    </row>
    <row r="11145" spans="1:3">
      <c r="A11145" t="s">
        <v>12223</v>
      </c>
    </row>
    <row r="11146" spans="1:3">
      <c r="A11146" t="s">
        <v>12224</v>
      </c>
    </row>
    <row r="11148" spans="1:3">
      <c r="A11148" t="s">
        <v>12225</v>
      </c>
    </row>
    <row r="11149" spans="1:3">
      <c r="A11149" t="s">
        <v>12226</v>
      </c>
      <c r="B11149" t="s">
        <v>6649</v>
      </c>
      <c r="C11149" t="s">
        <v>12227</v>
      </c>
    </row>
    <row r="11150" spans="1:3">
      <c r="A11150" t="s">
        <v>12228</v>
      </c>
    </row>
    <row r="11152" spans="1:3">
      <c r="A11152" t="s">
        <v>12229</v>
      </c>
    </row>
    <row r="11154" spans="1:13">
      <c r="A11154" t="s">
        <v>12230</v>
      </c>
    </row>
    <row r="11155" spans="1:13">
      <c r="A11155" t="s">
        <v>12231</v>
      </c>
    </row>
    <row r="11157" spans="1:13">
      <c r="A11157" t="s">
        <v>12232</v>
      </c>
    </row>
    <row r="11159" spans="1:13">
      <c r="A11159" t="s">
        <v>12233</v>
      </c>
    </row>
    <row r="11160" spans="1:13">
      <c r="A11160" t="s">
        <v>12234</v>
      </c>
    </row>
    <row r="11162" spans="1:13">
      <c r="A11162" s="1" t="s">
        <v>12235</v>
      </c>
    </row>
    <row r="11167" spans="1:13">
      <c r="A11167" t="s">
        <v>12236</v>
      </c>
      <c r="B11167" t="s">
        <v>373</v>
      </c>
      <c r="C11167" t="s">
        <v>12237</v>
      </c>
      <c r="D11167" t="s">
        <v>3359</v>
      </c>
      <c r="E11167" t="s">
        <v>288</v>
      </c>
      <c r="F11167" t="s">
        <v>12238</v>
      </c>
      <c r="G11167" t="s">
        <v>674</v>
      </c>
      <c r="H11167" t="s">
        <v>12239</v>
      </c>
      <c r="I11167" t="s">
        <v>218</v>
      </c>
      <c r="J11167" t="s">
        <v>52</v>
      </c>
      <c r="K11167" t="s">
        <v>378</v>
      </c>
      <c r="L11167" t="s">
        <v>12240</v>
      </c>
      <c r="M11167" t="s">
        <v>12241</v>
      </c>
    </row>
    <row r="11169" spans="1:3">
      <c r="A11169" t="s">
        <v>12242</v>
      </c>
    </row>
    <row r="11171" spans="1:3">
      <c r="A11171" t="s">
        <v>12243</v>
      </c>
    </row>
    <row r="11173" spans="1:3">
      <c r="A11173" t="s">
        <v>12244</v>
      </c>
    </row>
    <row r="11174" spans="1:3">
      <c r="A11174" t="s">
        <v>12245</v>
      </c>
    </row>
    <row r="11175" spans="1:3">
      <c r="A11175" t="s">
        <v>12246</v>
      </c>
    </row>
    <row r="11177" spans="1:3">
      <c r="A11177" t="s">
        <v>12247</v>
      </c>
    </row>
    <row r="11178" spans="1:3">
      <c r="A11178" t="s">
        <v>12248</v>
      </c>
      <c r="B11178" t="s">
        <v>322</v>
      </c>
      <c r="C11178" t="s">
        <v>12249</v>
      </c>
    </row>
    <row r="11180" spans="1:3">
      <c r="A11180" t="s">
        <v>12250</v>
      </c>
    </row>
    <row r="11181" spans="1:3">
      <c r="A11181" t="s">
        <v>12251</v>
      </c>
    </row>
    <row r="11185" spans="1:3">
      <c r="A11185" t="s">
        <v>12252</v>
      </c>
      <c r="B11185" t="s">
        <v>12253</v>
      </c>
    </row>
    <row r="11186" spans="1:3">
      <c r="A11186" s="1" t="s">
        <v>12254</v>
      </c>
    </row>
    <row r="11191" spans="1:3">
      <c r="A11191" t="s">
        <v>12255</v>
      </c>
      <c r="B11191" t="s">
        <v>12256</v>
      </c>
      <c r="C11191" t="s">
        <v>12257</v>
      </c>
    </row>
    <row r="11193" spans="1:3">
      <c r="A11193" t="s">
        <v>12258</v>
      </c>
    </row>
    <row r="11195" spans="1:3">
      <c r="A11195" s="1" t="s">
        <v>12259</v>
      </c>
    </row>
    <row r="11200" spans="1:3">
      <c r="A11200" t="s">
        <v>12260</v>
      </c>
    </row>
    <row r="11202" spans="1:18">
      <c r="A11202" t="s">
        <v>12261</v>
      </c>
      <c r="B11202" t="s">
        <v>1023</v>
      </c>
      <c r="C11202" t="s">
        <v>12262</v>
      </c>
      <c r="D11202" t="s">
        <v>373</v>
      </c>
      <c r="E11202" t="s">
        <v>28</v>
      </c>
      <c r="F11202" t="s">
        <v>2103</v>
      </c>
      <c r="G11202" t="s">
        <v>12263</v>
      </c>
      <c r="H11202" t="s">
        <v>371</v>
      </c>
      <c r="I11202" t="s">
        <v>674</v>
      </c>
      <c r="J11202" t="s">
        <v>675</v>
      </c>
      <c r="K11202" t="s">
        <v>372</v>
      </c>
      <c r="L11202" t="s">
        <v>12264</v>
      </c>
      <c r="M11202" t="s">
        <v>218</v>
      </c>
      <c r="N11202" t="s">
        <v>896</v>
      </c>
      <c r="O11202" t="s">
        <v>52</v>
      </c>
      <c r="P11202" t="s">
        <v>378</v>
      </c>
      <c r="Q11202" t="s">
        <v>377</v>
      </c>
      <c r="R11202" t="s">
        <v>12265</v>
      </c>
    </row>
    <row r="11204" spans="1:18">
      <c r="A11204" t="s">
        <v>12266</v>
      </c>
      <c r="B11204" t="s">
        <v>12267</v>
      </c>
      <c r="C11204" t="s">
        <v>12268</v>
      </c>
      <c r="D11204" t="s">
        <v>2350</v>
      </c>
      <c r="E11204" t="s">
        <v>12269</v>
      </c>
    </row>
    <row r="11206" spans="1:18">
      <c r="A11206" t="s">
        <v>12270</v>
      </c>
      <c r="B11206" t="s">
        <v>12271</v>
      </c>
    </row>
    <row r="11208" spans="1:18">
      <c r="A11208" t="s">
        <v>12272</v>
      </c>
    </row>
    <row r="11210" spans="1:18">
      <c r="A11210" t="s">
        <v>12273</v>
      </c>
    </row>
    <row r="11212" spans="1:18">
      <c r="A11212" t="s">
        <v>12274</v>
      </c>
    </row>
    <row r="11217" spans="1:5">
      <c r="A11217" t="s">
        <v>12275</v>
      </c>
    </row>
    <row r="11218" spans="1:5">
      <c r="A11218" s="1" t="s">
        <v>12276</v>
      </c>
    </row>
    <row r="11223" spans="1:5">
      <c r="A11223" t="s">
        <v>8</v>
      </c>
      <c r="B11223" t="s">
        <v>12277</v>
      </c>
      <c r="C11223" t="s">
        <v>12278</v>
      </c>
    </row>
    <row r="11225" spans="1:5">
      <c r="A11225" t="s">
        <v>12279</v>
      </c>
      <c r="B11225" t="s">
        <v>12280</v>
      </c>
      <c r="C11225" t="s">
        <v>3640</v>
      </c>
      <c r="D11225" t="s">
        <v>12281</v>
      </c>
      <c r="E11225" t="s">
        <v>12282</v>
      </c>
    </row>
    <row r="11227" spans="1:5">
      <c r="A11227" t="s">
        <v>12283</v>
      </c>
      <c r="B11227" t="s">
        <v>12284</v>
      </c>
    </row>
    <row r="11229" spans="1:5">
      <c r="A11229" t="s">
        <v>12285</v>
      </c>
      <c r="B11229" t="s">
        <v>12286</v>
      </c>
      <c r="C11229" t="s">
        <v>7739</v>
      </c>
      <c r="D11229" t="s">
        <v>12287</v>
      </c>
    </row>
    <row r="11231" spans="1:5">
      <c r="A11231" t="s">
        <v>12288</v>
      </c>
    </row>
    <row r="11232" spans="1:5">
      <c r="A11232" s="1" t="s">
        <v>12289</v>
      </c>
    </row>
    <row r="11237" spans="1:2">
      <c r="A11237" t="s">
        <v>12290</v>
      </c>
    </row>
    <row r="11239" spans="1:2">
      <c r="A11239" t="s">
        <v>12291</v>
      </c>
    </row>
    <row r="11241" spans="1:2">
      <c r="A11241" t="s">
        <v>12292</v>
      </c>
    </row>
    <row r="11243" spans="1:2">
      <c r="A11243" t="s">
        <v>12293</v>
      </c>
      <c r="B11243" t="s">
        <v>12294</v>
      </c>
    </row>
    <row r="11245" spans="1:2">
      <c r="A11245" t="s">
        <v>12295</v>
      </c>
    </row>
    <row r="11248" spans="1:2">
      <c r="A11248" t="s">
        <v>12296</v>
      </c>
    </row>
    <row r="11249" spans="1:27">
      <c r="A11249" t="s">
        <v>12297</v>
      </c>
      <c r="B11249" t="s">
        <v>12298</v>
      </c>
    </row>
    <row r="11251" spans="1:27">
      <c r="A11251" t="s">
        <v>12299</v>
      </c>
      <c r="B11251" t="s">
        <v>7007</v>
      </c>
      <c r="C11251" t="s">
        <v>12300</v>
      </c>
      <c r="D11251" t="s">
        <v>12301</v>
      </c>
      <c r="E11251" t="s">
        <v>4479</v>
      </c>
      <c r="F11251" t="s">
        <v>12302</v>
      </c>
      <c r="G11251" t="s">
        <v>12303</v>
      </c>
      <c r="H11251" t="s">
        <v>12304</v>
      </c>
      <c r="I11251" t="s">
        <v>12305</v>
      </c>
    </row>
    <row r="11253" spans="1:27">
      <c r="A11253" t="s">
        <v>12306</v>
      </c>
      <c r="B11253" t="s">
        <v>7007</v>
      </c>
      <c r="C11253" t="s">
        <v>12307</v>
      </c>
      <c r="D11253" t="s">
        <v>12308</v>
      </c>
      <c r="E11253" t="s">
        <v>12309</v>
      </c>
      <c r="F11253" t="s">
        <v>374</v>
      </c>
      <c r="G11253" t="s">
        <v>2733</v>
      </c>
      <c r="H11253" t="s">
        <v>12310</v>
      </c>
      <c r="I11253" t="s">
        <v>12311</v>
      </c>
      <c r="J11253" t="s">
        <v>1378</v>
      </c>
      <c r="K11253" t="s">
        <v>12312</v>
      </c>
      <c r="L11253" t="s">
        <v>1378</v>
      </c>
      <c r="M11253" t="s">
        <v>1647</v>
      </c>
      <c r="N11253" t="s">
        <v>4342</v>
      </c>
      <c r="O11253" t="s">
        <v>8859</v>
      </c>
      <c r="P11253" t="s">
        <v>12313</v>
      </c>
      <c r="Q11253" t="s">
        <v>677</v>
      </c>
      <c r="R11253" t="s">
        <v>4343</v>
      </c>
      <c r="S11253" t="s">
        <v>678</v>
      </c>
      <c r="T11253" t="s">
        <v>9707</v>
      </c>
      <c r="U11253" t="s">
        <v>672</v>
      </c>
      <c r="V11253" t="s">
        <v>9706</v>
      </c>
      <c r="W11253" t="s">
        <v>7573</v>
      </c>
      <c r="X11253" t="s">
        <v>12314</v>
      </c>
      <c r="Y11253" t="s">
        <v>12315</v>
      </c>
      <c r="Z11253" t="s">
        <v>4932</v>
      </c>
      <c r="AA11253" t="s">
        <v>12316</v>
      </c>
    </row>
    <row r="11255" spans="1:27">
      <c r="A11255" t="s">
        <v>12317</v>
      </c>
      <c r="B11255" t="s">
        <v>12318</v>
      </c>
      <c r="C11255" t="s">
        <v>12319</v>
      </c>
      <c r="D11255" t="s">
        <v>12320</v>
      </c>
    </row>
    <row r="11257" spans="1:27">
      <c r="A11257" t="s">
        <v>12321</v>
      </c>
      <c r="B11257" t="s">
        <v>12322</v>
      </c>
      <c r="C11257" t="s">
        <v>12323</v>
      </c>
      <c r="D11257" t="s">
        <v>12324</v>
      </c>
      <c r="E11257" t="s">
        <v>12325</v>
      </c>
      <c r="F11257" t="s">
        <v>12326</v>
      </c>
    </row>
    <row r="11260" spans="1:27">
      <c r="A11260" t="s">
        <v>12327</v>
      </c>
    </row>
    <row r="11261" spans="1:27">
      <c r="A11261" t="s">
        <v>12328</v>
      </c>
    </row>
    <row r="11262" spans="1:27">
      <c r="A11262" t="s">
        <v>12329</v>
      </c>
    </row>
    <row r="11263" spans="1:27">
      <c r="A11263" t="s">
        <v>12330</v>
      </c>
    </row>
    <row r="11264" spans="1:27">
      <c r="A11264" t="s">
        <v>12331</v>
      </c>
      <c r="B11264" t="s">
        <v>12332</v>
      </c>
    </row>
    <row r="11265" spans="1:3">
      <c r="A11265" t="s">
        <v>12333</v>
      </c>
    </row>
    <row r="11266" spans="1:3">
      <c r="A11266" t="s">
        <v>12334</v>
      </c>
    </row>
    <row r="11267" spans="1:3">
      <c r="A11267" t="s">
        <v>12335</v>
      </c>
    </row>
    <row r="11268" spans="1:3">
      <c r="A11268" t="s">
        <v>12336</v>
      </c>
    </row>
    <row r="11271" spans="1:3">
      <c r="A11271" t="s">
        <v>12337</v>
      </c>
      <c r="B11271" t="s">
        <v>12338</v>
      </c>
      <c r="C11271" t="s">
        <v>12339</v>
      </c>
    </row>
    <row r="11276" spans="1:3">
      <c r="A11276" s="1" t="s">
        <v>12340</v>
      </c>
    </row>
    <row r="11281" spans="1:5">
      <c r="A11281" t="s">
        <v>12341</v>
      </c>
      <c r="B11281" t="s">
        <v>12342</v>
      </c>
      <c r="C11281" t="s">
        <v>12343</v>
      </c>
      <c r="D11281" t="s">
        <v>12344</v>
      </c>
      <c r="E11281" t="s">
        <v>12345</v>
      </c>
    </row>
    <row r="11283" spans="1:5">
      <c r="A11283" t="s">
        <v>12346</v>
      </c>
    </row>
    <row r="11285" spans="1:5">
      <c r="A11285" t="s">
        <v>12347</v>
      </c>
      <c r="B11285" t="s">
        <v>12348</v>
      </c>
    </row>
    <row r="11287" spans="1:5">
      <c r="A11287" t="s">
        <v>12349</v>
      </c>
      <c r="B11287" t="s">
        <v>12350</v>
      </c>
      <c r="C11287" t="s">
        <v>12351</v>
      </c>
      <c r="D11287" t="s">
        <v>12352</v>
      </c>
      <c r="E11287" t="s">
        <v>12353</v>
      </c>
    </row>
    <row r="11289" spans="1:5">
      <c r="A11289" t="s">
        <v>12354</v>
      </c>
      <c r="B11289" t="s">
        <v>322</v>
      </c>
      <c r="C11289" t="s">
        <v>12355</v>
      </c>
    </row>
    <row r="11291" spans="1:5">
      <c r="A11291" t="s">
        <v>12250</v>
      </c>
    </row>
    <row r="11292" spans="1:5">
      <c r="A11292" t="s">
        <v>12356</v>
      </c>
    </row>
    <row r="11294" spans="1:5">
      <c r="A11294" t="s">
        <v>12357</v>
      </c>
    </row>
    <row r="11295" spans="1:5">
      <c r="A11295" t="s">
        <v>12358</v>
      </c>
    </row>
    <row r="11297" spans="1:11">
      <c r="A11297" t="s">
        <v>12359</v>
      </c>
      <c r="B11297" t="s">
        <v>12360</v>
      </c>
      <c r="C11297" t="s">
        <v>12361</v>
      </c>
      <c r="D11297" t="s">
        <v>4366</v>
      </c>
      <c r="E11297" t="s">
        <v>12362</v>
      </c>
    </row>
    <row r="11299" spans="1:11">
      <c r="A11299" t="s">
        <v>12363</v>
      </c>
      <c r="B11299" t="s">
        <v>12364</v>
      </c>
    </row>
    <row r="11300" spans="1:11">
      <c r="A11300" t="s">
        <v>12365</v>
      </c>
      <c r="B11300" t="s">
        <v>2350</v>
      </c>
      <c r="C11300" t="s">
        <v>12366</v>
      </c>
      <c r="D11300" t="s">
        <v>12367</v>
      </c>
      <c r="E11300" t="s">
        <v>12368</v>
      </c>
      <c r="F11300" t="s">
        <v>2244</v>
      </c>
      <c r="G11300" t="s">
        <v>12369</v>
      </c>
      <c r="H11300" t="s">
        <v>12253</v>
      </c>
    </row>
    <row r="11301" spans="1:11">
      <c r="A11301" s="1" t="s">
        <v>12370</v>
      </c>
    </row>
    <row r="11306" spans="1:11">
      <c r="A11306" t="s">
        <v>12371</v>
      </c>
      <c r="B11306" t="s">
        <v>12372</v>
      </c>
      <c r="C11306" t="s">
        <v>12373</v>
      </c>
      <c r="D11306" t="s">
        <v>12374</v>
      </c>
      <c r="E11306" t="s">
        <v>671</v>
      </c>
      <c r="F11306" t="s">
        <v>12375</v>
      </c>
      <c r="G11306" t="s">
        <v>12376</v>
      </c>
      <c r="H11306" t="s">
        <v>12377</v>
      </c>
      <c r="I11306" t="s">
        <v>12378</v>
      </c>
      <c r="J11306" t="s">
        <v>12379</v>
      </c>
      <c r="K11306" t="s">
        <v>12380</v>
      </c>
    </row>
    <row r="11308" spans="1:11">
      <c r="A11308" t="s">
        <v>12381</v>
      </c>
    </row>
    <row r="11309" spans="1:11">
      <c r="A11309" t="s">
        <v>12382</v>
      </c>
    </row>
    <row r="11310" spans="1:11">
      <c r="A11310" t="s">
        <v>308</v>
      </c>
    </row>
    <row r="11311" spans="1:11">
      <c r="A11311" t="s">
        <v>12383</v>
      </c>
    </row>
    <row r="11316" spans="1:8">
      <c r="A11316" t="s">
        <v>12384</v>
      </c>
    </row>
    <row r="11318" spans="1:8">
      <c r="A11318" t="s">
        <v>1802</v>
      </c>
    </row>
    <row r="11320" spans="1:8">
      <c r="A11320" t="s">
        <v>1803</v>
      </c>
    </row>
    <row r="11322" spans="1:8">
      <c r="A11322" t="s">
        <v>1804</v>
      </c>
    </row>
    <row r="11324" spans="1:8">
      <c r="A11324" t="s">
        <v>1805</v>
      </c>
      <c r="B11324" t="s">
        <v>218</v>
      </c>
      <c r="C11324" t="s">
        <v>380</v>
      </c>
      <c r="D11324" t="s">
        <v>378</v>
      </c>
      <c r="E11324" t="s">
        <v>377</v>
      </c>
      <c r="F11324" t="s">
        <v>379</v>
      </c>
      <c r="G11324" t="s">
        <v>1806</v>
      </c>
      <c r="H11324" t="s">
        <v>1807</v>
      </c>
    </row>
    <row r="11326" spans="1:8">
      <c r="A11326" t="s">
        <v>1808</v>
      </c>
    </row>
    <row r="11328" spans="1:8">
      <c r="A11328" t="s">
        <v>1809</v>
      </c>
    </row>
    <row r="11329" spans="1:11">
      <c r="A11329" t="s">
        <v>1810</v>
      </c>
    </row>
    <row r="11330" spans="1:11">
      <c r="A11330" t="s">
        <v>1811</v>
      </c>
    </row>
    <row r="11331" spans="1:11">
      <c r="A11331" t="s">
        <v>1812</v>
      </c>
    </row>
    <row r="11332" spans="1:11">
      <c r="A11332" t="s">
        <v>1813</v>
      </c>
    </row>
    <row r="11333" spans="1:11">
      <c r="A11333" t="s">
        <v>1814</v>
      </c>
    </row>
    <row r="11335" spans="1:11">
      <c r="A11335" t="s">
        <v>1815</v>
      </c>
    </row>
    <row r="11337" spans="1:11">
      <c r="A11337" t="s">
        <v>1816</v>
      </c>
      <c r="B11337" t="s">
        <v>1817</v>
      </c>
      <c r="C11337" t="s">
        <v>28</v>
      </c>
      <c r="D11337" t="s">
        <v>301</v>
      </c>
      <c r="E11337" t="s">
        <v>302</v>
      </c>
      <c r="F11337" t="s">
        <v>288</v>
      </c>
      <c r="G11337" t="s">
        <v>1818</v>
      </c>
      <c r="H11337" t="s">
        <v>1819</v>
      </c>
      <c r="I11337" t="s">
        <v>674</v>
      </c>
      <c r="J11337" t="s">
        <v>1820</v>
      </c>
      <c r="K11337" t="s">
        <v>1821</v>
      </c>
    </row>
    <row r="11339" spans="1:11">
      <c r="A11339" t="s">
        <v>1822</v>
      </c>
    </row>
    <row r="11340" spans="1:11">
      <c r="A11340" t="s">
        <v>1823</v>
      </c>
    </row>
    <row r="11345" spans="1:27">
      <c r="A11345" t="s">
        <v>12385</v>
      </c>
      <c r="B11345" t="s">
        <v>12386</v>
      </c>
      <c r="C11345" t="s">
        <v>12387</v>
      </c>
      <c r="D11345" t="s">
        <v>12388</v>
      </c>
      <c r="E11345" t="s">
        <v>12389</v>
      </c>
      <c r="F11345" t="s">
        <v>12390</v>
      </c>
      <c r="G11345" t="s">
        <v>12391</v>
      </c>
      <c r="H11345" t="s">
        <v>12392</v>
      </c>
      <c r="I11345" t="s">
        <v>12393</v>
      </c>
      <c r="J11345" t="s">
        <v>12017</v>
      </c>
      <c r="K11345" t="s">
        <v>10274</v>
      </c>
      <c r="L11345" t="s">
        <v>12394</v>
      </c>
      <c r="M11345" t="s">
        <v>12395</v>
      </c>
      <c r="N11345" t="s">
        <v>12396</v>
      </c>
      <c r="O11345" t="s">
        <v>12397</v>
      </c>
      <c r="P11345" t="s">
        <v>12398</v>
      </c>
      <c r="Q11345" t="s">
        <v>12399</v>
      </c>
      <c r="R11345" t="s">
        <v>12352</v>
      </c>
      <c r="S11345" t="s">
        <v>12400</v>
      </c>
      <c r="T11345" t="s">
        <v>12401</v>
      </c>
      <c r="U11345" t="s">
        <v>12402</v>
      </c>
      <c r="V11345" t="s">
        <v>12403</v>
      </c>
      <c r="W11345" t="s">
        <v>12404</v>
      </c>
      <c r="X11345" t="s">
        <v>12405</v>
      </c>
      <c r="Y11345" t="s">
        <v>12406</v>
      </c>
      <c r="Z11345" t="s">
        <v>2658</v>
      </c>
      <c r="AA11345" t="s">
        <v>12351</v>
      </c>
    </row>
    <row r="11346" spans="1:27">
      <c r="A11346" s="1" t="s">
        <v>12407</v>
      </c>
    </row>
    <row r="11351" spans="1:27">
      <c r="A11351" t="s">
        <v>12408</v>
      </c>
      <c r="B11351" t="s">
        <v>12409</v>
      </c>
      <c r="C11351" t="s">
        <v>1123</v>
      </c>
      <c r="D11351" t="s">
        <v>12410</v>
      </c>
    </row>
    <row r="11353" spans="1:27">
      <c r="A11353" t="s">
        <v>12411</v>
      </c>
    </row>
    <row r="11354" spans="1:27">
      <c r="A11354" t="s">
        <v>11686</v>
      </c>
    </row>
    <row r="11355" spans="1:27">
      <c r="A11355" t="s">
        <v>11709</v>
      </c>
    </row>
    <row r="11356" spans="1:27">
      <c r="A11356" t="s">
        <v>12412</v>
      </c>
    </row>
    <row r="11357" spans="1:27">
      <c r="A11357" t="s">
        <v>8213</v>
      </c>
    </row>
    <row r="11358" spans="1:27">
      <c r="A11358" t="s">
        <v>7975</v>
      </c>
    </row>
    <row r="11359" spans="1:27">
      <c r="A11359" t="s">
        <v>12413</v>
      </c>
      <c r="B11359" t="s">
        <v>39</v>
      </c>
      <c r="C11359" t="s">
        <v>12414</v>
      </c>
    </row>
    <row r="11360" spans="1:27">
      <c r="A11360" t="s">
        <v>12415</v>
      </c>
    </row>
    <row r="11361" spans="1:3">
      <c r="A11361" t="s">
        <v>12416</v>
      </c>
    </row>
    <row r="11362" spans="1:3">
      <c r="A11362" t="s">
        <v>12417</v>
      </c>
    </row>
    <row r="11363" spans="1:3">
      <c r="A11363" t="s">
        <v>12418</v>
      </c>
    </row>
    <row r="11365" spans="1:3">
      <c r="A11365" t="s">
        <v>12419</v>
      </c>
    </row>
    <row r="11366" spans="1:3">
      <c r="A11366" t="s">
        <v>12420</v>
      </c>
      <c r="B11366" t="s">
        <v>12421</v>
      </c>
    </row>
    <row r="11367" spans="1:3">
      <c r="A11367" t="s">
        <v>12422</v>
      </c>
      <c r="B11367" t="s">
        <v>38</v>
      </c>
      <c r="C11367" t="s">
        <v>12423</v>
      </c>
    </row>
    <row r="11368" spans="1:3">
      <c r="A11368" t="s">
        <v>12424</v>
      </c>
      <c r="B11368" t="s">
        <v>12425</v>
      </c>
    </row>
    <row r="11369" spans="1:3">
      <c r="A11369" t="s">
        <v>12426</v>
      </c>
      <c r="B11369" t="s">
        <v>12427</v>
      </c>
    </row>
    <row r="11370" spans="1:3">
      <c r="A11370" t="s">
        <v>7986</v>
      </c>
      <c r="B11370" t="s">
        <v>12428</v>
      </c>
      <c r="C11370" t="s">
        <v>12429</v>
      </c>
    </row>
    <row r="11371" spans="1:3">
      <c r="A11371" t="s">
        <v>12430</v>
      </c>
    </row>
    <row r="11372" spans="1:3">
      <c r="A11372" t="s">
        <v>12431</v>
      </c>
    </row>
    <row r="11374" spans="1:3">
      <c r="A11374" t="s">
        <v>12432</v>
      </c>
    </row>
    <row r="11375" spans="1:3">
      <c r="A11375" t="s">
        <v>12433</v>
      </c>
    </row>
    <row r="11376" spans="1:3">
      <c r="A11376" t="s">
        <v>12434</v>
      </c>
    </row>
    <row r="11377" spans="1:3">
      <c r="A11377" t="s">
        <v>12435</v>
      </c>
    </row>
    <row r="11378" spans="1:3">
      <c r="A11378" t="s">
        <v>12436</v>
      </c>
    </row>
    <row r="11379" spans="1:3">
      <c r="A11379" t="s">
        <v>12437</v>
      </c>
    </row>
    <row r="11380" spans="1:3">
      <c r="A11380" t="s">
        <v>12438</v>
      </c>
    </row>
    <row r="11381" spans="1:3">
      <c r="A11381" t="s">
        <v>12439</v>
      </c>
    </row>
    <row r="11382" spans="1:3">
      <c r="A11382" t="s">
        <v>12440</v>
      </c>
    </row>
    <row r="11384" spans="1:3">
      <c r="A11384" t="s">
        <v>12441</v>
      </c>
    </row>
    <row r="11386" spans="1:3">
      <c r="A11386" t="s">
        <v>12354</v>
      </c>
      <c r="B11386" t="s">
        <v>322</v>
      </c>
      <c r="C11386" t="s">
        <v>12442</v>
      </c>
    </row>
    <row r="11387" spans="1:3">
      <c r="A11387" s="1" t="s">
        <v>12443</v>
      </c>
    </row>
    <row r="11392" spans="1:3">
      <c r="A11392" t="s">
        <v>12444</v>
      </c>
    </row>
    <row r="11393" spans="1:3">
      <c r="A11393" t="s">
        <v>12445</v>
      </c>
      <c r="B11393" t="s">
        <v>12446</v>
      </c>
    </row>
    <row r="11395" spans="1:3">
      <c r="A11395" t="s">
        <v>12447</v>
      </c>
      <c r="B11395" t="s">
        <v>12448</v>
      </c>
    </row>
    <row r="11397" spans="1:3">
      <c r="A11397" t="s">
        <v>12449</v>
      </c>
    </row>
    <row r="11398" spans="1:3">
      <c r="A11398" t="s">
        <v>12450</v>
      </c>
    </row>
    <row r="11399" spans="1:3">
      <c r="A11399" t="s">
        <v>8454</v>
      </c>
    </row>
    <row r="11400" spans="1:3">
      <c r="A11400" s="1" t="s">
        <v>12451</v>
      </c>
    </row>
    <row r="11405" spans="1:3">
      <c r="A11405" t="s">
        <v>12452</v>
      </c>
      <c r="B11405" t="s">
        <v>12453</v>
      </c>
      <c r="C11405" t="s">
        <v>12454</v>
      </c>
    </row>
    <row r="11407" spans="1:3">
      <c r="A11407" t="s">
        <v>12455</v>
      </c>
    </row>
    <row r="11409" spans="1:6">
      <c r="A11409" t="s">
        <v>12456</v>
      </c>
      <c r="B11409" t="s">
        <v>7571</v>
      </c>
      <c r="C11409" t="s">
        <v>674</v>
      </c>
      <c r="D11409" t="s">
        <v>12457</v>
      </c>
    </row>
    <row r="11410" spans="1:6">
      <c r="A11410" t="s">
        <v>12458</v>
      </c>
      <c r="B11410" t="s">
        <v>7352</v>
      </c>
      <c r="C11410" t="s">
        <v>7357</v>
      </c>
      <c r="D11410" t="s">
        <v>7009</v>
      </c>
    </row>
    <row r="11411" spans="1:6">
      <c r="A11411" t="s">
        <v>12459</v>
      </c>
    </row>
    <row r="11413" spans="1:6">
      <c r="A11413" t="s">
        <v>12460</v>
      </c>
      <c r="B11413" t="s">
        <v>12461</v>
      </c>
      <c r="C11413" t="s">
        <v>12462</v>
      </c>
    </row>
    <row r="11415" spans="1:6">
      <c r="A11415" t="s">
        <v>12463</v>
      </c>
      <c r="B11415" t="s">
        <v>12464</v>
      </c>
      <c r="C11415" t="s">
        <v>12465</v>
      </c>
      <c r="D11415" t="s">
        <v>12466</v>
      </c>
      <c r="E11415" t="s">
        <v>12467</v>
      </c>
      <c r="F11415" t="s">
        <v>12468</v>
      </c>
    </row>
    <row r="11417" spans="1:6">
      <c r="A11417" t="s">
        <v>12469</v>
      </c>
      <c r="B11417" t="s">
        <v>12470</v>
      </c>
      <c r="C11417" t="s">
        <v>1123</v>
      </c>
      <c r="D11417" t="s">
        <v>12471</v>
      </c>
    </row>
    <row r="11419" spans="1:6">
      <c r="A11419" t="s">
        <v>12472</v>
      </c>
      <c r="B11419" t="s">
        <v>12473</v>
      </c>
      <c r="C11419" t="s">
        <v>12474</v>
      </c>
      <c r="D11419" t="s">
        <v>12475</v>
      </c>
      <c r="E11419" t="s">
        <v>12476</v>
      </c>
      <c r="F11419" t="s">
        <v>12477</v>
      </c>
    </row>
    <row r="11420" spans="1:6">
      <c r="A11420" s="1" t="s">
        <v>12478</v>
      </c>
    </row>
    <row r="11425" spans="1:10">
      <c r="A11425" t="s">
        <v>2046</v>
      </c>
      <c r="B11425" t="s">
        <v>12479</v>
      </c>
      <c r="C11425" t="s">
        <v>12480</v>
      </c>
    </row>
    <row r="11427" spans="1:10">
      <c r="A11427" t="s">
        <v>12481</v>
      </c>
      <c r="B11427" t="s">
        <v>12482</v>
      </c>
      <c r="C11427" t="s">
        <v>12483</v>
      </c>
    </row>
    <row r="11429" spans="1:10">
      <c r="A11429" t="s">
        <v>12484</v>
      </c>
    </row>
    <row r="11430" spans="1:10">
      <c r="A11430" t="s">
        <v>12485</v>
      </c>
      <c r="B11430" t="s">
        <v>12486</v>
      </c>
    </row>
    <row r="11431" spans="1:10">
      <c r="A11431" t="s">
        <v>12487</v>
      </c>
      <c r="B11431" t="s">
        <v>12488</v>
      </c>
    </row>
    <row r="11432" spans="1:10">
      <c r="A11432" t="s">
        <v>12489</v>
      </c>
      <c r="B11432" t="s">
        <v>12490</v>
      </c>
    </row>
    <row r="11434" spans="1:10">
      <c r="A11434" t="s">
        <v>12491</v>
      </c>
      <c r="B11434" t="s">
        <v>1635</v>
      </c>
      <c r="C11434" t="s">
        <v>1527</v>
      </c>
      <c r="D11434" t="s">
        <v>880</v>
      </c>
      <c r="E11434" t="s">
        <v>9994</v>
      </c>
      <c r="F11434" t="s">
        <v>12492</v>
      </c>
      <c r="G11434" t="s">
        <v>12493</v>
      </c>
      <c r="H11434" t="s">
        <v>12494</v>
      </c>
      <c r="I11434" t="s">
        <v>12495</v>
      </c>
      <c r="J11434" t="s">
        <v>12496</v>
      </c>
    </row>
    <row r="11435" spans="1:10">
      <c r="A11435" t="s">
        <v>12497</v>
      </c>
      <c r="B11435" t="s">
        <v>12498</v>
      </c>
      <c r="C11435" t="s">
        <v>12499</v>
      </c>
      <c r="D11435" t="s">
        <v>12500</v>
      </c>
      <c r="E11435" t="s">
        <v>12501</v>
      </c>
      <c r="F11435" t="s">
        <v>12502</v>
      </c>
    </row>
    <row r="11436" spans="1:10">
      <c r="A11436" t="s">
        <v>12503</v>
      </c>
      <c r="B11436" t="s">
        <v>12504</v>
      </c>
      <c r="C11436" t="s">
        <v>12505</v>
      </c>
    </row>
    <row r="11438" spans="1:10">
      <c r="A11438" t="s">
        <v>12506</v>
      </c>
    </row>
    <row r="11440" spans="1:10">
      <c r="A11440" t="s">
        <v>12507</v>
      </c>
    </row>
    <row r="11442" spans="1:6">
      <c r="A11442" t="s">
        <v>12508</v>
      </c>
    </row>
    <row r="11444" spans="1:6">
      <c r="A11444" t="s">
        <v>7771</v>
      </c>
      <c r="B11444" t="s">
        <v>12509</v>
      </c>
      <c r="C11444" t="s">
        <v>12510</v>
      </c>
      <c r="D11444" t="s">
        <v>12511</v>
      </c>
      <c r="E11444" t="s">
        <v>12512</v>
      </c>
      <c r="F11444" t="s">
        <v>10330</v>
      </c>
    </row>
    <row r="11446" spans="1:6">
      <c r="A11446" t="s">
        <v>12513</v>
      </c>
      <c r="B11446" t="s">
        <v>12514</v>
      </c>
    </row>
    <row r="11448" spans="1:6">
      <c r="A11448" t="s">
        <v>12515</v>
      </c>
      <c r="B11448" t="s">
        <v>12516</v>
      </c>
      <c r="C11448" t="s">
        <v>12517</v>
      </c>
      <c r="D11448" t="s">
        <v>12518</v>
      </c>
    </row>
    <row r="11449" spans="1:6">
      <c r="A11449" s="1" t="s">
        <v>12519</v>
      </c>
    </row>
    <row r="11454" spans="1:6">
      <c r="A11454" t="s">
        <v>12520</v>
      </c>
      <c r="B11454" t="s">
        <v>3289</v>
      </c>
      <c r="C11454" t="s">
        <v>12521</v>
      </c>
    </row>
    <row r="11455" spans="1:6">
      <c r="A11455" s="1" t="s">
        <v>12522</v>
      </c>
    </row>
    <row r="11460" spans="1:5">
      <c r="A11460" t="s">
        <v>489</v>
      </c>
      <c r="B11460" t="s">
        <v>12523</v>
      </c>
      <c r="C11460" t="s">
        <v>3375</v>
      </c>
      <c r="D11460" t="s">
        <v>12524</v>
      </c>
      <c r="E11460" t="s">
        <v>12525</v>
      </c>
    </row>
    <row r="11462" spans="1:5">
      <c r="A11462" t="s">
        <v>12526</v>
      </c>
      <c r="B11462" t="s">
        <v>12527</v>
      </c>
      <c r="C11462" t="s">
        <v>1526</v>
      </c>
      <c r="D11462" t="s">
        <v>12528</v>
      </c>
    </row>
    <row r="11464" spans="1:5">
      <c r="A11464" t="s">
        <v>12529</v>
      </c>
    </row>
    <row r="11466" spans="1:5">
      <c r="A11466" t="s">
        <v>12530</v>
      </c>
      <c r="B11466" t="s">
        <v>12531</v>
      </c>
      <c r="C11466" t="s">
        <v>12532</v>
      </c>
    </row>
    <row r="11468" spans="1:5">
      <c r="A11468" t="s">
        <v>12533</v>
      </c>
    </row>
    <row r="11469" spans="1:5">
      <c r="A11469" t="s">
        <v>12534</v>
      </c>
    </row>
    <row r="11471" spans="1:5">
      <c r="A11471" t="s">
        <v>12535</v>
      </c>
      <c r="B11471" t="s">
        <v>12536</v>
      </c>
      <c r="C11471" t="s">
        <v>12537</v>
      </c>
    </row>
    <row r="11473" spans="1:10">
      <c r="A11473" t="s">
        <v>12538</v>
      </c>
      <c r="B11473" t="s">
        <v>12539</v>
      </c>
      <c r="C11473" t="s">
        <v>28</v>
      </c>
      <c r="D11473" t="s">
        <v>29</v>
      </c>
      <c r="E11473" t="s">
        <v>288</v>
      </c>
      <c r="F11473" t="s">
        <v>673</v>
      </c>
      <c r="G11473" t="s">
        <v>674</v>
      </c>
      <c r="H11473" t="s">
        <v>12540</v>
      </c>
      <c r="I11473" t="s">
        <v>799</v>
      </c>
      <c r="J11473" t="s">
        <v>12541</v>
      </c>
    </row>
    <row r="11475" spans="1:10">
      <c r="A11475" t="s">
        <v>12542</v>
      </c>
      <c r="B11475" t="s">
        <v>12543</v>
      </c>
      <c r="C11475" t="s">
        <v>12544</v>
      </c>
    </row>
    <row r="11477" spans="1:10">
      <c r="A11477" t="s">
        <v>12545</v>
      </c>
      <c r="B11477" t="s">
        <v>12546</v>
      </c>
    </row>
    <row r="11478" spans="1:10">
      <c r="A11478" s="1" t="s">
        <v>12547</v>
      </c>
    </row>
    <row r="11483" spans="1:10">
      <c r="A11483" t="s">
        <v>12548</v>
      </c>
    </row>
    <row r="11485" spans="1:10">
      <c r="A11485" t="s">
        <v>815</v>
      </c>
      <c r="B11485" t="s">
        <v>12549</v>
      </c>
    </row>
    <row r="11487" spans="1:10">
      <c r="A11487" t="s">
        <v>12550</v>
      </c>
    </row>
    <row r="11489" spans="1:5">
      <c r="A11489" t="s">
        <v>12551</v>
      </c>
      <c r="B11489" t="s">
        <v>28</v>
      </c>
      <c r="C11489" t="s">
        <v>301</v>
      </c>
      <c r="D11489" t="s">
        <v>12552</v>
      </c>
      <c r="E11489" t="s">
        <v>12553</v>
      </c>
    </row>
    <row r="11491" spans="1:5">
      <c r="A11491" t="s">
        <v>12554</v>
      </c>
    </row>
    <row r="11492" spans="1:5">
      <c r="A11492" t="s">
        <v>12555</v>
      </c>
    </row>
    <row r="11493" spans="1:5">
      <c r="A11493" t="s">
        <v>12556</v>
      </c>
      <c r="B11493" t="s">
        <v>12557</v>
      </c>
    </row>
    <row r="11495" spans="1:5">
      <c r="A11495" t="s">
        <v>12558</v>
      </c>
    </row>
    <row r="11497" spans="1:5">
      <c r="A11497" t="s">
        <v>12559</v>
      </c>
    </row>
    <row r="11498" spans="1:5">
      <c r="A11498" t="s">
        <v>12560</v>
      </c>
      <c r="B11498" t="s">
        <v>12561</v>
      </c>
    </row>
    <row r="11499" spans="1:5">
      <c r="A11499" t="s">
        <v>12562</v>
      </c>
    </row>
    <row r="11500" spans="1:5">
      <c r="A11500" s="1" t="s">
        <v>12563</v>
      </c>
    </row>
    <row r="11505" spans="1:5">
      <c r="A11505" t="s">
        <v>12564</v>
      </c>
      <c r="B11505" t="s">
        <v>373</v>
      </c>
      <c r="C11505" t="s">
        <v>28</v>
      </c>
      <c r="D11505" t="s">
        <v>302</v>
      </c>
      <c r="E11505" t="s">
        <v>12565</v>
      </c>
    </row>
    <row r="11507" spans="1:5">
      <c r="A11507" t="s">
        <v>12566</v>
      </c>
      <c r="B11507" t="s">
        <v>12567</v>
      </c>
    </row>
    <row r="11509" spans="1:5">
      <c r="A11509" t="s">
        <v>12568</v>
      </c>
    </row>
    <row r="11511" spans="1:5">
      <c r="A11511" t="s">
        <v>12569</v>
      </c>
    </row>
    <row r="11512" spans="1:5">
      <c r="A11512" s="1" t="s">
        <v>12570</v>
      </c>
    </row>
    <row r="11517" spans="1:5">
      <c r="A11517" t="s">
        <v>12571</v>
      </c>
      <c r="B11517" t="s">
        <v>2413</v>
      </c>
      <c r="C11517" t="s">
        <v>12572</v>
      </c>
      <c r="D11517" t="s">
        <v>12573</v>
      </c>
    </row>
    <row r="11518" spans="1:5">
      <c r="A11518" s="1" t="s">
        <v>12574</v>
      </c>
    </row>
    <row r="11523" spans="1:6">
      <c r="A11523" t="s">
        <v>12575</v>
      </c>
    </row>
    <row r="11524" spans="1:6">
      <c r="A11524" t="s">
        <v>12576</v>
      </c>
    </row>
    <row r="11525" spans="1:6">
      <c r="A11525" t="s">
        <v>12577</v>
      </c>
    </row>
    <row r="11527" spans="1:6">
      <c r="A11527" t="s">
        <v>1252</v>
      </c>
    </row>
    <row r="11528" spans="1:6">
      <c r="A11528" t="s">
        <v>527</v>
      </c>
    </row>
    <row r="11529" spans="1:6">
      <c r="A11529" t="s">
        <v>526</v>
      </c>
    </row>
    <row r="11530" spans="1:6">
      <c r="A11530" t="s">
        <v>529</v>
      </c>
    </row>
    <row r="11531" spans="1:6">
      <c r="A11531" t="s">
        <v>1084</v>
      </c>
    </row>
    <row r="11532" spans="1:6">
      <c r="A11532" t="s">
        <v>528</v>
      </c>
    </row>
    <row r="11533" spans="1:6">
      <c r="A11533" t="s">
        <v>12578</v>
      </c>
    </row>
    <row r="11535" spans="1:6">
      <c r="A11535" t="s">
        <v>12579</v>
      </c>
      <c r="B11535" t="s">
        <v>674</v>
      </c>
      <c r="C11535" t="s">
        <v>672</v>
      </c>
      <c r="D11535" t="s">
        <v>4342</v>
      </c>
      <c r="E11535" t="s">
        <v>138</v>
      </c>
      <c r="F11535" t="s">
        <v>12580</v>
      </c>
    </row>
    <row r="11537" spans="1:2">
      <c r="A11537" t="s">
        <v>12581</v>
      </c>
      <c r="B11537" t="s">
        <v>12582</v>
      </c>
    </row>
    <row r="11539" spans="1:2">
      <c r="A11539" t="s">
        <v>12583</v>
      </c>
      <c r="B11539" t="s">
        <v>12584</v>
      </c>
    </row>
    <row r="11541" spans="1:2">
      <c r="A11541" t="s">
        <v>8454</v>
      </c>
    </row>
    <row r="11542" spans="1:2">
      <c r="A11542" t="s">
        <v>12585</v>
      </c>
    </row>
    <row r="11543" spans="1:2">
      <c r="A11543" t="s">
        <v>12576</v>
      </c>
    </row>
    <row r="11544" spans="1:2">
      <c r="A11544" s="1" t="s">
        <v>12586</v>
      </c>
    </row>
    <row r="11549" spans="1:2">
      <c r="A11549" t="s">
        <v>12587</v>
      </c>
    </row>
    <row r="11550" spans="1:2">
      <c r="A11550" t="s">
        <v>12588</v>
      </c>
    </row>
    <row r="11552" spans="1:2">
      <c r="A11552" t="s">
        <v>12589</v>
      </c>
    </row>
    <row r="11553" spans="1:3">
      <c r="A11553" t="s">
        <v>12590</v>
      </c>
    </row>
    <row r="11554" spans="1:3">
      <c r="A11554" t="s">
        <v>12591</v>
      </c>
    </row>
    <row r="11555" spans="1:3">
      <c r="A11555" t="s">
        <v>12592</v>
      </c>
    </row>
    <row r="11557" spans="1:3">
      <c r="A11557" t="s">
        <v>12593</v>
      </c>
    </row>
    <row r="11558" spans="1:3">
      <c r="A11558" t="s">
        <v>8894</v>
      </c>
    </row>
    <row r="11559" spans="1:3">
      <c r="A11559" t="s">
        <v>12594</v>
      </c>
    </row>
    <row r="11562" spans="1:3">
      <c r="A11562" t="s">
        <v>8875</v>
      </c>
    </row>
    <row r="11564" spans="1:3">
      <c r="A11564" t="s">
        <v>12595</v>
      </c>
      <c r="B11564" t="s">
        <v>12596</v>
      </c>
      <c r="C11564" t="s">
        <v>12597</v>
      </c>
    </row>
    <row r="11567" spans="1:3">
      <c r="A11567" t="s">
        <v>12598</v>
      </c>
    </row>
    <row r="11568" spans="1:3">
      <c r="A11568" t="s">
        <v>12599</v>
      </c>
    </row>
    <row r="11571" spans="1:3">
      <c r="A11571" t="s">
        <v>12600</v>
      </c>
    </row>
    <row r="11572" spans="1:3">
      <c r="A11572" t="e">
        <f>- Willem S.</f>
        <v>#NAME?</v>
      </c>
      <c r="B11572" t="s">
        <v>12601</v>
      </c>
    </row>
    <row r="11573" spans="1:3">
      <c r="A11573" t="s">
        <v>12602</v>
      </c>
    </row>
    <row r="11576" spans="1:3">
      <c r="A11576" t="s">
        <v>12603</v>
      </c>
    </row>
    <row r="11577" spans="1:3">
      <c r="A11577" t="s">
        <v>757</v>
      </c>
    </row>
    <row r="11578" spans="1:3">
      <c r="A11578" t="s">
        <v>12604</v>
      </c>
      <c r="B11578" t="s">
        <v>3052</v>
      </c>
      <c r="C11578" t="s">
        <v>5487</v>
      </c>
    </row>
    <row r="11581" spans="1:3">
      <c r="A11581" t="s">
        <v>12605</v>
      </c>
      <c r="B11581" t="s">
        <v>12606</v>
      </c>
    </row>
    <row r="11582" spans="1:3">
      <c r="A11582" t="s">
        <v>12607</v>
      </c>
      <c r="B11582" t="s">
        <v>10316</v>
      </c>
      <c r="C11582" t="s">
        <v>12608</v>
      </c>
    </row>
    <row r="11585" spans="1:3">
      <c r="A11585" t="s">
        <v>12609</v>
      </c>
      <c r="B11585" t="s">
        <v>12610</v>
      </c>
      <c r="C11585" t="s">
        <v>12611</v>
      </c>
    </row>
    <row r="11586" spans="1:3">
      <c r="A11586" t="s">
        <v>12612</v>
      </c>
      <c r="B11586" t="s">
        <v>12613</v>
      </c>
      <c r="C11586" t="s">
        <v>5487</v>
      </c>
    </row>
    <row r="11587" spans="1:3">
      <c r="A11587" t="s">
        <v>12614</v>
      </c>
    </row>
    <row r="11590" spans="1:3">
      <c r="A11590" t="s">
        <v>12615</v>
      </c>
    </row>
    <row r="11591" spans="1:3">
      <c r="A11591" t="s">
        <v>12616</v>
      </c>
      <c r="B11591" t="s">
        <v>12617</v>
      </c>
      <c r="C11591" t="s">
        <v>5487</v>
      </c>
    </row>
    <row r="11594" spans="1:3">
      <c r="A11594" t="s">
        <v>12618</v>
      </c>
    </row>
    <row r="11596" spans="1:3">
      <c r="A11596" s="1" t="s">
        <v>12619</v>
      </c>
    </row>
    <row r="11601" spans="1:5">
      <c r="A11601" t="s">
        <v>12444</v>
      </c>
    </row>
    <row r="11602" spans="1:5">
      <c r="A11602" t="s">
        <v>12620</v>
      </c>
      <c r="B11602" t="s">
        <v>12621</v>
      </c>
      <c r="C11602" t="s">
        <v>12622</v>
      </c>
      <c r="D11602" t="s">
        <v>12623</v>
      </c>
    </row>
    <row r="11604" spans="1:5">
      <c r="A11604" t="s">
        <v>12624</v>
      </c>
      <c r="B11604" t="s">
        <v>12625</v>
      </c>
      <c r="C11604" t="s">
        <v>12626</v>
      </c>
      <c r="D11604" t="s">
        <v>12627</v>
      </c>
      <c r="E11604" t="s">
        <v>12628</v>
      </c>
    </row>
    <row r="11606" spans="1:5">
      <c r="A11606" t="s">
        <v>12629</v>
      </c>
    </row>
    <row r="11608" spans="1:5">
      <c r="A11608" t="s">
        <v>12630</v>
      </c>
      <c r="B11608" t="s">
        <v>12631</v>
      </c>
    </row>
    <row r="11610" spans="1:5">
      <c r="A11610" t="s">
        <v>12632</v>
      </c>
    </row>
    <row r="11612" spans="1:5">
      <c r="A11612" t="s">
        <v>12633</v>
      </c>
    </row>
    <row r="11613" spans="1:5">
      <c r="A11613" t="s">
        <v>338</v>
      </c>
    </row>
    <row r="11614" spans="1:5">
      <c r="A11614" t="s">
        <v>3757</v>
      </c>
    </row>
    <row r="11615" spans="1:5">
      <c r="A11615" t="s">
        <v>823</v>
      </c>
    </row>
    <row r="11616" spans="1:5">
      <c r="A11616" t="s">
        <v>12634</v>
      </c>
    </row>
    <row r="11617" spans="1:1">
      <c r="A11617" t="s">
        <v>12635</v>
      </c>
    </row>
    <row r="11618" spans="1:1">
      <c r="A11618" t="s">
        <v>12636</v>
      </c>
    </row>
    <row r="11619" spans="1:1">
      <c r="A11619" t="s">
        <v>1252</v>
      </c>
    </row>
    <row r="11620" spans="1:1">
      <c r="A11620" t="s">
        <v>527</v>
      </c>
    </row>
    <row r="11621" spans="1:1">
      <c r="A11621" t="s">
        <v>529</v>
      </c>
    </row>
    <row r="11622" spans="1:1">
      <c r="A11622" t="s">
        <v>7475</v>
      </c>
    </row>
    <row r="11623" spans="1:1">
      <c r="A11623" t="s">
        <v>528</v>
      </c>
    </row>
    <row r="11624" spans="1:1">
      <c r="A11624" t="s">
        <v>350</v>
      </c>
    </row>
    <row r="11625" spans="1:1">
      <c r="A11625" t="s">
        <v>2141</v>
      </c>
    </row>
    <row r="11626" spans="1:1">
      <c r="A11626" t="s">
        <v>217</v>
      </c>
    </row>
    <row r="11627" spans="1:1">
      <c r="A11627" t="s">
        <v>3771</v>
      </c>
    </row>
    <row r="11628" spans="1:1">
      <c r="A11628" t="s">
        <v>9960</v>
      </c>
    </row>
    <row r="11629" spans="1:1">
      <c r="A11629" s="1" t="s">
        <v>12637</v>
      </c>
    </row>
    <row r="11634" spans="1:14">
      <c r="A11634" t="s">
        <v>489</v>
      </c>
    </row>
    <row r="11635" spans="1:14">
      <c r="A11635" t="s">
        <v>12638</v>
      </c>
    </row>
    <row r="11637" spans="1:14">
      <c r="A11637" t="s">
        <v>12639</v>
      </c>
    </row>
    <row r="11639" spans="1:14">
      <c r="A11639" t="s">
        <v>12640</v>
      </c>
      <c r="B11639" t="s">
        <v>12641</v>
      </c>
      <c r="C11639" t="s">
        <v>12642</v>
      </c>
      <c r="D11639" t="s">
        <v>1316</v>
      </c>
      <c r="E11639" t="s">
        <v>12643</v>
      </c>
      <c r="F11639" t="s">
        <v>12644</v>
      </c>
      <c r="G11639" t="s">
        <v>673</v>
      </c>
      <c r="H11639" t="s">
        <v>674</v>
      </c>
      <c r="I11639" t="s">
        <v>12645</v>
      </c>
      <c r="J11639" t="s">
        <v>681</v>
      </c>
      <c r="K11639" t="s">
        <v>12646</v>
      </c>
      <c r="L11639" t="s">
        <v>12647</v>
      </c>
      <c r="M11639" t="s">
        <v>6766</v>
      </c>
      <c r="N11639" t="s">
        <v>12648</v>
      </c>
    </row>
    <row r="11641" spans="1:14">
      <c r="A11641" t="s">
        <v>12649</v>
      </c>
    </row>
    <row r="11642" spans="1:14">
      <c r="A11642" t="s">
        <v>12650</v>
      </c>
      <c r="B11642" t="s">
        <v>301</v>
      </c>
      <c r="C11642" t="s">
        <v>373</v>
      </c>
      <c r="D11642" t="s">
        <v>671</v>
      </c>
      <c r="E11642" t="s">
        <v>288</v>
      </c>
    </row>
    <row r="11643" spans="1:14">
      <c r="A11643" t="s">
        <v>12651</v>
      </c>
      <c r="B11643" t="s">
        <v>673</v>
      </c>
      <c r="C11643" t="s">
        <v>674</v>
      </c>
    </row>
    <row r="11644" spans="1:14">
      <c r="A11644" t="s">
        <v>8210</v>
      </c>
      <c r="B11644" t="s">
        <v>12652</v>
      </c>
      <c r="C11644" t="s">
        <v>12653</v>
      </c>
      <c r="D11644" t="s">
        <v>42</v>
      </c>
      <c r="E11644" t="s">
        <v>1136</v>
      </c>
    </row>
    <row r="11645" spans="1:14">
      <c r="A11645" t="s">
        <v>12654</v>
      </c>
      <c r="B11645" t="s">
        <v>380</v>
      </c>
      <c r="C11645" t="s">
        <v>12655</v>
      </c>
      <c r="D11645" t="s">
        <v>12656</v>
      </c>
    </row>
    <row r="11647" spans="1:14">
      <c r="A11647" t="s">
        <v>12657</v>
      </c>
    </row>
    <row r="11648" spans="1:14">
      <c r="A11648" t="s">
        <v>10201</v>
      </c>
    </row>
    <row r="11649" spans="1:8">
      <c r="A11649" t="s">
        <v>12658</v>
      </c>
      <c r="B11649" t="s">
        <v>12659</v>
      </c>
    </row>
    <row r="11654" spans="1:8">
      <c r="A11654" t="s">
        <v>12660</v>
      </c>
    </row>
    <row r="11656" spans="1:8">
      <c r="A11656" t="s">
        <v>12661</v>
      </c>
      <c r="B11656" t="s">
        <v>12662</v>
      </c>
      <c r="C11656" t="s">
        <v>12663</v>
      </c>
      <c r="D11656" t="s">
        <v>12664</v>
      </c>
      <c r="E11656" t="s">
        <v>9116</v>
      </c>
      <c r="F11656" t="s">
        <v>12665</v>
      </c>
      <c r="G11656" t="s">
        <v>12666</v>
      </c>
      <c r="H11656" t="s">
        <v>12667</v>
      </c>
    </row>
    <row r="11658" spans="1:8">
      <c r="A11658" t="s">
        <v>12668</v>
      </c>
    </row>
    <row r="11660" spans="1:8">
      <c r="A11660" t="s">
        <v>12669</v>
      </c>
      <c r="B11660" t="s">
        <v>12670</v>
      </c>
    </row>
    <row r="11662" spans="1:8">
      <c r="A11662" t="e">
        <f>-Both sections of The SAT</f>
        <v>#NAME?</v>
      </c>
    </row>
    <row r="11663" spans="1:8">
      <c r="A11663" t="e">
        <f>-Regents Algebra</f>
        <v>#NAME?</v>
      </c>
    </row>
    <row r="11664" spans="1:8">
      <c r="A11664" t="e">
        <f>-Trigonometry</f>
        <v>#NAME?</v>
      </c>
    </row>
    <row r="11665" spans="1:6">
      <c r="A11665" t="e">
        <f>-Elementary Math</f>
        <v>#NAME?</v>
      </c>
    </row>
    <row r="11666" spans="1:6">
      <c r="A11666" t="e">
        <f>-Geometry</f>
        <v>#NAME?</v>
      </c>
    </row>
    <row r="11667" spans="1:6">
      <c r="A11667" t="e">
        <f>-Pre-Algebra</f>
        <v>#NAME?</v>
      </c>
    </row>
    <row r="11668" spans="1:6">
      <c r="A11668" t="s">
        <v>9127</v>
      </c>
    </row>
    <row r="11669" spans="1:6">
      <c r="A11669" t="e">
        <f>-Pre-Calc</f>
        <v>#NAME?</v>
      </c>
    </row>
    <row r="11670" spans="1:6">
      <c r="A11670" t="s">
        <v>12671</v>
      </c>
    </row>
    <row r="11671" spans="1:6">
      <c r="A11671" t="e">
        <f>-Enrichment Tutoring</f>
        <v>#NAME?</v>
      </c>
    </row>
    <row r="11672" spans="1:6">
      <c r="A11672" t="e">
        <f>-IB HL And SL Math</f>
        <v>#NAME?</v>
      </c>
    </row>
    <row r="11674" spans="1:6">
      <c r="A11674" t="s">
        <v>12672</v>
      </c>
    </row>
    <row r="11676" spans="1:6">
      <c r="A11676" t="s">
        <v>12673</v>
      </c>
      <c r="B11676" t="s">
        <v>12674</v>
      </c>
      <c r="C11676" t="s">
        <v>12675</v>
      </c>
      <c r="D11676" t="s">
        <v>12676</v>
      </c>
      <c r="E11676" t="s">
        <v>12677</v>
      </c>
      <c r="F11676" t="s">
        <v>12678</v>
      </c>
    </row>
    <row r="11677" spans="1:6">
      <c r="A11677" t="e">
        <f>-Daryl L.</f>
        <v>#NAME?</v>
      </c>
    </row>
    <row r="11679" spans="1:6">
      <c r="A11679" t="s">
        <v>12679</v>
      </c>
      <c r="B11679" t="s">
        <v>10639</v>
      </c>
      <c r="C11679" t="s">
        <v>12675</v>
      </c>
      <c r="D11679" t="s">
        <v>12680</v>
      </c>
    </row>
    <row r="11680" spans="1:6">
      <c r="A11680" t="e">
        <f>-Amy B.</f>
        <v>#NAME?</v>
      </c>
    </row>
    <row r="11682" spans="1:17">
      <c r="A11682" t="s">
        <v>12681</v>
      </c>
    </row>
    <row r="11683" spans="1:17">
      <c r="A11683" t="e">
        <f>-Murat Keyder</f>
        <v>#NAME?</v>
      </c>
    </row>
    <row r="11684" spans="1:17">
      <c r="A11684" s="1" t="s">
        <v>12682</v>
      </c>
    </row>
    <row r="11689" spans="1:17">
      <c r="A11689" t="s">
        <v>3160</v>
      </c>
    </row>
    <row r="11691" spans="1:17">
      <c r="A11691" t="s">
        <v>12683</v>
      </c>
    </row>
    <row r="11693" spans="1:17">
      <c r="A11693" t="s">
        <v>12684</v>
      </c>
    </row>
    <row r="11695" spans="1:17">
      <c r="A11695" t="s">
        <v>12685</v>
      </c>
      <c r="B11695" t="s">
        <v>880</v>
      </c>
      <c r="C11695" t="s">
        <v>138</v>
      </c>
      <c r="D11695" t="s">
        <v>12686</v>
      </c>
      <c r="E11695" t="s">
        <v>12687</v>
      </c>
      <c r="F11695" t="s">
        <v>12688</v>
      </c>
      <c r="G11695" t="s">
        <v>12689</v>
      </c>
      <c r="H11695" t="s">
        <v>1558</v>
      </c>
      <c r="I11695" t="s">
        <v>2912</v>
      </c>
      <c r="J11695" t="s">
        <v>6942</v>
      </c>
      <c r="K11695" t="s">
        <v>763</v>
      </c>
      <c r="L11695" t="s">
        <v>2914</v>
      </c>
      <c r="M11695" t="s">
        <v>12690</v>
      </c>
      <c r="N11695" t="s">
        <v>1562</v>
      </c>
      <c r="O11695" t="s">
        <v>1553</v>
      </c>
      <c r="P11695" t="s">
        <v>2921</v>
      </c>
      <c r="Q11695" t="s">
        <v>12691</v>
      </c>
    </row>
    <row r="11697" spans="1:8">
      <c r="A11697" t="s">
        <v>12692</v>
      </c>
    </row>
    <row r="11699" spans="1:8">
      <c r="A11699" t="s">
        <v>12693</v>
      </c>
      <c r="B11699" t="s">
        <v>138</v>
      </c>
      <c r="C11699" t="s">
        <v>12694</v>
      </c>
      <c r="D11699" t="s">
        <v>12695</v>
      </c>
    </row>
    <row r="11701" spans="1:8">
      <c r="A11701" t="s">
        <v>12696</v>
      </c>
    </row>
    <row r="11703" spans="1:8">
      <c r="A11703" t="s">
        <v>12697</v>
      </c>
      <c r="B11703" t="s">
        <v>12698</v>
      </c>
      <c r="C11703" t="s">
        <v>12699</v>
      </c>
    </row>
    <row r="11705" spans="1:8">
      <c r="A11705" t="s">
        <v>12700</v>
      </c>
    </row>
    <row r="11706" spans="1:8">
      <c r="A11706" s="1" t="s">
        <v>12701</v>
      </c>
    </row>
    <row r="11711" spans="1:8">
      <c r="A11711" t="s">
        <v>12702</v>
      </c>
      <c r="B11711" t="s">
        <v>1494</v>
      </c>
      <c r="C11711" t="s">
        <v>12703</v>
      </c>
      <c r="D11711" t="s">
        <v>12704</v>
      </c>
      <c r="E11711" t="s">
        <v>12705</v>
      </c>
      <c r="F11711" t="s">
        <v>12706</v>
      </c>
      <c r="G11711" t="s">
        <v>3163</v>
      </c>
      <c r="H11711" t="s">
        <v>12707</v>
      </c>
    </row>
    <row r="11713" spans="1:2">
      <c r="A11713" t="s">
        <v>12708</v>
      </c>
      <c r="B11713" t="s">
        <v>12709</v>
      </c>
    </row>
    <row r="11715" spans="1:2">
      <c r="A11715" t="s">
        <v>1593</v>
      </c>
      <c r="B11715" t="s">
        <v>12710</v>
      </c>
    </row>
    <row r="11716" spans="1:2">
      <c r="A11716" t="s">
        <v>12711</v>
      </c>
    </row>
    <row r="11717" spans="1:2">
      <c r="A11717" t="s">
        <v>12712</v>
      </c>
    </row>
    <row r="11718" spans="1:2">
      <c r="A11718" t="s">
        <v>12713</v>
      </c>
    </row>
    <row r="11719" spans="1:2">
      <c r="A11719" t="s">
        <v>12714</v>
      </c>
    </row>
    <row r="11720" spans="1:2">
      <c r="A11720" t="s">
        <v>12715</v>
      </c>
    </row>
    <row r="11721" spans="1:2">
      <c r="A11721" t="s">
        <v>12716</v>
      </c>
    </row>
    <row r="11723" spans="1:2">
      <c r="A11723" t="s">
        <v>12717</v>
      </c>
    </row>
    <row r="11724" spans="1:2">
      <c r="A11724" t="s">
        <v>12718</v>
      </c>
    </row>
    <row r="11725" spans="1:2">
      <c r="A11725" t="s">
        <v>12719</v>
      </c>
    </row>
    <row r="11726" spans="1:2">
      <c r="A11726" t="s">
        <v>12720</v>
      </c>
    </row>
    <row r="11727" spans="1:2">
      <c r="A11727" t="s">
        <v>12721</v>
      </c>
    </row>
    <row r="11728" spans="1:2">
      <c r="A11728" t="s">
        <v>308</v>
      </c>
    </row>
    <row r="11729" spans="1:2">
      <c r="A11729" t="s">
        <v>12722</v>
      </c>
      <c r="B11729" t="s">
        <v>12659</v>
      </c>
    </row>
    <row r="11734" spans="1:2">
      <c r="A11734" t="s">
        <v>12723</v>
      </c>
    </row>
    <row r="11735" spans="1:2">
      <c r="A11735" t="e">
        <f>- AP Computer Science</f>
        <v>#NAME?</v>
      </c>
    </row>
    <row r="11736" spans="1:2">
      <c r="A11736" t="e">
        <f>- AP Math</f>
        <v>#NAME?</v>
      </c>
    </row>
    <row r="11737" spans="1:2">
      <c r="A11737" t="e">
        <f>- IB Computer Science</f>
        <v>#NAME?</v>
      </c>
    </row>
    <row r="11738" spans="1:2">
      <c r="A11738" t="e">
        <f>- Raspberry Pi Projects</f>
        <v>#NAME?</v>
      </c>
    </row>
    <row r="11739" spans="1:2">
      <c r="A11739" t="s">
        <v>2361</v>
      </c>
    </row>
    <row r="11740" spans="1:2">
      <c r="A11740" t="e">
        <f>- Ruby</f>
        <v>#NAME?</v>
      </c>
    </row>
    <row r="11741" spans="1:2">
      <c r="A11741" t="e">
        <f>- Java programming</f>
        <v>#NAME?</v>
      </c>
    </row>
    <row r="11742" spans="1:2">
      <c r="A11742" t="s">
        <v>2362</v>
      </c>
    </row>
    <row r="11743" spans="1:2">
      <c r="A11743" t="e">
        <f>- Python</f>
        <v>#NAME?</v>
      </c>
    </row>
    <row r="11745" spans="1:4">
      <c r="A11745" t="s">
        <v>12724</v>
      </c>
    </row>
    <row r="11748" spans="1:4">
      <c r="A11748" t="s">
        <v>12725</v>
      </c>
    </row>
    <row r="11750" spans="1:4">
      <c r="A11750" t="s">
        <v>12726</v>
      </c>
    </row>
    <row r="11752" spans="1:4">
      <c r="A11752" t="s">
        <v>12727</v>
      </c>
    </row>
    <row r="11753" spans="1:4">
      <c r="A11753" t="s">
        <v>12728</v>
      </c>
    </row>
    <row r="11755" spans="1:4">
      <c r="A11755" t="s">
        <v>12729</v>
      </c>
      <c r="B11755" t="s">
        <v>12730</v>
      </c>
      <c r="C11755" t="s">
        <v>12731</v>
      </c>
      <c r="D11755" t="s">
        <v>12732</v>
      </c>
    </row>
    <row r="11757" spans="1:4">
      <c r="A11757" s="1" t="s">
        <v>12733</v>
      </c>
    </row>
    <row r="11762" spans="1:8">
      <c r="A11762" t="s">
        <v>12734</v>
      </c>
      <c r="B11762" t="s">
        <v>218</v>
      </c>
      <c r="C11762" t="s">
        <v>12735</v>
      </c>
    </row>
    <row r="11764" spans="1:8">
      <c r="A11764" t="s">
        <v>12736</v>
      </c>
    </row>
    <row r="11766" spans="1:8">
      <c r="A11766" t="s">
        <v>12737</v>
      </c>
      <c r="B11766" t="s">
        <v>12738</v>
      </c>
    </row>
    <row r="11767" spans="1:8">
      <c r="A11767" t="s">
        <v>2324</v>
      </c>
      <c r="B11767" t="s">
        <v>12739</v>
      </c>
    </row>
    <row r="11768" spans="1:8">
      <c r="A11768" t="s">
        <v>12740</v>
      </c>
      <c r="B11768" t="s">
        <v>12659</v>
      </c>
    </row>
    <row r="11773" spans="1:8">
      <c r="A11773" t="s">
        <v>12741</v>
      </c>
      <c r="B11773" t="s">
        <v>12742</v>
      </c>
      <c r="C11773" t="s">
        <v>12743</v>
      </c>
      <c r="D11773" t="s">
        <v>12744</v>
      </c>
      <c r="E11773" t="s">
        <v>12745</v>
      </c>
      <c r="F11773" t="s">
        <v>12746</v>
      </c>
      <c r="G11773" t="s">
        <v>7647</v>
      </c>
      <c r="H11773" t="s">
        <v>12747</v>
      </c>
    </row>
    <row r="11775" spans="1:8">
      <c r="A11775" t="s">
        <v>12748</v>
      </c>
      <c r="B11775" t="s">
        <v>12749</v>
      </c>
      <c r="C11775" t="s">
        <v>12750</v>
      </c>
      <c r="D11775" t="s">
        <v>12751</v>
      </c>
    </row>
    <row r="11776" spans="1:8">
      <c r="A11776" s="1" t="s">
        <v>12752</v>
      </c>
    </row>
    <row r="11781" spans="1:3">
      <c r="A11781" t="s">
        <v>12753</v>
      </c>
    </row>
    <row r="11783" spans="1:3">
      <c r="A11783" t="s">
        <v>12754</v>
      </c>
      <c r="B11783" t="s">
        <v>12755</v>
      </c>
    </row>
    <row r="11785" spans="1:3">
      <c r="A11785" t="s">
        <v>12756</v>
      </c>
      <c r="B11785" t="s">
        <v>12757</v>
      </c>
      <c r="C11785" t="s">
        <v>12758</v>
      </c>
    </row>
    <row r="11787" spans="1:3">
      <c r="A11787" t="s">
        <v>12759</v>
      </c>
    </row>
    <row r="11790" spans="1:3">
      <c r="A11790" t="s">
        <v>12760</v>
      </c>
    </row>
    <row r="11791" spans="1:3">
      <c r="A11791" t="s">
        <v>12761</v>
      </c>
      <c r="B11791" t="s">
        <v>2413</v>
      </c>
      <c r="C11791" t="s">
        <v>12762</v>
      </c>
    </row>
    <row r="11792" spans="1:3">
      <c r="A11792" t="s">
        <v>1974</v>
      </c>
    </row>
    <row r="11793" spans="1:1">
      <c r="A11793" t="s">
        <v>1252</v>
      </c>
    </row>
    <row r="11794" spans="1:1">
      <c r="A11794" t="s">
        <v>345</v>
      </c>
    </row>
    <row r="11795" spans="1:1">
      <c r="A11795" t="s">
        <v>346</v>
      </c>
    </row>
    <row r="11796" spans="1:1">
      <c r="A11796" t="s">
        <v>527</v>
      </c>
    </row>
    <row r="11797" spans="1:1">
      <c r="A11797" t="s">
        <v>1084</v>
      </c>
    </row>
    <row r="11798" spans="1:1">
      <c r="A11798" t="s">
        <v>8439</v>
      </c>
    </row>
    <row r="11799" spans="1:1">
      <c r="A11799" t="s">
        <v>8440</v>
      </c>
    </row>
    <row r="11800" spans="1:1">
      <c r="A11800" t="s">
        <v>2148</v>
      </c>
    </row>
    <row r="11801" spans="1:1">
      <c r="A11801" t="s">
        <v>7294</v>
      </c>
    </row>
    <row r="11802" spans="1:1">
      <c r="A11802" t="s">
        <v>12763</v>
      </c>
    </row>
    <row r="11803" spans="1:1">
      <c r="A11803" t="s">
        <v>12764</v>
      </c>
    </row>
    <row r="11804" spans="1:1">
      <c r="A11804" t="s">
        <v>5372</v>
      </c>
    </row>
    <row r="11805" spans="1:1">
      <c r="A11805" t="s">
        <v>12765</v>
      </c>
    </row>
    <row r="11806" spans="1:1">
      <c r="A11806" t="s">
        <v>12766</v>
      </c>
    </row>
    <row r="11807" spans="1:1">
      <c r="A11807" t="s">
        <v>12767</v>
      </c>
    </row>
    <row r="11808" spans="1:1">
      <c r="A11808" t="s">
        <v>12768</v>
      </c>
    </row>
    <row r="11810" spans="1:5">
      <c r="A11810" t="s">
        <v>12769</v>
      </c>
    </row>
    <row r="11811" spans="1:5">
      <c r="A11811" t="s">
        <v>12770</v>
      </c>
      <c r="B11811" t="s">
        <v>45</v>
      </c>
      <c r="C11811" t="s">
        <v>46</v>
      </c>
      <c r="D11811" t="s">
        <v>12771</v>
      </c>
      <c r="E11811" t="s">
        <v>12772</v>
      </c>
    </row>
    <row r="11812" spans="1:5">
      <c r="A11812" t="s">
        <v>12773</v>
      </c>
    </row>
    <row r="11813" spans="1:5">
      <c r="A11813" t="s">
        <v>12774</v>
      </c>
    </row>
    <row r="11814" spans="1:5">
      <c r="A11814" t="s">
        <v>12775</v>
      </c>
    </row>
    <row r="11815" spans="1:5">
      <c r="A11815" t="s">
        <v>12776</v>
      </c>
    </row>
    <row r="11816" spans="1:5">
      <c r="A11816" t="s">
        <v>12777</v>
      </c>
    </row>
    <row r="11817" spans="1:5">
      <c r="A11817" t="s">
        <v>12778</v>
      </c>
      <c r="B11817" t="s">
        <v>2250</v>
      </c>
      <c r="C11817" t="s">
        <v>12779</v>
      </c>
    </row>
    <row r="11820" spans="1:5">
      <c r="A11820" t="s">
        <v>12780</v>
      </c>
    </row>
    <row r="11821" spans="1:5">
      <c r="A11821" t="s">
        <v>12781</v>
      </c>
      <c r="B11821" t="s">
        <v>12782</v>
      </c>
    </row>
    <row r="11822" spans="1:5">
      <c r="A11822" t="s">
        <v>12783</v>
      </c>
    </row>
    <row r="11823" spans="1:5">
      <c r="A11823" t="s">
        <v>12784</v>
      </c>
    </row>
    <row r="11824" spans="1:5">
      <c r="A11824" t="s">
        <v>4898</v>
      </c>
    </row>
    <row r="11825" spans="1:2">
      <c r="A11825" t="s">
        <v>12785</v>
      </c>
    </row>
    <row r="11826" spans="1:2">
      <c r="A11826" t="s">
        <v>12786</v>
      </c>
    </row>
    <row r="11827" spans="1:2">
      <c r="A11827" t="s">
        <v>12787</v>
      </c>
    </row>
    <row r="11828" spans="1:2">
      <c r="A11828" t="s">
        <v>12788</v>
      </c>
    </row>
    <row r="11829" spans="1:2">
      <c r="A11829" t="s">
        <v>12789</v>
      </c>
    </row>
    <row r="11830" spans="1:2">
      <c r="A11830" t="s">
        <v>12790</v>
      </c>
    </row>
    <row r="11831" spans="1:2">
      <c r="A11831" t="s">
        <v>12791</v>
      </c>
    </row>
    <row r="11832" spans="1:2">
      <c r="A11832" t="s">
        <v>12792</v>
      </c>
    </row>
    <row r="11833" spans="1:2">
      <c r="A11833" t="s">
        <v>12793</v>
      </c>
    </row>
    <row r="11834" spans="1:2">
      <c r="A11834" t="s">
        <v>12794</v>
      </c>
    </row>
    <row r="11835" spans="1:2">
      <c r="A11835" t="s">
        <v>12795</v>
      </c>
    </row>
    <row r="11836" spans="1:2">
      <c r="A11836" t="s">
        <v>12796</v>
      </c>
    </row>
    <row r="11837" spans="1:2">
      <c r="A11837" t="s">
        <v>12797</v>
      </c>
    </row>
    <row r="11838" spans="1:2">
      <c r="A11838" t="s">
        <v>12798</v>
      </c>
    </row>
    <row r="11839" spans="1:2">
      <c r="A11839" t="s">
        <v>308</v>
      </c>
    </row>
    <row r="11840" spans="1:2">
      <c r="A11840" t="s">
        <v>12799</v>
      </c>
      <c r="B11840" t="s">
        <v>12659</v>
      </c>
    </row>
    <row r="11845" spans="1:1">
      <c r="A11845" t="s">
        <v>12800</v>
      </c>
    </row>
    <row r="11847" spans="1:1">
      <c r="A11847" t="s">
        <v>12801</v>
      </c>
    </row>
    <row r="11848" spans="1:1">
      <c r="A11848" t="s">
        <v>12802</v>
      </c>
    </row>
    <row r="11850" spans="1:1">
      <c r="A11850" t="s">
        <v>12803</v>
      </c>
    </row>
    <row r="11852" spans="1:1">
      <c r="A11852" t="s">
        <v>12804</v>
      </c>
    </row>
    <row r="11854" spans="1:1">
      <c r="A11854" t="s">
        <v>12805</v>
      </c>
    </row>
    <row r="11856" spans="1:1">
      <c r="A11856" t="s">
        <v>12806</v>
      </c>
    </row>
    <row r="11858" spans="1:1">
      <c r="A11858" t="s">
        <v>12807</v>
      </c>
    </row>
    <row r="11860" spans="1:1">
      <c r="A11860" t="s">
        <v>12808</v>
      </c>
    </row>
    <row r="11862" spans="1:1">
      <c r="A11862" t="s">
        <v>12809</v>
      </c>
    </row>
    <row r="11864" spans="1:1">
      <c r="A11864" t="s">
        <v>12810</v>
      </c>
    </row>
    <row r="11867" spans="1:1">
      <c r="A11867" t="s">
        <v>12811</v>
      </c>
    </row>
    <row r="11868" spans="1:1">
      <c r="A11868" t="s">
        <v>12812</v>
      </c>
    </row>
    <row r="11869" spans="1:1">
      <c r="A11869" t="s">
        <v>12813</v>
      </c>
    </row>
    <row r="11870" spans="1:1">
      <c r="A11870" t="s">
        <v>12814</v>
      </c>
    </row>
    <row r="11871" spans="1:1">
      <c r="A11871" t="s">
        <v>12815</v>
      </c>
    </row>
    <row r="11872" spans="1:1">
      <c r="A11872" t="s">
        <v>12816</v>
      </c>
    </row>
    <row r="11874" spans="1:1">
      <c r="A11874" t="s">
        <v>12817</v>
      </c>
    </row>
    <row r="11876" spans="1:1">
      <c r="A11876" t="s">
        <v>12818</v>
      </c>
    </row>
    <row r="11877" spans="1:1">
      <c r="A11877" t="s">
        <v>12819</v>
      </c>
    </row>
    <row r="11878" spans="1:1">
      <c r="A11878" t="s">
        <v>12820</v>
      </c>
    </row>
    <row r="11880" spans="1:1">
      <c r="A11880" t="s">
        <v>12821</v>
      </c>
    </row>
    <row r="11881" spans="1:1">
      <c r="A11881" t="s">
        <v>12822</v>
      </c>
    </row>
    <row r="11883" spans="1:1">
      <c r="A11883" t="s">
        <v>12823</v>
      </c>
    </row>
    <row r="11884" spans="1:1">
      <c r="A11884" t="s">
        <v>12824</v>
      </c>
    </row>
    <row r="11885" spans="1:1">
      <c r="A11885" t="s">
        <v>12825</v>
      </c>
    </row>
    <row r="11887" spans="1:1">
      <c r="A11887" t="s">
        <v>12826</v>
      </c>
    </row>
    <row r="11888" spans="1:1">
      <c r="A11888" t="s">
        <v>12827</v>
      </c>
    </row>
    <row r="11889" spans="1:1">
      <c r="A11889" t="s">
        <v>12828</v>
      </c>
    </row>
    <row r="11891" spans="1:1">
      <c r="A11891" t="s">
        <v>12829</v>
      </c>
    </row>
    <row r="11893" spans="1:1">
      <c r="A11893" t="s">
        <v>12830</v>
      </c>
    </row>
    <row r="11894" spans="1:1">
      <c r="A11894" t="s">
        <v>12831</v>
      </c>
    </row>
    <row r="11895" spans="1:1">
      <c r="A11895" t="s">
        <v>12832</v>
      </c>
    </row>
    <row r="11896" spans="1:1">
      <c r="A11896" t="s">
        <v>12833</v>
      </c>
    </row>
    <row r="11898" spans="1:1">
      <c r="A11898" t="s">
        <v>12834</v>
      </c>
    </row>
    <row r="11899" spans="1:1">
      <c r="A11899" t="s">
        <v>12835</v>
      </c>
    </row>
    <row r="11901" spans="1:1">
      <c r="A11901" t="s">
        <v>12836</v>
      </c>
    </row>
    <row r="11903" spans="1:1">
      <c r="A11903" t="s">
        <v>12837</v>
      </c>
    </row>
    <row r="11906" spans="1:1">
      <c r="A11906" t="s">
        <v>12838</v>
      </c>
    </row>
    <row r="11907" spans="1:1">
      <c r="A11907" t="s">
        <v>12839</v>
      </c>
    </row>
    <row r="11909" spans="1:1">
      <c r="A11909" t="s">
        <v>12840</v>
      </c>
    </row>
    <row r="11911" spans="1:1">
      <c r="A11911" t="s">
        <v>12841</v>
      </c>
    </row>
    <row r="11913" spans="1:1">
      <c r="A11913" t="s">
        <v>12842</v>
      </c>
    </row>
    <row r="11915" spans="1:1">
      <c r="A11915" t="s">
        <v>12843</v>
      </c>
    </row>
    <row r="11917" spans="1:1">
      <c r="A11917" t="s">
        <v>12844</v>
      </c>
    </row>
    <row r="11918" spans="1:1">
      <c r="A11918" t="s">
        <v>12845</v>
      </c>
    </row>
    <row r="11919" spans="1:1">
      <c r="A11919" t="s">
        <v>12846</v>
      </c>
    </row>
    <row r="11920" spans="1:1">
      <c r="A11920" t="s">
        <v>12847</v>
      </c>
    </row>
    <row r="11921" spans="1:11">
      <c r="A11921" t="s">
        <v>12848</v>
      </c>
    </row>
    <row r="11922" spans="1:11">
      <c r="A11922" t="s">
        <v>12849</v>
      </c>
    </row>
    <row r="11923" spans="1:11">
      <c r="A11923" t="s">
        <v>12850</v>
      </c>
    </row>
    <row r="11924" spans="1:11">
      <c r="A11924" t="s">
        <v>12851</v>
      </c>
    </row>
    <row r="11925" spans="1:11">
      <c r="A11925" t="s">
        <v>308</v>
      </c>
    </row>
    <row r="11926" spans="1:11">
      <c r="A11926" t="s">
        <v>12852</v>
      </c>
      <c r="B11926" t="s">
        <v>12659</v>
      </c>
    </row>
    <row r="11931" spans="1:11">
      <c r="A11931" t="s">
        <v>12853</v>
      </c>
    </row>
    <row r="11932" spans="1:11">
      <c r="A11932" t="s">
        <v>12854</v>
      </c>
      <c r="B11932" t="s">
        <v>2733</v>
      </c>
      <c r="C11932" t="s">
        <v>366</v>
      </c>
      <c r="D11932" t="s">
        <v>367</v>
      </c>
      <c r="E11932" t="s">
        <v>12855</v>
      </c>
      <c r="F11932" t="s">
        <v>366</v>
      </c>
      <c r="G11932" t="s">
        <v>367</v>
      </c>
      <c r="H11932" t="s">
        <v>12856</v>
      </c>
      <c r="I11932" t="s">
        <v>366</v>
      </c>
      <c r="J11932" t="s">
        <v>367</v>
      </c>
      <c r="K11932" t="s">
        <v>12857</v>
      </c>
    </row>
    <row r="11933" spans="1:11">
      <c r="A11933" t="s">
        <v>12858</v>
      </c>
      <c r="B11933" t="s">
        <v>12859</v>
      </c>
    </row>
    <row r="11934" spans="1:11">
      <c r="A11934" t="s">
        <v>12860</v>
      </c>
      <c r="B11934" t="s">
        <v>12861</v>
      </c>
    </row>
    <row r="11935" spans="1:11">
      <c r="A11935" t="s">
        <v>12862</v>
      </c>
    </row>
    <row r="11936" spans="1:11">
      <c r="A11936" t="s">
        <v>12863</v>
      </c>
    </row>
    <row r="11938" spans="1:3">
      <c r="A11938" t="s">
        <v>12864</v>
      </c>
      <c r="B11938" t="s">
        <v>12865</v>
      </c>
    </row>
    <row r="11939" spans="1:3">
      <c r="A11939" t="s">
        <v>12866</v>
      </c>
      <c r="B11939" t="s">
        <v>12867</v>
      </c>
    </row>
    <row r="11940" spans="1:3">
      <c r="A11940" t="s">
        <v>12868</v>
      </c>
    </row>
    <row r="11941" spans="1:3">
      <c r="A11941" t="s">
        <v>12869</v>
      </c>
    </row>
    <row r="11942" spans="1:3">
      <c r="A11942" t="s">
        <v>12870</v>
      </c>
    </row>
    <row r="11945" spans="1:3">
      <c r="A11945" t="s">
        <v>12871</v>
      </c>
    </row>
    <row r="11947" spans="1:3">
      <c r="A11947" t="s">
        <v>12872</v>
      </c>
      <c r="B11947" t="s">
        <v>12873</v>
      </c>
      <c r="C11947" t="s">
        <v>12874</v>
      </c>
    </row>
    <row r="11949" spans="1:3">
      <c r="A11949" s="1" t="s">
        <v>12875</v>
      </c>
    </row>
    <row r="11954" spans="1:6">
      <c r="A11954" t="s">
        <v>12876</v>
      </c>
    </row>
    <row r="11956" spans="1:6">
      <c r="A11956" t="s">
        <v>12877</v>
      </c>
      <c r="B11956" t="s">
        <v>12878</v>
      </c>
      <c r="C11956" t="s">
        <v>12879</v>
      </c>
      <c r="D11956" t="s">
        <v>12880</v>
      </c>
      <c r="E11956" t="s">
        <v>12881</v>
      </c>
      <c r="F11956" t="s">
        <v>12882</v>
      </c>
    </row>
    <row r="11957" spans="1:6">
      <c r="A11957" t="s">
        <v>12883</v>
      </c>
      <c r="B11957" t="s">
        <v>12884</v>
      </c>
      <c r="C11957" t="s">
        <v>12885</v>
      </c>
      <c r="D11957" t="s">
        <v>12886</v>
      </c>
      <c r="E11957" t="s">
        <v>12887</v>
      </c>
      <c r="F11957" t="s">
        <v>12888</v>
      </c>
    </row>
    <row r="11958" spans="1:6">
      <c r="A11958" t="s">
        <v>12889</v>
      </c>
      <c r="B11958" t="s">
        <v>12890</v>
      </c>
      <c r="C11958" t="s">
        <v>12891</v>
      </c>
    </row>
    <row r="11960" spans="1:6">
      <c r="A11960" t="s">
        <v>12892</v>
      </c>
    </row>
    <row r="11962" spans="1:6">
      <c r="A11962" t="s">
        <v>12893</v>
      </c>
    </row>
    <row r="11963" spans="1:6">
      <c r="A11963" t="s">
        <v>12894</v>
      </c>
      <c r="B11963" t="s">
        <v>12895</v>
      </c>
      <c r="C11963" t="s">
        <v>12896</v>
      </c>
      <c r="D11963" t="s">
        <v>12897</v>
      </c>
    </row>
    <row r="11964" spans="1:6">
      <c r="A11964" t="s">
        <v>12898</v>
      </c>
    </row>
    <row r="11965" spans="1:6">
      <c r="A11965" t="s">
        <v>12899</v>
      </c>
    </row>
    <row r="11966" spans="1:6">
      <c r="A11966" t="s">
        <v>12900</v>
      </c>
      <c r="B11966" t="s">
        <v>12901</v>
      </c>
    </row>
    <row r="11967" spans="1:6">
      <c r="A11967" t="s">
        <v>12902</v>
      </c>
      <c r="B11967" t="s">
        <v>12903</v>
      </c>
      <c r="C11967" t="s">
        <v>12904</v>
      </c>
      <c r="D11967" t="s">
        <v>12905</v>
      </c>
      <c r="E11967" t="s">
        <v>12906</v>
      </c>
      <c r="F11967" t="s">
        <v>12907</v>
      </c>
    </row>
    <row r="11968" spans="1:6">
      <c r="A11968" t="s">
        <v>12908</v>
      </c>
      <c r="B11968" t="s">
        <v>12909</v>
      </c>
      <c r="C11968" t="s">
        <v>12910</v>
      </c>
    </row>
    <row r="11971" spans="1:2">
      <c r="A11971" t="s">
        <v>12911</v>
      </c>
    </row>
    <row r="11973" spans="1:2">
      <c r="A11973" t="s">
        <v>12912</v>
      </c>
    </row>
    <row r="11974" spans="1:2">
      <c r="A11974" t="e">
        <f>--Neuroscience</f>
        <v>#NAME?</v>
      </c>
      <c r="B11974" t="s">
        <v>12913</v>
      </c>
    </row>
    <row r="11975" spans="1:2">
      <c r="A11975" t="s">
        <v>12914</v>
      </c>
    </row>
    <row r="11976" spans="1:2">
      <c r="A11976" t="s">
        <v>12915</v>
      </c>
    </row>
    <row r="11978" spans="1:2">
      <c r="A11978" t="s">
        <v>12916</v>
      </c>
    </row>
    <row r="11980" spans="1:2">
      <c r="A11980" t="s">
        <v>12917</v>
      </c>
      <c r="B11980" t="s">
        <v>12918</v>
      </c>
    </row>
    <row r="11981" spans="1:2">
      <c r="A11981" t="s">
        <v>12919</v>
      </c>
    </row>
    <row r="11982" spans="1:2">
      <c r="A11982" t="e">
        <f>--Assessing The Test-retest reliability of resting state fMRI Data Using metrics from CONN functional</f>
        <v>#NAME?</v>
      </c>
    </row>
    <row r="11983" spans="1:2">
      <c r="A11983" t="s">
        <v>12920</v>
      </c>
    </row>
    <row r="11984" spans="1:2">
      <c r="A11984" t="s">
        <v>12921</v>
      </c>
    </row>
    <row r="11985" spans="1:6">
      <c r="A11985" t="s">
        <v>12922</v>
      </c>
    </row>
    <row r="11986" spans="1:6">
      <c r="A11986" t="e">
        <f>--Proficient in preprocessing And Analysis of neuroimaging Data</f>
        <v>#NAME?</v>
      </c>
    </row>
    <row r="11988" spans="1:6">
      <c r="A11988" t="s">
        <v>12923</v>
      </c>
    </row>
    <row r="11989" spans="1:6">
      <c r="A11989" t="s">
        <v>12924</v>
      </c>
    </row>
    <row r="11990" spans="1:6">
      <c r="A11990" t="s">
        <v>12925</v>
      </c>
    </row>
    <row r="11991" spans="1:6">
      <c r="A11991" t="s">
        <v>12926</v>
      </c>
      <c r="B11991" t="s">
        <v>12927</v>
      </c>
    </row>
    <row r="11992" spans="1:6">
      <c r="A11992" t="s">
        <v>12928</v>
      </c>
    </row>
    <row r="11994" spans="1:6">
      <c r="A11994" t="s">
        <v>12929</v>
      </c>
    </row>
    <row r="11995" spans="1:6">
      <c r="A11995" t="s">
        <v>12930</v>
      </c>
      <c r="B11995" t="s">
        <v>12931</v>
      </c>
    </row>
    <row r="11996" spans="1:6">
      <c r="A11996" t="s">
        <v>12932</v>
      </c>
      <c r="B11996" t="s">
        <v>301</v>
      </c>
      <c r="C11996" t="s">
        <v>7895</v>
      </c>
      <c r="D11996" t="s">
        <v>12933</v>
      </c>
      <c r="E11996" t="s">
        <v>12934</v>
      </c>
      <c r="F11996" t="s">
        <v>1818</v>
      </c>
    </row>
    <row r="11997" spans="1:6">
      <c r="A11997" t="s">
        <v>12935</v>
      </c>
      <c r="B11997" t="s">
        <v>4840</v>
      </c>
      <c r="C11997" t="s">
        <v>1360</v>
      </c>
      <c r="D11997" t="s">
        <v>12936</v>
      </c>
    </row>
    <row r="11998" spans="1:6">
      <c r="A11998" t="s">
        <v>12937</v>
      </c>
      <c r="B11998" t="s">
        <v>12938</v>
      </c>
    </row>
    <row r="11999" spans="1:6">
      <c r="A11999" t="e">
        <f>- French (Through AP French)</f>
        <v>#NAME?</v>
      </c>
    </row>
    <row r="12000" spans="1:6">
      <c r="A12000" t="s">
        <v>12939</v>
      </c>
      <c r="B12000" t="s">
        <v>12940</v>
      </c>
      <c r="C12000" t="s">
        <v>12941</v>
      </c>
    </row>
    <row r="12001" spans="1:6">
      <c r="A12001" t="e">
        <f>- Chess</f>
        <v>#NAME?</v>
      </c>
    </row>
    <row r="12002" spans="1:6">
      <c r="A12002" t="e">
        <f>-FLUENT in English And French</f>
        <v>#NAME?</v>
      </c>
      <c r="B12002" t="s">
        <v>12942</v>
      </c>
    </row>
    <row r="12003" spans="1:6">
      <c r="A12003" t="e">
        <f>-Willing to discuss Other topics on A case-by-case basis</f>
        <v>#NAME?</v>
      </c>
    </row>
    <row r="12005" spans="1:6">
      <c r="A12005" t="s">
        <v>12943</v>
      </c>
      <c r="B12005" t="s">
        <v>12944</v>
      </c>
      <c r="C12005" t="s">
        <v>12945</v>
      </c>
      <c r="D12005" t="s">
        <v>12946</v>
      </c>
    </row>
    <row r="12007" spans="1:6">
      <c r="A12007" t="s">
        <v>12947</v>
      </c>
      <c r="B12007" t="s">
        <v>12948</v>
      </c>
      <c r="C12007" t="s">
        <v>12949</v>
      </c>
      <c r="D12007" t="s">
        <v>12950</v>
      </c>
      <c r="E12007" t="s">
        <v>12951</v>
      </c>
    </row>
    <row r="12008" spans="1:6">
      <c r="A12008" t="s">
        <v>308</v>
      </c>
    </row>
    <row r="12009" spans="1:6">
      <c r="A12009" t="s">
        <v>12952</v>
      </c>
      <c r="B12009" t="s">
        <v>12659</v>
      </c>
    </row>
    <row r="12014" spans="1:6">
      <c r="A12014" t="s">
        <v>12953</v>
      </c>
      <c r="B12014" t="s">
        <v>12954</v>
      </c>
      <c r="C12014" t="s">
        <v>12955</v>
      </c>
      <c r="D12014" t="s">
        <v>12956</v>
      </c>
      <c r="E12014" t="s">
        <v>1527</v>
      </c>
      <c r="F12014" t="s">
        <v>12957</v>
      </c>
    </row>
    <row r="12016" spans="1:6">
      <c r="A12016" t="s">
        <v>12958</v>
      </c>
      <c r="B12016" t="s">
        <v>12959</v>
      </c>
      <c r="C12016" t="s">
        <v>12960</v>
      </c>
      <c r="D12016" t="s">
        <v>12961</v>
      </c>
    </row>
    <row r="12018" spans="1:10">
      <c r="A12018" t="s">
        <v>12962</v>
      </c>
      <c r="B12018" t="s">
        <v>10373</v>
      </c>
      <c r="C12018" t="s">
        <v>137</v>
      </c>
      <c r="D12018" t="s">
        <v>12963</v>
      </c>
      <c r="E12018" t="s">
        <v>12964</v>
      </c>
      <c r="F12018" t="s">
        <v>12965</v>
      </c>
      <c r="G12018" t="s">
        <v>8311</v>
      </c>
      <c r="H12018" t="s">
        <v>12966</v>
      </c>
      <c r="I12018" t="s">
        <v>12967</v>
      </c>
      <c r="J12018" t="s">
        <v>12968</v>
      </c>
    </row>
    <row r="12020" spans="1:10">
      <c r="A12020" t="s">
        <v>12969</v>
      </c>
      <c r="B12020" t="s">
        <v>12970</v>
      </c>
      <c r="C12020" t="s">
        <v>12971</v>
      </c>
    </row>
    <row r="12022" spans="1:10">
      <c r="A12022" t="s">
        <v>12972</v>
      </c>
    </row>
    <row r="12023" spans="1:10">
      <c r="A12023" s="1" t="s">
        <v>12973</v>
      </c>
    </row>
    <row r="12028" spans="1:10">
      <c r="A12028" t="s">
        <v>12974</v>
      </c>
      <c r="B12028" t="s">
        <v>12975</v>
      </c>
      <c r="C12028" t="s">
        <v>12976</v>
      </c>
    </row>
    <row r="12030" spans="1:10">
      <c r="A12030" t="s">
        <v>12977</v>
      </c>
      <c r="B12030" t="s">
        <v>12978</v>
      </c>
    </row>
    <row r="12032" spans="1:10">
      <c r="A12032" t="s">
        <v>12979</v>
      </c>
      <c r="B12032" t="s">
        <v>674</v>
      </c>
      <c r="C12032" t="s">
        <v>12980</v>
      </c>
    </row>
    <row r="12034" spans="1:7">
      <c r="A12034" t="s">
        <v>12981</v>
      </c>
    </row>
    <row r="12036" spans="1:7">
      <c r="A12036" t="s">
        <v>12982</v>
      </c>
    </row>
    <row r="12038" spans="1:7">
      <c r="A12038" t="s">
        <v>12983</v>
      </c>
      <c r="B12038" t="s">
        <v>12984</v>
      </c>
    </row>
    <row r="12040" spans="1:7">
      <c r="A12040" t="s">
        <v>12985</v>
      </c>
      <c r="B12040" t="s">
        <v>12986</v>
      </c>
      <c r="C12040" t="s">
        <v>12987</v>
      </c>
      <c r="D12040" t="s">
        <v>5518</v>
      </c>
      <c r="E12040" t="s">
        <v>12988</v>
      </c>
      <c r="F12040" t="s">
        <v>12989</v>
      </c>
      <c r="G12040" t="s">
        <v>12990</v>
      </c>
    </row>
    <row r="12047" spans="1:7">
      <c r="A12047" s="1" t="s">
        <v>12991</v>
      </c>
    </row>
    <row r="12052" spans="1:3">
      <c r="A12052" t="s">
        <v>12992</v>
      </c>
    </row>
    <row r="12053" spans="1:3">
      <c r="A12053" t="s">
        <v>12993</v>
      </c>
    </row>
    <row r="12055" spans="1:3">
      <c r="A12055" t="s">
        <v>12994</v>
      </c>
    </row>
    <row r="12057" spans="1:3">
      <c r="A12057" t="s">
        <v>12995</v>
      </c>
      <c r="B12057" t="s">
        <v>12996</v>
      </c>
      <c r="C12057" t="s">
        <v>12997</v>
      </c>
    </row>
    <row r="12059" spans="1:3">
      <c r="A12059" t="s">
        <v>12998</v>
      </c>
    </row>
    <row r="12061" spans="1:3">
      <c r="A12061" t="s">
        <v>12999</v>
      </c>
    </row>
    <row r="12063" spans="1:3">
      <c r="A12063" t="s">
        <v>13000</v>
      </c>
    </row>
    <row r="12064" spans="1:3">
      <c r="A12064" t="s">
        <v>13001</v>
      </c>
    </row>
    <row r="12066" spans="1:6">
      <c r="A12066" t="s">
        <v>13002</v>
      </c>
    </row>
    <row r="12067" spans="1:6">
      <c r="A12067" t="s">
        <v>13003</v>
      </c>
      <c r="B12067" t="s">
        <v>13004</v>
      </c>
      <c r="C12067" t="s">
        <v>13005</v>
      </c>
      <c r="D12067" t="s">
        <v>13006</v>
      </c>
    </row>
    <row r="12069" spans="1:6">
      <c r="A12069" t="s">
        <v>13007</v>
      </c>
      <c r="B12069" t="s">
        <v>13008</v>
      </c>
      <c r="C12069" t="s">
        <v>13009</v>
      </c>
      <c r="D12069" t="s">
        <v>13010</v>
      </c>
      <c r="E12069" t="s">
        <v>13011</v>
      </c>
      <c r="F12069" t="s">
        <v>13012</v>
      </c>
    </row>
    <row r="12071" spans="1:6">
      <c r="A12071" t="s">
        <v>13013</v>
      </c>
      <c r="B12071" t="s">
        <v>13014</v>
      </c>
      <c r="C12071" t="s">
        <v>13015</v>
      </c>
      <c r="D12071" t="s">
        <v>13016</v>
      </c>
      <c r="E12071" t="s">
        <v>10266</v>
      </c>
      <c r="F12071" t="s">
        <v>13017</v>
      </c>
    </row>
    <row r="12073" spans="1:6">
      <c r="A12073" t="s">
        <v>13018</v>
      </c>
    </row>
    <row r="12075" spans="1:6">
      <c r="A12075" t="s">
        <v>3382</v>
      </c>
    </row>
    <row r="12076" spans="1:6">
      <c r="A12076" t="s">
        <v>13019</v>
      </c>
      <c r="B12076" t="s">
        <v>1655</v>
      </c>
      <c r="C12076" t="s">
        <v>3186</v>
      </c>
      <c r="D12076" t="s">
        <v>819</v>
      </c>
      <c r="E12076" t="s">
        <v>13020</v>
      </c>
      <c r="F12076" t="s">
        <v>13021</v>
      </c>
    </row>
    <row r="12078" spans="1:6">
      <c r="A12078" t="s">
        <v>13022</v>
      </c>
      <c r="B12078" t="s">
        <v>13023</v>
      </c>
      <c r="C12078" t="s">
        <v>13024</v>
      </c>
    </row>
    <row r="12080" spans="1:6">
      <c r="A12080" t="s">
        <v>13025</v>
      </c>
    </row>
    <row r="12082" spans="1:4">
      <c r="A12082" t="s">
        <v>13026</v>
      </c>
      <c r="B12082" t="s">
        <v>13027</v>
      </c>
      <c r="C12082" t="s">
        <v>13028</v>
      </c>
      <c r="D12082" t="s">
        <v>13029</v>
      </c>
    </row>
    <row r="12084" spans="1:4">
      <c r="A12084" t="s">
        <v>13030</v>
      </c>
    </row>
    <row r="12085" spans="1:4">
      <c r="A12085" t="s">
        <v>13031</v>
      </c>
    </row>
    <row r="12087" spans="1:4">
      <c r="A12087" t="s">
        <v>13032</v>
      </c>
      <c r="B12087" t="s">
        <v>13033</v>
      </c>
    </row>
    <row r="12089" spans="1:4">
      <c r="A12089" t="s">
        <v>13034</v>
      </c>
    </row>
    <row r="12091" spans="1:4">
      <c r="A12091" t="s">
        <v>13035</v>
      </c>
      <c r="B12091" t="s">
        <v>13036</v>
      </c>
    </row>
    <row r="12094" spans="1:4">
      <c r="A12094" t="s">
        <v>13037</v>
      </c>
    </row>
    <row r="12095" spans="1:4">
      <c r="A12095" t="s">
        <v>13038</v>
      </c>
    </row>
    <row r="12097" spans="1:5">
      <c r="A12097" t="s">
        <v>13039</v>
      </c>
    </row>
    <row r="12099" spans="1:5">
      <c r="A12099" t="s">
        <v>13040</v>
      </c>
      <c r="B12099" t="s">
        <v>13041</v>
      </c>
    </row>
    <row r="12101" spans="1:5">
      <c r="A12101" t="s">
        <v>13042</v>
      </c>
      <c r="B12101" t="s">
        <v>13043</v>
      </c>
    </row>
    <row r="12103" spans="1:5">
      <c r="A12103" t="s">
        <v>13044</v>
      </c>
      <c r="B12103" t="s">
        <v>13045</v>
      </c>
      <c r="C12103" t="s">
        <v>13046</v>
      </c>
    </row>
    <row r="12105" spans="1:5">
      <c r="A12105" t="s">
        <v>13047</v>
      </c>
    </row>
    <row r="12106" spans="1:5">
      <c r="A12106" t="s">
        <v>13048</v>
      </c>
      <c r="B12106" t="s">
        <v>13049</v>
      </c>
    </row>
    <row r="12108" spans="1:5">
      <c r="A12108" t="s">
        <v>13050</v>
      </c>
      <c r="B12108" t="s">
        <v>13051</v>
      </c>
      <c r="C12108" t="s">
        <v>13052</v>
      </c>
      <c r="D12108" t="s">
        <v>13053</v>
      </c>
      <c r="E12108" t="s">
        <v>13054</v>
      </c>
    </row>
    <row r="12110" spans="1:5">
      <c r="A12110" t="s">
        <v>13055</v>
      </c>
    </row>
    <row r="12111" spans="1:5">
      <c r="A12111" t="s">
        <v>13056</v>
      </c>
    </row>
    <row r="12115" spans="1:6">
      <c r="A12115" s="1" t="s">
        <v>13057</v>
      </c>
    </row>
    <row r="12120" spans="1:6">
      <c r="A12120" t="s">
        <v>13058</v>
      </c>
      <c r="B12120" t="s">
        <v>1011</v>
      </c>
      <c r="C12120" t="s">
        <v>13059</v>
      </c>
      <c r="D12120" t="s">
        <v>13060</v>
      </c>
    </row>
    <row r="12122" spans="1:6">
      <c r="A12122" t="s">
        <v>13061</v>
      </c>
    </row>
    <row r="12124" spans="1:6">
      <c r="A12124" t="s">
        <v>13062</v>
      </c>
      <c r="B12124" t="s">
        <v>1011</v>
      </c>
      <c r="C12124" t="s">
        <v>13063</v>
      </c>
      <c r="D12124" t="s">
        <v>13064</v>
      </c>
      <c r="E12124" t="s">
        <v>13065</v>
      </c>
      <c r="F12124" t="s">
        <v>13066</v>
      </c>
    </row>
    <row r="12126" spans="1:6">
      <c r="A12126" t="s">
        <v>13067</v>
      </c>
      <c r="B12126" t="s">
        <v>13068</v>
      </c>
    </row>
    <row r="12127" spans="1:6">
      <c r="A12127" s="1" t="s">
        <v>13069</v>
      </c>
    </row>
    <row r="12132" spans="1:7">
      <c r="A12132" t="s">
        <v>13070</v>
      </c>
    </row>
    <row r="12134" spans="1:7">
      <c r="A12134" t="s">
        <v>13071</v>
      </c>
      <c r="B12134" t="s">
        <v>13072</v>
      </c>
      <c r="C12134" t="s">
        <v>673</v>
      </c>
      <c r="D12134" t="s">
        <v>2932</v>
      </c>
      <c r="E12134" t="s">
        <v>13073</v>
      </c>
      <c r="F12134" t="s">
        <v>13074</v>
      </c>
    </row>
    <row r="12136" spans="1:7">
      <c r="A12136" t="s">
        <v>13075</v>
      </c>
      <c r="B12136" t="s">
        <v>13076</v>
      </c>
      <c r="C12136" t="s">
        <v>13077</v>
      </c>
      <c r="D12136" t="s">
        <v>13078</v>
      </c>
    </row>
    <row r="12138" spans="1:7">
      <c r="A12138" t="s">
        <v>13079</v>
      </c>
      <c r="B12138" t="s">
        <v>13080</v>
      </c>
    </row>
    <row r="12140" spans="1:7">
      <c r="A12140" t="s">
        <v>13081</v>
      </c>
      <c r="B12140" t="s">
        <v>13082</v>
      </c>
    </row>
    <row r="12142" spans="1:7">
      <c r="A12142" t="s">
        <v>9980</v>
      </c>
    </row>
    <row r="12143" spans="1:7">
      <c r="A12143" t="s">
        <v>308</v>
      </c>
    </row>
    <row r="12144" spans="1:7">
      <c r="A12144" t="s">
        <v>13083</v>
      </c>
      <c r="B12144" t="s">
        <v>13084</v>
      </c>
      <c r="C12144" t="s">
        <v>13085</v>
      </c>
      <c r="D12144" t="s">
        <v>13086</v>
      </c>
      <c r="E12144" t="s">
        <v>13087</v>
      </c>
      <c r="F12144" t="s">
        <v>13088</v>
      </c>
      <c r="G12144" t="s">
        <v>12659</v>
      </c>
    </row>
    <row r="12149" spans="1:2">
      <c r="A12149" t="s">
        <v>13089</v>
      </c>
    </row>
    <row r="12151" spans="1:2">
      <c r="A12151" t="s">
        <v>13090</v>
      </c>
    </row>
    <row r="12153" spans="1:2">
      <c r="A12153" t="s">
        <v>13091</v>
      </c>
    </row>
    <row r="12154" spans="1:2">
      <c r="A12154" t="s">
        <v>13092</v>
      </c>
      <c r="B12154" t="s">
        <v>13093</v>
      </c>
    </row>
    <row r="12156" spans="1:2">
      <c r="A12156" t="s">
        <v>13094</v>
      </c>
    </row>
    <row r="12158" spans="1:2">
      <c r="A12158" t="s">
        <v>13095</v>
      </c>
    </row>
    <row r="12160" spans="1:2">
      <c r="A12160" t="s">
        <v>13095</v>
      </c>
    </row>
    <row r="12161" spans="1:3">
      <c r="A12161" t="s">
        <v>13096</v>
      </c>
    </row>
    <row r="12162" spans="1:3">
      <c r="A12162" t="s">
        <v>13095</v>
      </c>
    </row>
    <row r="12164" spans="1:3">
      <c r="A12164" t="s">
        <v>13097</v>
      </c>
      <c r="B12164" t="s">
        <v>1655</v>
      </c>
      <c r="C12164" t="s">
        <v>13098</v>
      </c>
    </row>
    <row r="12165" spans="1:3">
      <c r="A12165" t="s">
        <v>13099</v>
      </c>
    </row>
    <row r="12167" spans="1:3">
      <c r="A12167" t="s">
        <v>13095</v>
      </c>
    </row>
    <row r="12169" spans="1:3">
      <c r="A12169" t="s">
        <v>13100</v>
      </c>
    </row>
    <row r="12171" spans="1:3">
      <c r="A12171" t="s">
        <v>13101</v>
      </c>
    </row>
    <row r="12172" spans="1:3">
      <c r="A12172" t="s">
        <v>13095</v>
      </c>
    </row>
    <row r="12174" spans="1:3">
      <c r="A12174" t="s">
        <v>13095</v>
      </c>
    </row>
    <row r="12176" spans="1:3">
      <c r="A12176" t="s">
        <v>13102</v>
      </c>
    </row>
    <row r="12177" spans="1:3">
      <c r="A12177" t="s">
        <v>13103</v>
      </c>
      <c r="B12177" t="s">
        <v>757</v>
      </c>
    </row>
    <row r="12178" spans="1:3">
      <c r="A12178" t="s">
        <v>13104</v>
      </c>
    </row>
    <row r="12180" spans="1:3">
      <c r="A12180" t="s">
        <v>13105</v>
      </c>
    </row>
    <row r="12183" spans="1:3">
      <c r="A12183" t="s">
        <v>13095</v>
      </c>
    </row>
    <row r="12184" spans="1:3">
      <c r="A12184" t="s">
        <v>13106</v>
      </c>
    </row>
    <row r="12185" spans="1:3">
      <c r="A12185" t="s">
        <v>13095</v>
      </c>
    </row>
    <row r="12187" spans="1:3">
      <c r="A12187" t="s">
        <v>13107</v>
      </c>
      <c r="B12187" t="s">
        <v>13108</v>
      </c>
      <c r="C12187" t="s">
        <v>13109</v>
      </c>
    </row>
    <row r="12189" spans="1:3">
      <c r="A12189" t="s">
        <v>13095</v>
      </c>
    </row>
    <row r="12190" spans="1:3">
      <c r="A12190" t="s">
        <v>13110</v>
      </c>
      <c r="B12190" t="s">
        <v>13111</v>
      </c>
    </row>
    <row r="12192" spans="1:3">
      <c r="A12192" t="s">
        <v>13095</v>
      </c>
    </row>
    <row r="12193" spans="1:4">
      <c r="A12193" t="s">
        <v>13112</v>
      </c>
    </row>
    <row r="12195" spans="1:4">
      <c r="A12195" t="s">
        <v>13113</v>
      </c>
      <c r="B12195" t="s">
        <v>13114</v>
      </c>
    </row>
    <row r="12197" spans="1:4">
      <c r="A12197" t="s">
        <v>13115</v>
      </c>
      <c r="B12197" t="s">
        <v>13116</v>
      </c>
      <c r="C12197" t="s">
        <v>13117</v>
      </c>
      <c r="D12197" t="s">
        <v>13118</v>
      </c>
    </row>
    <row r="12199" spans="1:4">
      <c r="A12199" t="s">
        <v>13119</v>
      </c>
    </row>
    <row r="12201" spans="1:4">
      <c r="A12201" t="s">
        <v>13120</v>
      </c>
    </row>
    <row r="12202" spans="1:4">
      <c r="A12202" t="s">
        <v>13121</v>
      </c>
    </row>
    <row r="12205" spans="1:4">
      <c r="A12205" t="s">
        <v>13095</v>
      </c>
    </row>
    <row r="12206" spans="1:4">
      <c r="A12206" t="s">
        <v>13095</v>
      </c>
    </row>
    <row r="12207" spans="1:4">
      <c r="A12207" s="1" t="s">
        <v>13122</v>
      </c>
    </row>
    <row r="12212" spans="1:1">
      <c r="A12212" t="s">
        <v>13123</v>
      </c>
    </row>
    <row r="12214" spans="1:1">
      <c r="A12214" t="s">
        <v>13124</v>
      </c>
    </row>
    <row r="12216" spans="1:1">
      <c r="A12216" t="s">
        <v>13125</v>
      </c>
    </row>
    <row r="12218" spans="1:1">
      <c r="A12218" t="s">
        <v>13126</v>
      </c>
    </row>
    <row r="12220" spans="1:1">
      <c r="A12220" t="s">
        <v>13127</v>
      </c>
    </row>
    <row r="12222" spans="1:1">
      <c r="A12222" t="s">
        <v>13128</v>
      </c>
    </row>
    <row r="12223" spans="1:1">
      <c r="A12223" t="s">
        <v>13129</v>
      </c>
    </row>
    <row r="12225" spans="1:2">
      <c r="A12225" t="s">
        <v>13130</v>
      </c>
      <c r="B12225" t="s">
        <v>13131</v>
      </c>
    </row>
    <row r="12227" spans="1:2">
      <c r="A12227" t="s">
        <v>13132</v>
      </c>
      <c r="B12227" t="s">
        <v>13133</v>
      </c>
    </row>
    <row r="12228" spans="1:2">
      <c r="A12228" t="s">
        <v>13134</v>
      </c>
    </row>
    <row r="12229" spans="1:2">
      <c r="A12229" t="s">
        <v>13135</v>
      </c>
    </row>
    <row r="12230" spans="1:2">
      <c r="A12230" t="s">
        <v>13136</v>
      </c>
      <c r="B12230">
        <v>1</v>
      </c>
    </row>
    <row r="12232" spans="1:2">
      <c r="A12232" t="s">
        <v>13137</v>
      </c>
      <c r="B12232" t="s">
        <v>13138</v>
      </c>
    </row>
    <row r="12234" spans="1:2">
      <c r="A12234" t="s">
        <v>13139</v>
      </c>
    </row>
    <row r="12236" spans="1:2">
      <c r="A12236" t="s">
        <v>13140</v>
      </c>
    </row>
    <row r="12238" spans="1:2">
      <c r="A12238" t="e">
        <f>-Princeton grad</f>
        <v>#NAME?</v>
      </c>
    </row>
    <row r="12240" spans="1:2">
      <c r="A12240" t="s">
        <v>13141</v>
      </c>
    </row>
    <row r="12241" spans="1:10">
      <c r="A12241" t="s">
        <v>13142</v>
      </c>
    </row>
    <row r="12243" spans="1:10">
      <c r="A12243" t="s">
        <v>13143</v>
      </c>
    </row>
    <row r="12244" spans="1:10">
      <c r="A12244" t="s">
        <v>13144</v>
      </c>
      <c r="B12244" t="s">
        <v>13145</v>
      </c>
      <c r="C12244" t="s">
        <v>13146</v>
      </c>
      <c r="D12244" t="s">
        <v>13147</v>
      </c>
      <c r="E12244" t="s">
        <v>13148</v>
      </c>
      <c r="F12244" t="s">
        <v>13149</v>
      </c>
      <c r="G12244" t="s">
        <v>13150</v>
      </c>
      <c r="H12244" t="s">
        <v>13151</v>
      </c>
      <c r="I12244" t="s">
        <v>13152</v>
      </c>
      <c r="J12244" t="s">
        <v>13153</v>
      </c>
    </row>
    <row r="12245" spans="1:10">
      <c r="A12245" t="s">
        <v>13143</v>
      </c>
    </row>
    <row r="12246" spans="1:10">
      <c r="A12246" t="s">
        <v>13154</v>
      </c>
      <c r="B12246" t="s">
        <v>13155</v>
      </c>
    </row>
    <row r="12247" spans="1:10">
      <c r="A12247" t="s">
        <v>13143</v>
      </c>
    </row>
    <row r="12248" spans="1:10">
      <c r="A12248" t="s">
        <v>13156</v>
      </c>
    </row>
    <row r="12250" spans="1:10">
      <c r="A12250" t="s">
        <v>13157</v>
      </c>
    </row>
    <row r="12251" spans="1:10">
      <c r="A12251" t="s">
        <v>13143</v>
      </c>
    </row>
    <row r="12252" spans="1:10">
      <c r="A12252" t="s">
        <v>13158</v>
      </c>
      <c r="B12252" t="s">
        <v>13159</v>
      </c>
    </row>
    <row r="12253" spans="1:10">
      <c r="A12253" t="s">
        <v>13143</v>
      </c>
    </row>
    <row r="12255" spans="1:10">
      <c r="A12255" t="s">
        <v>13160</v>
      </c>
    </row>
    <row r="12256" spans="1:10">
      <c r="A12256" t="e">
        <f>-Tim D.</f>
        <v>#NAME?</v>
      </c>
      <c r="B12256" t="s">
        <v>13161</v>
      </c>
    </row>
    <row r="12258" spans="1:7">
      <c r="A12258" t="s">
        <v>4042</v>
      </c>
    </row>
    <row r="12259" spans="1:7">
      <c r="A12259" t="s">
        <v>13162</v>
      </c>
      <c r="B12259" t="s">
        <v>13163</v>
      </c>
      <c r="C12259" t="s">
        <v>13164</v>
      </c>
      <c r="D12259" t="s">
        <v>13165</v>
      </c>
      <c r="E12259" t="s">
        <v>13166</v>
      </c>
      <c r="F12259" t="s">
        <v>13167</v>
      </c>
    </row>
    <row r="12260" spans="1:7">
      <c r="A12260" t="e">
        <f>-J.M.</f>
        <v>#NAME?</v>
      </c>
      <c r="B12260" t="s">
        <v>13168</v>
      </c>
      <c r="C12260" t="s">
        <v>13169</v>
      </c>
    </row>
    <row r="12262" spans="1:7">
      <c r="A12262" t="s">
        <v>13170</v>
      </c>
    </row>
    <row r="12263" spans="1:7">
      <c r="A12263" t="s">
        <v>13171</v>
      </c>
    </row>
    <row r="12265" spans="1:7">
      <c r="A12265" t="s">
        <v>13170</v>
      </c>
    </row>
    <row r="12267" spans="1:7">
      <c r="A12267" t="s">
        <v>13172</v>
      </c>
      <c r="B12267" t="s">
        <v>13173</v>
      </c>
      <c r="C12267" t="s">
        <v>13174</v>
      </c>
      <c r="D12267" t="s">
        <v>13175</v>
      </c>
      <c r="E12267" t="s">
        <v>13176</v>
      </c>
      <c r="F12267" t="s">
        <v>13177</v>
      </c>
      <c r="G12267" t="s">
        <v>13178</v>
      </c>
    </row>
    <row r="12269" spans="1:7">
      <c r="A12269" t="e">
        <f>-Parent of Jessica L.</f>
        <v>#NAME?</v>
      </c>
    </row>
    <row r="12271" spans="1:7">
      <c r="A12271" t="s">
        <v>13170</v>
      </c>
    </row>
    <row r="12273" spans="1:43">
      <c r="A12273" t="s">
        <v>13179</v>
      </c>
    </row>
    <row r="12275" spans="1:43">
      <c r="A12275" t="e">
        <f>-student Nick Y.</f>
        <v>#NAME?</v>
      </c>
    </row>
    <row r="12277" spans="1:43">
      <c r="A12277" t="s">
        <v>13170</v>
      </c>
    </row>
    <row r="12278" spans="1:43">
      <c r="A12278" t="s">
        <v>13180</v>
      </c>
      <c r="B12278" t="s">
        <v>13181</v>
      </c>
      <c r="C12278" t="s">
        <v>13182</v>
      </c>
      <c r="D12278" t="s">
        <v>13183</v>
      </c>
      <c r="E12278" t="s">
        <v>13184</v>
      </c>
    </row>
    <row r="12279" spans="1:43">
      <c r="A12279" t="s">
        <v>13170</v>
      </c>
    </row>
    <row r="12280" spans="1:43">
      <c r="A12280" t="s">
        <v>13185</v>
      </c>
      <c r="B12280" t="s">
        <v>13186</v>
      </c>
      <c r="C12280" t="s">
        <v>13187</v>
      </c>
      <c r="D12280" t="s">
        <v>13188</v>
      </c>
      <c r="E12280" t="s">
        <v>11716</v>
      </c>
      <c r="F12280" t="s">
        <v>13189</v>
      </c>
      <c r="G12280" t="s">
        <v>13190</v>
      </c>
      <c r="H12280" t="s">
        <v>13191</v>
      </c>
    </row>
    <row r="12281" spans="1:43">
      <c r="A12281" t="s">
        <v>13170</v>
      </c>
    </row>
    <row r="12282" spans="1:43">
      <c r="A12282" t="s">
        <v>13192</v>
      </c>
      <c r="B12282" t="s">
        <v>13193</v>
      </c>
      <c r="C12282" t="s">
        <v>13194</v>
      </c>
      <c r="D12282" t="s">
        <v>13195</v>
      </c>
      <c r="E12282" t="s">
        <v>13196</v>
      </c>
      <c r="F12282" t="s">
        <v>13197</v>
      </c>
      <c r="G12282" t="s">
        <v>13198</v>
      </c>
      <c r="H12282" t="s">
        <v>13199</v>
      </c>
      <c r="I12282" t="s">
        <v>13200</v>
      </c>
      <c r="J12282" t="s">
        <v>13201</v>
      </c>
      <c r="K12282" t="s">
        <v>13202</v>
      </c>
      <c r="L12282" t="s">
        <v>13203</v>
      </c>
      <c r="M12282" t="s">
        <v>13204</v>
      </c>
      <c r="N12282" t="s">
        <v>13205</v>
      </c>
      <c r="O12282" t="s">
        <v>13206</v>
      </c>
      <c r="P12282" t="s">
        <v>13207</v>
      </c>
      <c r="Q12282" t="s">
        <v>13208</v>
      </c>
      <c r="R12282" t="s">
        <v>13209</v>
      </c>
      <c r="S12282" t="s">
        <v>13210</v>
      </c>
      <c r="T12282" t="s">
        <v>13211</v>
      </c>
      <c r="U12282" t="s">
        <v>13212</v>
      </c>
      <c r="V12282" t="s">
        <v>13016</v>
      </c>
      <c r="W12282" t="s">
        <v>13213</v>
      </c>
      <c r="X12282" t="s">
        <v>13195</v>
      </c>
      <c r="Y12282" t="s">
        <v>13193</v>
      </c>
      <c r="Z12282" t="s">
        <v>13198</v>
      </c>
      <c r="AA12282" t="s">
        <v>13194</v>
      </c>
      <c r="AB12282" t="s">
        <v>13214</v>
      </c>
      <c r="AC12282" t="s">
        <v>13197</v>
      </c>
      <c r="AD12282" t="s">
        <v>13215</v>
      </c>
      <c r="AE12282" t="s">
        <v>13216</v>
      </c>
      <c r="AF12282" t="s">
        <v>13084</v>
      </c>
      <c r="AG12282" t="s">
        <v>13217</v>
      </c>
      <c r="AH12282" t="s">
        <v>13218</v>
      </c>
      <c r="AI12282" t="s">
        <v>13219</v>
      </c>
      <c r="AJ12282" t="s">
        <v>13220</v>
      </c>
      <c r="AK12282" t="s">
        <v>13221</v>
      </c>
      <c r="AL12282" t="s">
        <v>13222</v>
      </c>
      <c r="AM12282" t="s">
        <v>13223</v>
      </c>
      <c r="AN12282" t="s">
        <v>13224</v>
      </c>
      <c r="AO12282" t="s">
        <v>13225</v>
      </c>
      <c r="AP12282" t="s">
        <v>13226</v>
      </c>
      <c r="AQ12282" t="s">
        <v>13227</v>
      </c>
    </row>
    <row r="12283" spans="1:43">
      <c r="A12283" t="s">
        <v>308</v>
      </c>
    </row>
    <row r="12284" spans="1:43">
      <c r="A12284" t="s">
        <v>13228</v>
      </c>
    </row>
    <row r="12289" spans="1:5">
      <c r="A12289" t="s">
        <v>489</v>
      </c>
    </row>
    <row r="12291" spans="1:5">
      <c r="A12291" t="s">
        <v>13229</v>
      </c>
      <c r="B12291" t="s">
        <v>377</v>
      </c>
      <c r="C12291" t="s">
        <v>379</v>
      </c>
      <c r="D12291" t="s">
        <v>380</v>
      </c>
      <c r="E12291" t="s">
        <v>13230</v>
      </c>
    </row>
    <row r="12293" spans="1:5">
      <c r="A12293" t="s">
        <v>198</v>
      </c>
    </row>
    <row r="12294" spans="1:5">
      <c r="A12294" t="s">
        <v>3526</v>
      </c>
    </row>
    <row r="12295" spans="1:5">
      <c r="A12295" t="s">
        <v>13231</v>
      </c>
    </row>
    <row r="12296" spans="1:5">
      <c r="A12296" t="s">
        <v>341</v>
      </c>
    </row>
    <row r="12297" spans="1:5">
      <c r="A12297" t="s">
        <v>13232</v>
      </c>
    </row>
    <row r="12298" spans="1:5">
      <c r="A12298" t="s">
        <v>1445</v>
      </c>
    </row>
    <row r="12300" spans="1:5">
      <c r="A12300" t="s">
        <v>457</v>
      </c>
    </row>
    <row r="12301" spans="1:5">
      <c r="A12301" t="s">
        <v>1252</v>
      </c>
    </row>
    <row r="12302" spans="1:5">
      <c r="A12302" t="s">
        <v>527</v>
      </c>
    </row>
    <row r="12303" spans="1:5">
      <c r="A12303" t="s">
        <v>529</v>
      </c>
    </row>
    <row r="12304" spans="1:5">
      <c r="A12304" t="s">
        <v>350</v>
      </c>
    </row>
    <row r="12305" spans="1:1">
      <c r="A12305" t="s">
        <v>528</v>
      </c>
    </row>
    <row r="12307" spans="1:1">
      <c r="A12307" t="s">
        <v>13233</v>
      </c>
    </row>
    <row r="12308" spans="1:1">
      <c r="A12308" t="s">
        <v>13234</v>
      </c>
    </row>
    <row r="12309" spans="1:1">
      <c r="A12309" t="s">
        <v>13235</v>
      </c>
    </row>
    <row r="12310" spans="1:1">
      <c r="A12310" t="s">
        <v>13236</v>
      </c>
    </row>
    <row r="12312" spans="1:1">
      <c r="A12312" t="s">
        <v>13237</v>
      </c>
    </row>
    <row r="12313" spans="1:1">
      <c r="A12313" t="s">
        <v>13238</v>
      </c>
    </row>
    <row r="12314" spans="1:1">
      <c r="A12314" t="s">
        <v>13239</v>
      </c>
    </row>
    <row r="12315" spans="1:1">
      <c r="A12315" t="s">
        <v>13240</v>
      </c>
    </row>
    <row r="12317" spans="1:1">
      <c r="A12317" t="s">
        <v>13241</v>
      </c>
    </row>
    <row r="12318" spans="1:1">
      <c r="A12318" t="s">
        <v>13242</v>
      </c>
    </row>
    <row r="12319" spans="1:1">
      <c r="A12319" t="s">
        <v>13243</v>
      </c>
    </row>
    <row r="12320" spans="1:1">
      <c r="A12320" t="s">
        <v>13244</v>
      </c>
    </row>
    <row r="12322" spans="1:1">
      <c r="A12322" t="s">
        <v>13245</v>
      </c>
    </row>
    <row r="12323" spans="1:1">
      <c r="A12323" t="s">
        <v>13246</v>
      </c>
    </row>
    <row r="12324" spans="1:1">
      <c r="A12324" t="s">
        <v>13247</v>
      </c>
    </row>
    <row r="12325" spans="1:1">
      <c r="A12325" t="s">
        <v>13248</v>
      </c>
    </row>
    <row r="12327" spans="1:1">
      <c r="A12327" t="s">
        <v>13249</v>
      </c>
    </row>
    <row r="12328" spans="1:1">
      <c r="A12328" t="s">
        <v>13250</v>
      </c>
    </row>
    <row r="12329" spans="1:1">
      <c r="A12329" t="s">
        <v>13251</v>
      </c>
    </row>
    <row r="12330" spans="1:1">
      <c r="A12330" t="s">
        <v>13252</v>
      </c>
    </row>
    <row r="12332" spans="1:1">
      <c r="A12332" t="s">
        <v>13253</v>
      </c>
    </row>
    <row r="12333" spans="1:1">
      <c r="A12333" t="s">
        <v>13254</v>
      </c>
    </row>
    <row r="12334" spans="1:1">
      <c r="A12334" t="s">
        <v>13255</v>
      </c>
    </row>
    <row r="12335" spans="1:1">
      <c r="A12335" t="s">
        <v>13256</v>
      </c>
    </row>
    <row r="12337" spans="1:4">
      <c r="A12337" t="s">
        <v>13257</v>
      </c>
      <c r="B12337" t="s">
        <v>13258</v>
      </c>
    </row>
    <row r="12339" spans="1:4">
      <c r="A12339" t="s">
        <v>13259</v>
      </c>
    </row>
    <row r="12341" spans="1:4">
      <c r="A12341" t="s">
        <v>13260</v>
      </c>
    </row>
    <row r="12342" spans="1:4">
      <c r="A12342" t="s">
        <v>308</v>
      </c>
    </row>
    <row r="12343" spans="1:4">
      <c r="A12343" t="s">
        <v>13261</v>
      </c>
      <c r="B12343" t="s">
        <v>13262</v>
      </c>
      <c r="C12343" t="s">
        <v>13263</v>
      </c>
    </row>
    <row r="12348" spans="1:4">
      <c r="A12348" t="s">
        <v>13264</v>
      </c>
      <c r="B12348" t="s">
        <v>13265</v>
      </c>
      <c r="C12348" t="s">
        <v>13266</v>
      </c>
      <c r="D12348" t="s">
        <v>13267</v>
      </c>
    </row>
    <row r="12350" spans="1:4">
      <c r="A12350" t="s">
        <v>13268</v>
      </c>
      <c r="B12350" t="s">
        <v>13269</v>
      </c>
    </row>
    <row r="12352" spans="1:4">
      <c r="A12352" t="s">
        <v>13270</v>
      </c>
    </row>
    <row r="12354" spans="1:1">
      <c r="A12354" t="s">
        <v>13271</v>
      </c>
    </row>
    <row r="12356" spans="1:1">
      <c r="A12356" t="s">
        <v>13272</v>
      </c>
    </row>
    <row r="12357" spans="1:1">
      <c r="A12357" t="s">
        <v>13273</v>
      </c>
    </row>
    <row r="12358" spans="1:1">
      <c r="A12358" t="s">
        <v>13274</v>
      </c>
    </row>
    <row r="12359" spans="1:1">
      <c r="A12359" t="s">
        <v>13275</v>
      </c>
    </row>
    <row r="12360" spans="1:1">
      <c r="A12360" t="s">
        <v>13276</v>
      </c>
    </row>
    <row r="12361" spans="1:1">
      <c r="A12361" t="s">
        <v>13277</v>
      </c>
    </row>
    <row r="12362" spans="1:1">
      <c r="A12362" t="s">
        <v>13278</v>
      </c>
    </row>
    <row r="12364" spans="1:1">
      <c r="A12364" t="s">
        <v>13279</v>
      </c>
    </row>
    <row r="12366" spans="1:1">
      <c r="A12366" t="s">
        <v>13280</v>
      </c>
    </row>
    <row r="12367" spans="1:1">
      <c r="A12367" s="1" t="s">
        <v>13281</v>
      </c>
    </row>
    <row r="12372" spans="1:6">
      <c r="A12372" t="s">
        <v>13282</v>
      </c>
      <c r="B12372" t="s">
        <v>7102</v>
      </c>
      <c r="C12372" t="s">
        <v>302</v>
      </c>
      <c r="D12372" t="s">
        <v>218</v>
      </c>
      <c r="E12372" t="s">
        <v>1378</v>
      </c>
      <c r="F12372" t="s">
        <v>1470</v>
      </c>
    </row>
    <row r="12373" spans="1:6">
      <c r="A12373" t="s">
        <v>13283</v>
      </c>
    </row>
    <row r="12374" spans="1:6">
      <c r="A12374" t="s">
        <v>13284</v>
      </c>
    </row>
    <row r="12375" spans="1:6">
      <c r="A12375" t="s">
        <v>13285</v>
      </c>
    </row>
    <row r="12377" spans="1:6">
      <c r="A12377" t="s">
        <v>13286</v>
      </c>
    </row>
    <row r="12379" spans="1:6">
      <c r="A12379" s="1" t="s">
        <v>13287</v>
      </c>
    </row>
    <row r="12384" spans="1:6">
      <c r="A12384" t="s">
        <v>13288</v>
      </c>
    </row>
    <row r="12386" spans="1:1">
      <c r="A12386" t="s">
        <v>13289</v>
      </c>
    </row>
    <row r="12387" spans="1:1">
      <c r="A12387" t="s">
        <v>13290</v>
      </c>
    </row>
    <row r="12389" spans="1:1">
      <c r="A12389" t="s">
        <v>13291</v>
      </c>
    </row>
    <row r="12390" spans="1:1">
      <c r="A12390" t="s">
        <v>13292</v>
      </c>
    </row>
    <row r="12391" spans="1:1">
      <c r="A12391" t="s">
        <v>13293</v>
      </c>
    </row>
    <row r="12392" spans="1:1">
      <c r="A12392" t="s">
        <v>13294</v>
      </c>
    </row>
    <row r="12394" spans="1:1">
      <c r="A12394" t="s">
        <v>13295</v>
      </c>
    </row>
    <row r="12395" spans="1:1">
      <c r="A12395" t="s">
        <v>13296</v>
      </c>
    </row>
    <row r="12396" spans="1:1">
      <c r="A12396" t="s">
        <v>13297</v>
      </c>
    </row>
    <row r="12398" spans="1:1">
      <c r="A12398" t="s">
        <v>13298</v>
      </c>
    </row>
    <row r="12399" spans="1:1">
      <c r="A12399" t="s">
        <v>12816</v>
      </c>
    </row>
    <row r="12400" spans="1:1">
      <c r="A12400" t="s">
        <v>13299</v>
      </c>
    </row>
    <row r="12402" spans="1:2">
      <c r="A12402" t="s">
        <v>3757</v>
      </c>
      <c r="B12402" t="s">
        <v>13300</v>
      </c>
    </row>
    <row r="12403" spans="1:2">
      <c r="A12403" t="s">
        <v>13301</v>
      </c>
    </row>
    <row r="12404" spans="1:2">
      <c r="A12404" t="s">
        <v>13302</v>
      </c>
    </row>
    <row r="12406" spans="1:2">
      <c r="A12406" t="s">
        <v>13303</v>
      </c>
    </row>
    <row r="12407" spans="1:2">
      <c r="A12407" t="s">
        <v>11686</v>
      </c>
      <c r="B12407" t="s">
        <v>12819</v>
      </c>
    </row>
    <row r="12408" spans="1:2">
      <c r="A12408" t="s">
        <v>13304</v>
      </c>
    </row>
    <row r="12409" spans="1:2">
      <c r="A12409" t="s">
        <v>12415</v>
      </c>
    </row>
    <row r="12410" spans="1:2">
      <c r="A12410" t="s">
        <v>8213</v>
      </c>
    </row>
    <row r="12411" spans="1:2">
      <c r="A12411" t="s">
        <v>13305</v>
      </c>
    </row>
    <row r="12412" spans="1:2">
      <c r="A12412" t="s">
        <v>13306</v>
      </c>
    </row>
    <row r="12414" spans="1:2">
      <c r="A12414" t="s">
        <v>13307</v>
      </c>
    </row>
    <row r="12415" spans="1:2">
      <c r="A12415" t="s">
        <v>13308</v>
      </c>
    </row>
    <row r="12416" spans="1:2">
      <c r="A12416" t="s">
        <v>13309</v>
      </c>
    </row>
    <row r="12418" spans="1:1">
      <c r="A12418" t="s">
        <v>13310</v>
      </c>
    </row>
    <row r="12420" spans="1:1">
      <c r="A12420" t="s">
        <v>13311</v>
      </c>
    </row>
    <row r="12421" spans="1:1">
      <c r="A12421" t="s">
        <v>13312</v>
      </c>
    </row>
    <row r="12422" spans="1:1">
      <c r="A12422" t="s">
        <v>13313</v>
      </c>
    </row>
    <row r="12423" spans="1:1">
      <c r="A12423" t="s">
        <v>13314</v>
      </c>
    </row>
    <row r="12424" spans="1:1">
      <c r="A12424" t="s">
        <v>13315</v>
      </c>
    </row>
    <row r="12425" spans="1:1">
      <c r="A12425" t="s">
        <v>13316</v>
      </c>
    </row>
    <row r="12426" spans="1:1">
      <c r="A12426" t="s">
        <v>13317</v>
      </c>
    </row>
    <row r="12427" spans="1:1">
      <c r="A12427" t="s">
        <v>13318</v>
      </c>
    </row>
    <row r="12428" spans="1:1">
      <c r="A12428" t="s">
        <v>308</v>
      </c>
    </row>
    <row r="12429" spans="1:1">
      <c r="A12429" t="s">
        <v>13319</v>
      </c>
    </row>
    <row r="12434" spans="1:28">
      <c r="A12434" t="s">
        <v>8</v>
      </c>
      <c r="B12434" t="s">
        <v>13320</v>
      </c>
      <c r="C12434" t="s">
        <v>820</v>
      </c>
      <c r="D12434" t="s">
        <v>13321</v>
      </c>
      <c r="E12434" t="s">
        <v>2450</v>
      </c>
      <c r="F12434" t="s">
        <v>13322</v>
      </c>
      <c r="G12434" t="s">
        <v>13323</v>
      </c>
      <c r="H12434" t="s">
        <v>13324</v>
      </c>
      <c r="I12434" t="s">
        <v>2992</v>
      </c>
      <c r="J12434" t="s">
        <v>13325</v>
      </c>
      <c r="K12434" t="s">
        <v>13326</v>
      </c>
      <c r="L12434" t="s">
        <v>2971</v>
      </c>
      <c r="M12434" t="s">
        <v>13327</v>
      </c>
      <c r="N12434" t="s">
        <v>7187</v>
      </c>
      <c r="O12434" t="s">
        <v>2332</v>
      </c>
      <c r="P12434" t="s">
        <v>13328</v>
      </c>
      <c r="Q12434" t="s">
        <v>3186</v>
      </c>
      <c r="R12434" t="s">
        <v>13329</v>
      </c>
      <c r="S12434" t="s">
        <v>2450</v>
      </c>
      <c r="T12434" t="s">
        <v>13330</v>
      </c>
      <c r="U12434" t="s">
        <v>1011</v>
      </c>
      <c r="V12434" t="s">
        <v>1052</v>
      </c>
      <c r="W12434" t="s">
        <v>818</v>
      </c>
      <c r="X12434" t="s">
        <v>820</v>
      </c>
      <c r="Y12434" t="s">
        <v>1645</v>
      </c>
      <c r="Z12434" t="s">
        <v>2971</v>
      </c>
      <c r="AA12434" t="s">
        <v>13331</v>
      </c>
      <c r="AB12434" t="s">
        <v>13332</v>
      </c>
    </row>
    <row r="12435" spans="1:28">
      <c r="A12435" s="1" t="s">
        <v>13333</v>
      </c>
    </row>
    <row r="12440" spans="1:28">
      <c r="A12440" t="s">
        <v>13334</v>
      </c>
      <c r="B12440" t="s">
        <v>2221</v>
      </c>
      <c r="C12440" t="s">
        <v>13335</v>
      </c>
    </row>
    <row r="12441" spans="1:28">
      <c r="A12441" t="s">
        <v>13336</v>
      </c>
    </row>
    <row r="12443" spans="1:28">
      <c r="A12443" t="s">
        <v>13337</v>
      </c>
      <c r="B12443" t="s">
        <v>2734</v>
      </c>
      <c r="C12443" t="s">
        <v>1378</v>
      </c>
      <c r="D12443" t="s">
        <v>13338</v>
      </c>
      <c r="E12443" t="s">
        <v>13339</v>
      </c>
      <c r="F12443" t="s">
        <v>13340</v>
      </c>
    </row>
    <row r="12445" spans="1:28">
      <c r="A12445" t="s">
        <v>13341</v>
      </c>
    </row>
    <row r="12446" spans="1:28">
      <c r="A12446" t="s">
        <v>13342</v>
      </c>
    </row>
    <row r="12447" spans="1:28">
      <c r="A12447" t="s">
        <v>13343</v>
      </c>
    </row>
    <row r="12448" spans="1:28">
      <c r="A12448" t="s">
        <v>13344</v>
      </c>
    </row>
    <row r="12450" spans="1:7">
      <c r="A12450" t="s">
        <v>4724</v>
      </c>
    </row>
    <row r="12451" spans="1:7">
      <c r="A12451" t="s">
        <v>13345</v>
      </c>
    </row>
    <row r="12452" spans="1:7">
      <c r="A12452" t="s">
        <v>13346</v>
      </c>
    </row>
    <row r="12453" spans="1:7">
      <c r="A12453" t="e">
        <f>- Prices are Subject to Changes</f>
        <v>#NAME?</v>
      </c>
    </row>
    <row r="12455" spans="1:7">
      <c r="A12455" t="s">
        <v>13347</v>
      </c>
    </row>
    <row r="12456" spans="1:7">
      <c r="A12456" t="s">
        <v>13348</v>
      </c>
    </row>
    <row r="12457" spans="1:7">
      <c r="A12457" s="1" t="s">
        <v>13349</v>
      </c>
    </row>
    <row r="12462" spans="1:7">
      <c r="A12462" t="s">
        <v>13350</v>
      </c>
      <c r="B12462" t="s">
        <v>13351</v>
      </c>
      <c r="C12462" t="s">
        <v>13352</v>
      </c>
    </row>
    <row r="12463" spans="1:7">
      <c r="A12463" t="s">
        <v>13353</v>
      </c>
      <c r="B12463" t="s">
        <v>373</v>
      </c>
      <c r="C12463" t="s">
        <v>3640</v>
      </c>
      <c r="D12463" t="s">
        <v>671</v>
      </c>
      <c r="E12463" t="s">
        <v>13354</v>
      </c>
      <c r="F12463" t="s">
        <v>366</v>
      </c>
      <c r="G12463" t="s">
        <v>13355</v>
      </c>
    </row>
    <row r="12464" spans="1:7">
      <c r="A12464" t="s">
        <v>13356</v>
      </c>
    </row>
    <row r="12465" spans="1:5">
      <c r="A12465" s="1" t="s">
        <v>13357</v>
      </c>
    </row>
    <row r="12470" spans="1:5">
      <c r="A12470" t="s">
        <v>489</v>
      </c>
      <c r="B12470" t="s">
        <v>757</v>
      </c>
    </row>
    <row r="12472" spans="1:5">
      <c r="A12472" t="s">
        <v>13358</v>
      </c>
      <c r="B12472" t="s">
        <v>380</v>
      </c>
      <c r="C12472" t="s">
        <v>377</v>
      </c>
      <c r="D12472" t="s">
        <v>379</v>
      </c>
      <c r="E12472" t="s">
        <v>13359</v>
      </c>
    </row>
    <row r="12474" spans="1:5">
      <c r="A12474" t="s">
        <v>198</v>
      </c>
      <c r="B12474" t="s">
        <v>13360</v>
      </c>
    </row>
    <row r="12475" spans="1:5">
      <c r="A12475" t="s">
        <v>341</v>
      </c>
      <c r="B12475" t="s">
        <v>13361</v>
      </c>
    </row>
    <row r="12476" spans="1:5">
      <c r="A12476" t="s">
        <v>13231</v>
      </c>
      <c r="B12476" t="s">
        <v>313</v>
      </c>
    </row>
    <row r="12477" spans="1:5">
      <c r="A12477" t="s">
        <v>1445</v>
      </c>
      <c r="B12477" t="s">
        <v>9526</v>
      </c>
    </row>
    <row r="12479" spans="1:5">
      <c r="A12479" t="s">
        <v>457</v>
      </c>
      <c r="B12479" t="s">
        <v>9709</v>
      </c>
    </row>
    <row r="12480" spans="1:5">
      <c r="A12480" t="s">
        <v>527</v>
      </c>
      <c r="B12480" t="s">
        <v>301</v>
      </c>
    </row>
    <row r="12481" spans="1:2">
      <c r="A12481" t="s">
        <v>350</v>
      </c>
      <c r="B12481" t="s">
        <v>13362</v>
      </c>
    </row>
    <row r="12482" spans="1:2">
      <c r="A12482" t="s">
        <v>7475</v>
      </c>
      <c r="B12482" t="s">
        <v>288</v>
      </c>
    </row>
    <row r="12484" spans="1:2">
      <c r="A12484" t="s">
        <v>13363</v>
      </c>
      <c r="B12484" t="s">
        <v>13364</v>
      </c>
    </row>
    <row r="12485" spans="1:2">
      <c r="A12485" t="s">
        <v>13365</v>
      </c>
    </row>
    <row r="12487" spans="1:2">
      <c r="A12487" t="s">
        <v>13366</v>
      </c>
      <c r="B12487" t="s">
        <v>13189</v>
      </c>
    </row>
    <row r="12488" spans="1:2">
      <c r="A12488" t="s">
        <v>13367</v>
      </c>
      <c r="B12488" t="s">
        <v>13191</v>
      </c>
    </row>
    <row r="12490" spans="1:2">
      <c r="A12490" t="s">
        <v>13368</v>
      </c>
    </row>
    <row r="12491" spans="1:2">
      <c r="A12491" t="s">
        <v>13369</v>
      </c>
    </row>
    <row r="12492" spans="1:2">
      <c r="A12492" t="s">
        <v>13370</v>
      </c>
      <c r="B12492" t="s">
        <v>13371</v>
      </c>
    </row>
    <row r="12494" spans="1:2">
      <c r="A12494" t="s">
        <v>13372</v>
      </c>
    </row>
    <row r="12495" spans="1:2">
      <c r="A12495" t="s">
        <v>13373</v>
      </c>
    </row>
    <row r="12496" spans="1:2">
      <c r="A12496" t="s">
        <v>13374</v>
      </c>
    </row>
    <row r="12498" spans="1:2">
      <c r="A12498" t="s">
        <v>13375</v>
      </c>
    </row>
    <row r="12499" spans="1:2">
      <c r="A12499" t="s">
        <v>13376</v>
      </c>
    </row>
    <row r="12500" spans="1:2">
      <c r="A12500" t="s">
        <v>13377</v>
      </c>
    </row>
    <row r="12502" spans="1:2">
      <c r="A12502" t="s">
        <v>13378</v>
      </c>
    </row>
    <row r="12503" spans="1:2">
      <c r="A12503" t="s">
        <v>13379</v>
      </c>
    </row>
    <row r="12504" spans="1:2">
      <c r="A12504" t="s">
        <v>13380</v>
      </c>
    </row>
    <row r="12506" spans="1:2">
      <c r="A12506" t="s">
        <v>13381</v>
      </c>
    </row>
    <row r="12508" spans="1:2">
      <c r="A12508" t="s">
        <v>13382</v>
      </c>
    </row>
    <row r="12510" spans="1:2">
      <c r="A12510" t="s">
        <v>13383</v>
      </c>
      <c r="B12510" t="s">
        <v>13384</v>
      </c>
    </row>
    <row r="12511" spans="1:2">
      <c r="A12511" t="s">
        <v>308</v>
      </c>
    </row>
    <row r="12512" spans="1:2">
      <c r="A12512" t="s">
        <v>13385</v>
      </c>
    </row>
    <row r="12517" spans="1:8">
      <c r="A12517" t="s">
        <v>13386</v>
      </c>
      <c r="B12517" t="s">
        <v>13387</v>
      </c>
      <c r="C12517" t="s">
        <v>13388</v>
      </c>
      <c r="D12517" t="s">
        <v>8644</v>
      </c>
      <c r="E12517" t="s">
        <v>13389</v>
      </c>
    </row>
    <row r="12519" spans="1:8">
      <c r="A12519" t="s">
        <v>13390</v>
      </c>
      <c r="B12519" t="s">
        <v>13391</v>
      </c>
    </row>
    <row r="12521" spans="1:8">
      <c r="A12521" t="s">
        <v>13392</v>
      </c>
      <c r="B12521" t="s">
        <v>13393</v>
      </c>
      <c r="C12521" t="s">
        <v>13394</v>
      </c>
      <c r="D12521" t="s">
        <v>13395</v>
      </c>
      <c r="E12521" t="s">
        <v>13396</v>
      </c>
    </row>
    <row r="12523" spans="1:8">
      <c r="A12523" t="s">
        <v>13397</v>
      </c>
      <c r="B12523" t="s">
        <v>13398</v>
      </c>
      <c r="C12523" t="s">
        <v>687</v>
      </c>
      <c r="D12523" t="s">
        <v>4872</v>
      </c>
      <c r="E12523" t="s">
        <v>52</v>
      </c>
      <c r="F12523" t="s">
        <v>13399</v>
      </c>
      <c r="G12523" t="s">
        <v>5180</v>
      </c>
      <c r="H12523" t="s">
        <v>13400</v>
      </c>
    </row>
    <row r="12525" spans="1:8">
      <c r="A12525" t="s">
        <v>13401</v>
      </c>
    </row>
    <row r="12527" spans="1:8">
      <c r="A12527" t="s">
        <v>13402</v>
      </c>
    </row>
    <row r="12528" spans="1:8">
      <c r="A12528" t="s">
        <v>13403</v>
      </c>
    </row>
    <row r="12529" spans="1:1">
      <c r="A12529" t="s">
        <v>13404</v>
      </c>
    </row>
    <row r="12530" spans="1:1">
      <c r="A12530" t="s">
        <v>13405</v>
      </c>
    </row>
    <row r="12531" spans="1:1">
      <c r="A12531" t="s">
        <v>527</v>
      </c>
    </row>
    <row r="12532" spans="1:1">
      <c r="A12532" t="s">
        <v>1252</v>
      </c>
    </row>
    <row r="12533" spans="1:1">
      <c r="A12533" t="s">
        <v>13406</v>
      </c>
    </row>
    <row r="12534" spans="1:1">
      <c r="A12534" t="s">
        <v>3757</v>
      </c>
    </row>
    <row r="12535" spans="1:1">
      <c r="A12535" t="s">
        <v>13407</v>
      </c>
    </row>
    <row r="12536" spans="1:1">
      <c r="A12536" t="s">
        <v>338</v>
      </c>
    </row>
    <row r="12537" spans="1:1">
      <c r="A12537" t="s">
        <v>13408</v>
      </c>
    </row>
    <row r="12538" spans="1:1">
      <c r="A12538" t="s">
        <v>1106</v>
      </c>
    </row>
    <row r="12539" spans="1:1">
      <c r="A12539" t="s">
        <v>13409</v>
      </c>
    </row>
    <row r="12540" spans="1:1">
      <c r="A12540" t="s">
        <v>13410</v>
      </c>
    </row>
    <row r="12541" spans="1:1">
      <c r="A12541" t="s">
        <v>2141</v>
      </c>
    </row>
    <row r="12542" spans="1:1">
      <c r="A12542" t="s">
        <v>217</v>
      </c>
    </row>
    <row r="12543" spans="1:1">
      <c r="A12543" t="s">
        <v>13411</v>
      </c>
    </row>
    <row r="12544" spans="1:1">
      <c r="A12544" t="s">
        <v>13412</v>
      </c>
    </row>
    <row r="12545" spans="1:11">
      <c r="A12545" t="s">
        <v>10180</v>
      </c>
    </row>
    <row r="12546" spans="1:11">
      <c r="A12546" t="s">
        <v>5114</v>
      </c>
    </row>
    <row r="12547" spans="1:11">
      <c r="A12547" t="s">
        <v>13413</v>
      </c>
    </row>
    <row r="12548" spans="1:11">
      <c r="A12548" t="s">
        <v>13414</v>
      </c>
    </row>
    <row r="12549" spans="1:11">
      <c r="A12549" s="1" t="s">
        <v>13415</v>
      </c>
    </row>
    <row r="12554" spans="1:11">
      <c r="A12554" t="s">
        <v>8</v>
      </c>
      <c r="B12554" t="s">
        <v>757</v>
      </c>
    </row>
    <row r="12556" spans="1:11">
      <c r="A12556" t="s">
        <v>13416</v>
      </c>
      <c r="B12556" t="s">
        <v>13417</v>
      </c>
      <c r="C12556" t="s">
        <v>13418</v>
      </c>
      <c r="D12556" t="s">
        <v>13419</v>
      </c>
      <c r="E12556" t="s">
        <v>13420</v>
      </c>
      <c r="F12556" t="s">
        <v>880</v>
      </c>
      <c r="G12556" t="s">
        <v>1636</v>
      </c>
      <c r="H12556" t="s">
        <v>1527</v>
      </c>
      <c r="I12556" t="s">
        <v>313</v>
      </c>
      <c r="J12556" t="s">
        <v>13421</v>
      </c>
      <c r="K12556" t="s">
        <v>13422</v>
      </c>
    </row>
    <row r="12557" spans="1:11">
      <c r="A12557" s="1" t="s">
        <v>13423</v>
      </c>
    </row>
    <row r="12562" spans="1:4">
      <c r="A12562" t="s">
        <v>13424</v>
      </c>
      <c r="B12562" t="s">
        <v>1527</v>
      </c>
      <c r="C12562" t="s">
        <v>884</v>
      </c>
      <c r="D12562" t="s">
        <v>13425</v>
      </c>
    </row>
    <row r="12563" spans="1:4">
      <c r="A12563" t="s">
        <v>13426</v>
      </c>
      <c r="B12563" t="s">
        <v>13427</v>
      </c>
    </row>
    <row r="12564" spans="1:4">
      <c r="A12564" t="s">
        <v>13428</v>
      </c>
    </row>
    <row r="12566" spans="1:4">
      <c r="A12566" t="s">
        <v>13429</v>
      </c>
    </row>
    <row r="12567" spans="1:4">
      <c r="A12567" t="s">
        <v>13430</v>
      </c>
    </row>
    <row r="12568" spans="1:4">
      <c r="A12568" t="s">
        <v>13431</v>
      </c>
    </row>
    <row r="12573" spans="1:4">
      <c r="A12573" t="s">
        <v>13432</v>
      </c>
    </row>
    <row r="12575" spans="1:4">
      <c r="A12575" t="s">
        <v>1802</v>
      </c>
    </row>
    <row r="12577" spans="1:8">
      <c r="A12577" t="s">
        <v>1803</v>
      </c>
    </row>
    <row r="12579" spans="1:8">
      <c r="A12579" t="s">
        <v>1804</v>
      </c>
    </row>
    <row r="12581" spans="1:8">
      <c r="A12581" t="s">
        <v>1805</v>
      </c>
      <c r="B12581" t="s">
        <v>218</v>
      </c>
      <c r="C12581" t="s">
        <v>380</v>
      </c>
      <c r="D12581" t="s">
        <v>378</v>
      </c>
      <c r="E12581" t="s">
        <v>377</v>
      </c>
      <c r="F12581" t="s">
        <v>379</v>
      </c>
      <c r="G12581" t="s">
        <v>1806</v>
      </c>
      <c r="H12581" t="s">
        <v>1807</v>
      </c>
    </row>
    <row r="12583" spans="1:8">
      <c r="A12583" t="s">
        <v>1808</v>
      </c>
    </row>
    <row r="12585" spans="1:8">
      <c r="A12585" t="s">
        <v>1809</v>
      </c>
    </row>
    <row r="12586" spans="1:8">
      <c r="A12586" t="s">
        <v>1810</v>
      </c>
    </row>
    <row r="12587" spans="1:8">
      <c r="A12587" t="s">
        <v>1811</v>
      </c>
    </row>
    <row r="12588" spans="1:8">
      <c r="A12588" t="s">
        <v>1812</v>
      </c>
    </row>
    <row r="12589" spans="1:8">
      <c r="A12589" t="s">
        <v>1813</v>
      </c>
    </row>
    <row r="12590" spans="1:8">
      <c r="A12590" t="s">
        <v>1814</v>
      </c>
    </row>
    <row r="12592" spans="1:8">
      <c r="A12592" t="s">
        <v>1815</v>
      </c>
    </row>
    <row r="12594" spans="1:42">
      <c r="A12594" t="s">
        <v>1816</v>
      </c>
      <c r="B12594" t="s">
        <v>1817</v>
      </c>
      <c r="C12594" t="s">
        <v>28</v>
      </c>
      <c r="D12594" t="s">
        <v>301</v>
      </c>
      <c r="E12594" t="s">
        <v>302</v>
      </c>
      <c r="F12594" t="s">
        <v>288</v>
      </c>
      <c r="G12594" t="s">
        <v>1818</v>
      </c>
      <c r="H12594" t="s">
        <v>1819</v>
      </c>
      <c r="I12594" t="s">
        <v>674</v>
      </c>
      <c r="J12594" t="s">
        <v>1820</v>
      </c>
      <c r="K12594" t="s">
        <v>1821</v>
      </c>
    </row>
    <row r="12596" spans="1:42">
      <c r="A12596" t="s">
        <v>1822</v>
      </c>
    </row>
    <row r="12597" spans="1:42">
      <c r="A12597" t="s">
        <v>1823</v>
      </c>
    </row>
    <row r="12602" spans="1:42">
      <c r="A12602" t="s">
        <v>13433</v>
      </c>
      <c r="B12602" t="s">
        <v>13434</v>
      </c>
      <c r="C12602" t="s">
        <v>13435</v>
      </c>
      <c r="D12602" t="s">
        <v>13436</v>
      </c>
      <c r="E12602" t="s">
        <v>13437</v>
      </c>
      <c r="F12602" t="s">
        <v>13438</v>
      </c>
      <c r="G12602" t="s">
        <v>13439</v>
      </c>
      <c r="H12602" t="s">
        <v>13440</v>
      </c>
      <c r="I12602" t="s">
        <v>13441</v>
      </c>
      <c r="J12602" t="s">
        <v>13442</v>
      </c>
      <c r="K12602" t="s">
        <v>13443</v>
      </c>
      <c r="L12602" t="s">
        <v>13444</v>
      </c>
      <c r="M12602" t="s">
        <v>13445</v>
      </c>
      <c r="N12602" t="s">
        <v>13446</v>
      </c>
      <c r="O12602" t="s">
        <v>13447</v>
      </c>
      <c r="P12602" t="s">
        <v>13448</v>
      </c>
      <c r="Q12602" t="s">
        <v>13449</v>
      </c>
      <c r="R12602" t="s">
        <v>13450</v>
      </c>
      <c r="S12602" t="s">
        <v>13451</v>
      </c>
      <c r="T12602" t="s">
        <v>13452</v>
      </c>
      <c r="U12602" t="s">
        <v>13453</v>
      </c>
      <c r="V12602" t="s">
        <v>13454</v>
      </c>
      <c r="W12602" t="s">
        <v>13455</v>
      </c>
      <c r="X12602" t="s">
        <v>13456</v>
      </c>
      <c r="Y12602" t="s">
        <v>13457</v>
      </c>
      <c r="Z12602" t="s">
        <v>13458</v>
      </c>
      <c r="AA12602" t="s">
        <v>13459</v>
      </c>
      <c r="AB12602" t="s">
        <v>13460</v>
      </c>
      <c r="AC12602" t="s">
        <v>13461</v>
      </c>
      <c r="AD12602" t="s">
        <v>13462</v>
      </c>
      <c r="AE12602" t="s">
        <v>13463</v>
      </c>
      <c r="AF12602" t="s">
        <v>13464</v>
      </c>
      <c r="AG12602" t="s">
        <v>13465</v>
      </c>
      <c r="AH12602" t="s">
        <v>13466</v>
      </c>
      <c r="AI12602" t="s">
        <v>8687</v>
      </c>
      <c r="AJ12602" t="s">
        <v>13467</v>
      </c>
      <c r="AK12602" t="s">
        <v>13468</v>
      </c>
      <c r="AL12602" t="s">
        <v>13469</v>
      </c>
      <c r="AM12602" t="s">
        <v>13470</v>
      </c>
      <c r="AN12602" t="s">
        <v>13471</v>
      </c>
      <c r="AO12602" t="s">
        <v>13472</v>
      </c>
      <c r="AP12602" t="s">
        <v>13473</v>
      </c>
    </row>
    <row r="12603" spans="1:42">
      <c r="A12603" s="1" t="s">
        <v>13474</v>
      </c>
    </row>
    <row r="12608" spans="1:42">
      <c r="A12608" t="s">
        <v>13475</v>
      </c>
      <c r="B12608" t="s">
        <v>13476</v>
      </c>
      <c r="C12608" t="s">
        <v>13477</v>
      </c>
      <c r="D12608" t="s">
        <v>13478</v>
      </c>
      <c r="E12608" t="s">
        <v>5545</v>
      </c>
      <c r="F12608" t="s">
        <v>13479</v>
      </c>
    </row>
    <row r="12610" spans="1:7">
      <c r="A12610" t="s">
        <v>13480</v>
      </c>
      <c r="B12610" t="s">
        <v>13481</v>
      </c>
    </row>
    <row r="12612" spans="1:7">
      <c r="A12612" t="s">
        <v>13482</v>
      </c>
      <c r="B12612" t="s">
        <v>13483</v>
      </c>
      <c r="C12612" t="s">
        <v>13484</v>
      </c>
      <c r="D12612" t="s">
        <v>13485</v>
      </c>
    </row>
    <row r="12614" spans="1:7">
      <c r="A12614">
        <v>1480</v>
      </c>
      <c r="B12614">
        <v>1530</v>
      </c>
      <c r="C12614">
        <v>1400</v>
      </c>
      <c r="D12614" t="s">
        <v>13486</v>
      </c>
      <c r="E12614">
        <v>1390</v>
      </c>
      <c r="F12614">
        <v>1410</v>
      </c>
      <c r="G12614" t="s">
        <v>13487</v>
      </c>
    </row>
    <row r="12616" spans="1:7">
      <c r="A12616" t="s">
        <v>13488</v>
      </c>
      <c r="B12616" t="s">
        <v>13489</v>
      </c>
      <c r="C12616" t="s">
        <v>13490</v>
      </c>
      <c r="D12616" t="s">
        <v>13491</v>
      </c>
    </row>
    <row r="12618" spans="1:7">
      <c r="A12618" t="s">
        <v>13492</v>
      </c>
    </row>
    <row r="12620" spans="1:7">
      <c r="A12620" t="s">
        <v>1981</v>
      </c>
    </row>
    <row r="12621" spans="1:7">
      <c r="A12621" t="s">
        <v>13493</v>
      </c>
    </row>
    <row r="12622" spans="1:7">
      <c r="A12622" t="s">
        <v>13494</v>
      </c>
    </row>
    <row r="12623" spans="1:7">
      <c r="A12623" t="s">
        <v>13495</v>
      </c>
    </row>
    <row r="12625" spans="1:5">
      <c r="A12625" t="s">
        <v>13496</v>
      </c>
      <c r="B12625" t="s">
        <v>2849</v>
      </c>
      <c r="C12625" t="s">
        <v>13497</v>
      </c>
      <c r="D12625" t="s">
        <v>13498</v>
      </c>
      <c r="E12625" t="s">
        <v>13499</v>
      </c>
    </row>
    <row r="12627" spans="1:5">
      <c r="A12627" t="s">
        <v>13500</v>
      </c>
    </row>
    <row r="12628" spans="1:5">
      <c r="A12628" t="e">
        <f>- A customized-curriculum: I select A curriculum for you based on your skill Level And Other factors</f>
        <v>#NAME?</v>
      </c>
      <c r="B12628" t="s">
        <v>13501</v>
      </c>
    </row>
    <row r="12629" spans="1:5">
      <c r="A12629" t="s">
        <v>13502</v>
      </c>
      <c r="B12629" t="s">
        <v>13503</v>
      </c>
    </row>
    <row r="12630" spans="1:5">
      <c r="A12630" t="e">
        <f>- Targeted homework assignments with tons of practice problems to sharpen your Skills</f>
        <v>#NAME?</v>
      </c>
    </row>
    <row r="12631" spans="1:5">
      <c r="A12631" t="e">
        <f>- Full access to A library of The best Prep books available (no additional charge)</f>
        <v>#NAME?</v>
      </c>
    </row>
    <row r="12632" spans="1:5">
      <c r="A12632" t="e">
        <f>- guidance And advice from top-to-bottom on SOLVING Real SAT/ACT Questions - I Help you optimize content knowledge</f>
        <v>#NAME?</v>
      </c>
      <c r="B12632" t="s">
        <v>13504</v>
      </c>
      <c r="C12632" t="s">
        <v>13505</v>
      </c>
      <c r="D12632" t="s">
        <v>13506</v>
      </c>
    </row>
    <row r="12633" spans="1:5">
      <c r="A12633" t="e">
        <f>- Performance analytics So you can measure your improvement Over time As you work with me</f>
        <v>#NAME?</v>
      </c>
    </row>
    <row r="12634" spans="1:5">
      <c r="A12634" t="s">
        <v>13507</v>
      </c>
    </row>
    <row r="12635" spans="1:5">
      <c r="A12635" t="s">
        <v>13508</v>
      </c>
    </row>
    <row r="12636" spans="1:5">
      <c r="A12636" t="s">
        <v>13509</v>
      </c>
    </row>
    <row r="12638" spans="1:5">
      <c r="A12638" t="s">
        <v>13510</v>
      </c>
      <c r="B12638" t="s">
        <v>13511</v>
      </c>
      <c r="C12638" t="s">
        <v>13512</v>
      </c>
    </row>
    <row r="12639" spans="1:5">
      <c r="A12639" t="s">
        <v>13513</v>
      </c>
    </row>
    <row r="12641" spans="1:10">
      <c r="A12641" t="s">
        <v>13514</v>
      </c>
      <c r="B12641" t="s">
        <v>13515</v>
      </c>
      <c r="C12641" t="s">
        <v>13516</v>
      </c>
    </row>
    <row r="12642" spans="1:10">
      <c r="A12642" t="s">
        <v>13517</v>
      </c>
    </row>
    <row r="12644" spans="1:10">
      <c r="A12644" t="s">
        <v>13518</v>
      </c>
      <c r="B12644" t="s">
        <v>13519</v>
      </c>
      <c r="C12644" t="s">
        <v>13520</v>
      </c>
    </row>
    <row r="12645" spans="1:10">
      <c r="A12645" t="s">
        <v>13521</v>
      </c>
    </row>
    <row r="12647" spans="1:10">
      <c r="A12647" t="s">
        <v>13522</v>
      </c>
    </row>
    <row r="12648" spans="1:10">
      <c r="A12648" t="s">
        <v>13523</v>
      </c>
    </row>
    <row r="12650" spans="1:10">
      <c r="A12650" t="s">
        <v>13524</v>
      </c>
      <c r="B12650" t="s">
        <v>13525</v>
      </c>
      <c r="C12650" t="s">
        <v>13526</v>
      </c>
      <c r="D12650" t="s">
        <v>13527</v>
      </c>
      <c r="E12650" t="s">
        <v>13528</v>
      </c>
      <c r="F12650" t="s">
        <v>13529</v>
      </c>
      <c r="G12650" t="s">
        <v>13530</v>
      </c>
      <c r="H12650" t="s">
        <v>13531</v>
      </c>
      <c r="I12650" t="s">
        <v>13532</v>
      </c>
      <c r="J12650" t="s">
        <v>13533</v>
      </c>
    </row>
    <row r="12651" spans="1:10">
      <c r="A12651" t="s">
        <v>13534</v>
      </c>
    </row>
    <row r="12653" spans="1:10">
      <c r="A12653" t="s">
        <v>13535</v>
      </c>
      <c r="B12653" t="s">
        <v>13536</v>
      </c>
    </row>
    <row r="12654" spans="1:10">
      <c r="A12654" t="s">
        <v>13537</v>
      </c>
    </row>
    <row r="12656" spans="1:10">
      <c r="A12656" t="s">
        <v>13538</v>
      </c>
      <c r="B12656" t="s">
        <v>13539</v>
      </c>
    </row>
    <row r="12657" spans="1:4">
      <c r="A12657" t="s">
        <v>13540</v>
      </c>
    </row>
    <row r="12659" spans="1:4">
      <c r="A12659" t="s">
        <v>13541</v>
      </c>
      <c r="B12659" t="s">
        <v>13542</v>
      </c>
      <c r="C12659" t="s">
        <v>13543</v>
      </c>
      <c r="D12659" t="s">
        <v>13544</v>
      </c>
    </row>
    <row r="12660" spans="1:4">
      <c r="A12660" t="s">
        <v>13545</v>
      </c>
    </row>
    <row r="12662" spans="1:4">
      <c r="A12662" t="s">
        <v>13546</v>
      </c>
      <c r="B12662" t="s">
        <v>13547</v>
      </c>
      <c r="C12662" t="s">
        <v>13548</v>
      </c>
    </row>
    <row r="12663" spans="1:4">
      <c r="A12663" t="s">
        <v>13549</v>
      </c>
    </row>
    <row r="12665" spans="1:4">
      <c r="A12665" t="s">
        <v>13550</v>
      </c>
    </row>
    <row r="12666" spans="1:4">
      <c r="A12666" t="s">
        <v>13551</v>
      </c>
    </row>
    <row r="12668" spans="1:4">
      <c r="A12668" t="s">
        <v>1981</v>
      </c>
    </row>
    <row r="12669" spans="1:4">
      <c r="A12669" t="s">
        <v>13493</v>
      </c>
    </row>
    <row r="12670" spans="1:4">
      <c r="A12670" t="s">
        <v>13552</v>
      </c>
    </row>
    <row r="12671" spans="1:4">
      <c r="A12671" t="s">
        <v>8875</v>
      </c>
    </row>
    <row r="12673" spans="1:12">
      <c r="A12673" t="s">
        <v>13553</v>
      </c>
    </row>
    <row r="12674" spans="1:12">
      <c r="A12674" t="s">
        <v>13554</v>
      </c>
      <c r="B12674" t="s">
        <v>13555</v>
      </c>
      <c r="C12674" t="s">
        <v>13556</v>
      </c>
      <c r="D12674" t="s">
        <v>13557</v>
      </c>
      <c r="E12674" t="s">
        <v>6750</v>
      </c>
      <c r="F12674" t="s">
        <v>13558</v>
      </c>
    </row>
    <row r="12676" spans="1:12">
      <c r="A12676" t="s">
        <v>13559</v>
      </c>
      <c r="B12676" t="s">
        <v>13560</v>
      </c>
      <c r="C12676" t="s">
        <v>13561</v>
      </c>
      <c r="D12676" t="s">
        <v>13562</v>
      </c>
      <c r="E12676" t="s">
        <v>687</v>
      </c>
      <c r="F12676" t="s">
        <v>13563</v>
      </c>
      <c r="G12676" t="s">
        <v>4872</v>
      </c>
      <c r="H12676" t="s">
        <v>13564</v>
      </c>
      <c r="I12676" t="s">
        <v>51</v>
      </c>
      <c r="J12676" t="s">
        <v>13565</v>
      </c>
      <c r="K12676" t="s">
        <v>378</v>
      </c>
      <c r="L12676" t="s">
        <v>13566</v>
      </c>
    </row>
    <row r="12678" spans="1:12">
      <c r="A12678" t="s">
        <v>1981</v>
      </c>
    </row>
    <row r="12679" spans="1:12">
      <c r="A12679" t="s">
        <v>13493</v>
      </c>
    </row>
    <row r="12682" spans="1:12">
      <c r="A12682" t="s">
        <v>13402</v>
      </c>
    </row>
    <row r="12683" spans="1:12">
      <c r="A12683" t="s">
        <v>527</v>
      </c>
    </row>
    <row r="12684" spans="1:12">
      <c r="A12684" t="s">
        <v>1252</v>
      </c>
    </row>
    <row r="12685" spans="1:12">
      <c r="A12685" t="s">
        <v>3757</v>
      </c>
    </row>
    <row r="12686" spans="1:12">
      <c r="A12686" t="s">
        <v>338</v>
      </c>
    </row>
    <row r="12687" spans="1:12">
      <c r="A12687" t="s">
        <v>13567</v>
      </c>
    </row>
    <row r="12688" spans="1:12">
      <c r="A12688" t="s">
        <v>1106</v>
      </c>
    </row>
    <row r="12689" spans="1:4">
      <c r="A12689" t="s">
        <v>13409</v>
      </c>
    </row>
    <row r="12693" spans="1:4">
      <c r="A12693" s="1" t="s">
        <v>13568</v>
      </c>
    </row>
    <row r="12698" spans="1:4">
      <c r="A12698" t="s">
        <v>13569</v>
      </c>
      <c r="B12698" t="s">
        <v>7719</v>
      </c>
      <c r="C12698" t="s">
        <v>8033</v>
      </c>
      <c r="D12698" t="s">
        <v>13570</v>
      </c>
    </row>
    <row r="12699" spans="1:4">
      <c r="A12699" t="s">
        <v>13571</v>
      </c>
    </row>
    <row r="12701" spans="1:4">
      <c r="A12701" t="s">
        <v>13572</v>
      </c>
    </row>
    <row r="12702" spans="1:4">
      <c r="A12702" t="s">
        <v>13573</v>
      </c>
      <c r="B12702" t="s">
        <v>13574</v>
      </c>
      <c r="C12702" t="s">
        <v>13575</v>
      </c>
    </row>
    <row r="12703" spans="1:4">
      <c r="A12703" t="s">
        <v>13576</v>
      </c>
    </row>
    <row r="12704" spans="1:4">
      <c r="A12704" t="s">
        <v>13577</v>
      </c>
    </row>
    <row r="12705" spans="1:9">
      <c r="A12705" t="s">
        <v>13578</v>
      </c>
      <c r="B12705" t="s">
        <v>13579</v>
      </c>
      <c r="C12705" t="s">
        <v>13580</v>
      </c>
      <c r="D12705" t="s">
        <v>13581</v>
      </c>
      <c r="E12705" t="s">
        <v>13582</v>
      </c>
    </row>
    <row r="12706" spans="1:9">
      <c r="A12706" t="s">
        <v>13583</v>
      </c>
    </row>
    <row r="12707" spans="1:9">
      <c r="A12707" t="s">
        <v>13584</v>
      </c>
    </row>
    <row r="12709" spans="1:9">
      <c r="A12709" t="s">
        <v>13585</v>
      </c>
    </row>
    <row r="12711" spans="1:9">
      <c r="A12711" t="s">
        <v>13586</v>
      </c>
    </row>
    <row r="12712" spans="1:9">
      <c r="A12712" t="s">
        <v>13587</v>
      </c>
    </row>
    <row r="12713" spans="1:9">
      <c r="A12713" t="s">
        <v>13588</v>
      </c>
    </row>
    <row r="12714" spans="1:9">
      <c r="A12714" t="s">
        <v>13589</v>
      </c>
    </row>
    <row r="12716" spans="1:9">
      <c r="A12716" t="s">
        <v>13590</v>
      </c>
      <c r="B12716" t="s">
        <v>13591</v>
      </c>
    </row>
    <row r="12717" spans="1:9">
      <c r="A12717" t="s">
        <v>13592</v>
      </c>
      <c r="B12717" t="s">
        <v>13593</v>
      </c>
    </row>
    <row r="12718" spans="1:9">
      <c r="A12718" t="s">
        <v>13594</v>
      </c>
      <c r="B12718" t="s">
        <v>13595</v>
      </c>
      <c r="C12718" t="s">
        <v>13596</v>
      </c>
      <c r="D12718" t="s">
        <v>13597</v>
      </c>
      <c r="E12718" t="s">
        <v>13598</v>
      </c>
      <c r="F12718" t="s">
        <v>13599</v>
      </c>
      <c r="G12718" t="s">
        <v>13600</v>
      </c>
      <c r="H12718" t="s">
        <v>13601</v>
      </c>
      <c r="I12718" t="s">
        <v>13602</v>
      </c>
    </row>
    <row r="12719" spans="1:9">
      <c r="A12719" s="1" t="s">
        <v>13603</v>
      </c>
    </row>
    <row r="12724" spans="1:4">
      <c r="A12724" t="s">
        <v>13604</v>
      </c>
      <c r="B12724" t="s">
        <v>1635</v>
      </c>
      <c r="C12724" t="s">
        <v>137</v>
      </c>
      <c r="D12724" t="s">
        <v>13605</v>
      </c>
    </row>
    <row r="12726" spans="1:4">
      <c r="A12726" t="s">
        <v>13606</v>
      </c>
    </row>
    <row r="12727" spans="1:4">
      <c r="A12727" s="1" t="s">
        <v>13607</v>
      </c>
    </row>
    <row r="12732" spans="1:4">
      <c r="A12732" t="s">
        <v>13608</v>
      </c>
    </row>
    <row r="12734" spans="1:4">
      <c r="A12734" t="s">
        <v>13609</v>
      </c>
      <c r="B12734" t="s">
        <v>13610</v>
      </c>
    </row>
    <row r="12736" spans="1:4">
      <c r="A12736" t="s">
        <v>13611</v>
      </c>
      <c r="B12736" t="s">
        <v>13612</v>
      </c>
    </row>
    <row r="12738" spans="1:10">
      <c r="A12738" t="s">
        <v>13613</v>
      </c>
    </row>
    <row r="12739" spans="1:10">
      <c r="A12739" t="s">
        <v>13614</v>
      </c>
      <c r="B12739" t="s">
        <v>7894</v>
      </c>
      <c r="C12739" t="s">
        <v>28</v>
      </c>
      <c r="D12739" t="s">
        <v>9709</v>
      </c>
      <c r="E12739" t="s">
        <v>301</v>
      </c>
      <c r="F12739" t="s">
        <v>29</v>
      </c>
      <c r="G12739" t="s">
        <v>13615</v>
      </c>
      <c r="H12739" t="s">
        <v>13616</v>
      </c>
      <c r="I12739" t="s">
        <v>728</v>
      </c>
      <c r="J12739" t="s">
        <v>28</v>
      </c>
    </row>
    <row r="12741" spans="1:10">
      <c r="A12741" t="s">
        <v>13617</v>
      </c>
      <c r="B12741" t="s">
        <v>13618</v>
      </c>
      <c r="C12741" t="s">
        <v>13619</v>
      </c>
      <c r="D12741" t="s">
        <v>13620</v>
      </c>
      <c r="E12741" t="s">
        <v>13621</v>
      </c>
      <c r="F12741" t="s">
        <v>13622</v>
      </c>
      <c r="G12741" t="s">
        <v>13623</v>
      </c>
      <c r="H12741" t="s">
        <v>13624</v>
      </c>
      <c r="I12741" t="s">
        <v>13625</v>
      </c>
    </row>
    <row r="12743" spans="1:10">
      <c r="A12743" t="s">
        <v>13626</v>
      </c>
      <c r="B12743" t="s">
        <v>13627</v>
      </c>
      <c r="C12743" t="s">
        <v>13628</v>
      </c>
    </row>
    <row r="12745" spans="1:10">
      <c r="A12745" t="s">
        <v>13629</v>
      </c>
    </row>
    <row r="12746" spans="1:10">
      <c r="A12746" t="s">
        <v>13630</v>
      </c>
    </row>
    <row r="12748" spans="1:10">
      <c r="A12748" t="s">
        <v>13631</v>
      </c>
    </row>
    <row r="12749" spans="1:10">
      <c r="A12749" s="1" t="s">
        <v>13632</v>
      </c>
    </row>
    <row r="12754" spans="1:2">
      <c r="A12754" t="s">
        <v>13633</v>
      </c>
    </row>
    <row r="12756" spans="1:2">
      <c r="A12756" t="s">
        <v>13634</v>
      </c>
      <c r="B12756" t="s">
        <v>13635</v>
      </c>
    </row>
    <row r="12758" spans="1:2">
      <c r="A12758" t="s">
        <v>13636</v>
      </c>
    </row>
    <row r="12759" spans="1:2">
      <c r="A12759" t="s">
        <v>13637</v>
      </c>
      <c r="B12759" t="s">
        <v>1527</v>
      </c>
    </row>
    <row r="12760" spans="1:2">
      <c r="A12760" t="s">
        <v>13638</v>
      </c>
      <c r="B12760" t="s">
        <v>13639</v>
      </c>
    </row>
    <row r="12761" spans="1:2">
      <c r="A12761" t="s">
        <v>13640</v>
      </c>
    </row>
    <row r="12762" spans="1:2">
      <c r="A12762" t="s">
        <v>13641</v>
      </c>
    </row>
    <row r="12765" spans="1:2">
      <c r="A12765" t="s">
        <v>8478</v>
      </c>
    </row>
    <row r="12767" spans="1:2">
      <c r="A12767" t="s">
        <v>8304</v>
      </c>
      <c r="B12767" t="s">
        <v>13642</v>
      </c>
    </row>
    <row r="12768" spans="1:2">
      <c r="A12768" t="s">
        <v>13643</v>
      </c>
    </row>
    <row r="12769" spans="1:7">
      <c r="A12769" t="s">
        <v>13644</v>
      </c>
    </row>
    <row r="12770" spans="1:7">
      <c r="A12770" t="s">
        <v>13645</v>
      </c>
      <c r="B12770" t="s">
        <v>13646</v>
      </c>
    </row>
    <row r="12775" spans="1:7">
      <c r="A12775" t="s">
        <v>13647</v>
      </c>
    </row>
    <row r="12776" spans="1:7">
      <c r="A12776" t="s">
        <v>13648</v>
      </c>
    </row>
    <row r="12778" spans="1:7">
      <c r="A12778" t="s">
        <v>13649</v>
      </c>
      <c r="B12778" t="s">
        <v>13650</v>
      </c>
      <c r="C12778" t="s">
        <v>13651</v>
      </c>
      <c r="D12778" t="s">
        <v>10774</v>
      </c>
      <c r="E12778" t="s">
        <v>13652</v>
      </c>
      <c r="F12778" t="s">
        <v>51</v>
      </c>
      <c r="G12778" t="s">
        <v>13653</v>
      </c>
    </row>
    <row r="12780" spans="1:7">
      <c r="A12780" t="s">
        <v>13654</v>
      </c>
    </row>
    <row r="12782" spans="1:7">
      <c r="A12782" t="s">
        <v>13655</v>
      </c>
      <c r="B12782" t="s">
        <v>13656</v>
      </c>
      <c r="C12782" t="s">
        <v>13657</v>
      </c>
    </row>
    <row r="12784" spans="1:7">
      <c r="A12784" t="s">
        <v>13658</v>
      </c>
    </row>
    <row r="12786" spans="1:4">
      <c r="A12786" t="s">
        <v>13659</v>
      </c>
      <c r="B12786" t="s">
        <v>13660</v>
      </c>
      <c r="C12786" t="s">
        <v>13661</v>
      </c>
    </row>
    <row r="12788" spans="1:4">
      <c r="A12788" t="s">
        <v>13662</v>
      </c>
    </row>
    <row r="12790" spans="1:4">
      <c r="A12790" t="s">
        <v>13663</v>
      </c>
    </row>
    <row r="12792" spans="1:4">
      <c r="A12792" t="s">
        <v>13664</v>
      </c>
      <c r="B12792" t="s">
        <v>13077</v>
      </c>
      <c r="C12792" t="s">
        <v>13665</v>
      </c>
    </row>
    <row r="12794" spans="1:4">
      <c r="A12794" t="s">
        <v>13666</v>
      </c>
    </row>
    <row r="12796" spans="1:4">
      <c r="A12796" t="s">
        <v>13667</v>
      </c>
      <c r="B12796" t="s">
        <v>13668</v>
      </c>
      <c r="C12796" t="s">
        <v>2479</v>
      </c>
      <c r="D12796" t="s">
        <v>13669</v>
      </c>
    </row>
    <row r="12798" spans="1:4">
      <c r="A12798" t="s">
        <v>13670</v>
      </c>
    </row>
    <row r="12800" spans="1:4">
      <c r="A12800" t="s">
        <v>13671</v>
      </c>
      <c r="B12800" t="s">
        <v>13672</v>
      </c>
      <c r="C12800" t="s">
        <v>13673</v>
      </c>
    </row>
    <row r="12802" spans="1:2">
      <c r="A12802" t="s">
        <v>13674</v>
      </c>
    </row>
    <row r="12804" spans="1:2">
      <c r="A12804" t="s">
        <v>13675</v>
      </c>
    </row>
    <row r="12806" spans="1:2">
      <c r="A12806" t="s">
        <v>13676</v>
      </c>
      <c r="B12806" t="s">
        <v>13677</v>
      </c>
    </row>
    <row r="12807" spans="1:2">
      <c r="A12807" s="1" t="s">
        <v>13678</v>
      </c>
    </row>
    <row r="12812" spans="1:2">
      <c r="A12812" t="s">
        <v>13679</v>
      </c>
    </row>
    <row r="12814" spans="1:2">
      <c r="A12814" t="s">
        <v>1802</v>
      </c>
    </row>
    <row r="12816" spans="1:2">
      <c r="A12816" t="s">
        <v>1803</v>
      </c>
    </row>
    <row r="12818" spans="1:8">
      <c r="A12818" t="s">
        <v>1804</v>
      </c>
    </row>
    <row r="12820" spans="1:8">
      <c r="A12820" t="s">
        <v>1805</v>
      </c>
      <c r="B12820" t="s">
        <v>218</v>
      </c>
      <c r="C12820" t="s">
        <v>380</v>
      </c>
      <c r="D12820" t="s">
        <v>378</v>
      </c>
      <c r="E12820" t="s">
        <v>377</v>
      </c>
      <c r="F12820" t="s">
        <v>379</v>
      </c>
      <c r="G12820" t="s">
        <v>1806</v>
      </c>
      <c r="H12820" t="s">
        <v>1807</v>
      </c>
    </row>
    <row r="12822" spans="1:8">
      <c r="A12822" t="s">
        <v>1808</v>
      </c>
    </row>
    <row r="12824" spans="1:8">
      <c r="A12824" t="s">
        <v>1809</v>
      </c>
    </row>
    <row r="12825" spans="1:8">
      <c r="A12825" t="s">
        <v>1810</v>
      </c>
    </row>
    <row r="12826" spans="1:8">
      <c r="A12826" t="s">
        <v>1811</v>
      </c>
    </row>
    <row r="12827" spans="1:8">
      <c r="A12827" t="s">
        <v>1812</v>
      </c>
    </row>
    <row r="12828" spans="1:8">
      <c r="A12828" t="s">
        <v>1813</v>
      </c>
    </row>
    <row r="12829" spans="1:8">
      <c r="A12829" t="s">
        <v>1814</v>
      </c>
    </row>
    <row r="12831" spans="1:8">
      <c r="A12831" t="s">
        <v>1815</v>
      </c>
    </row>
    <row r="12833" spans="1:21">
      <c r="A12833" t="s">
        <v>1816</v>
      </c>
      <c r="B12833" t="s">
        <v>1817</v>
      </c>
      <c r="C12833" t="s">
        <v>28</v>
      </c>
      <c r="D12833" t="s">
        <v>301</v>
      </c>
      <c r="E12833" t="s">
        <v>302</v>
      </c>
      <c r="F12833" t="s">
        <v>288</v>
      </c>
      <c r="G12833" t="s">
        <v>1818</v>
      </c>
      <c r="H12833" t="s">
        <v>1819</v>
      </c>
      <c r="I12833" t="s">
        <v>674</v>
      </c>
      <c r="J12833" t="s">
        <v>1820</v>
      </c>
      <c r="K12833" t="s">
        <v>1821</v>
      </c>
    </row>
    <row r="12835" spans="1:21">
      <c r="A12835" t="s">
        <v>1822</v>
      </c>
    </row>
    <row r="12836" spans="1:21">
      <c r="A12836" t="s">
        <v>1823</v>
      </c>
    </row>
    <row r="12841" spans="1:21">
      <c r="A12841" t="s">
        <v>13680</v>
      </c>
      <c r="B12841" t="s">
        <v>13681</v>
      </c>
      <c r="C12841" t="s">
        <v>13682</v>
      </c>
      <c r="D12841" t="s">
        <v>8687</v>
      </c>
      <c r="E12841" t="s">
        <v>13683</v>
      </c>
      <c r="F12841" t="s">
        <v>13682</v>
      </c>
      <c r="G12841" t="s">
        <v>13684</v>
      </c>
      <c r="H12841" t="s">
        <v>13685</v>
      </c>
      <c r="I12841" t="s">
        <v>13686</v>
      </c>
      <c r="J12841" t="s">
        <v>13687</v>
      </c>
      <c r="K12841" t="s">
        <v>13688</v>
      </c>
      <c r="L12841" t="s">
        <v>13689</v>
      </c>
      <c r="M12841" t="s">
        <v>13690</v>
      </c>
      <c r="N12841" t="s">
        <v>13691</v>
      </c>
      <c r="O12841" t="s">
        <v>13692</v>
      </c>
      <c r="P12841" t="s">
        <v>13693</v>
      </c>
      <c r="Q12841" t="s">
        <v>13694</v>
      </c>
      <c r="R12841" t="s">
        <v>13695</v>
      </c>
      <c r="S12841" t="s">
        <v>1831</v>
      </c>
      <c r="T12841" t="s">
        <v>13696</v>
      </c>
      <c r="U12841" t="s">
        <v>13473</v>
      </c>
    </row>
    <row r="12842" spans="1:21">
      <c r="A12842" s="1" t="s">
        <v>13697</v>
      </c>
    </row>
    <row r="12847" spans="1:21">
      <c r="A12847" t="s">
        <v>13698</v>
      </c>
    </row>
    <row r="12849" spans="1:8">
      <c r="A12849" t="s">
        <v>1802</v>
      </c>
    </row>
    <row r="12851" spans="1:8">
      <c r="A12851" t="s">
        <v>1803</v>
      </c>
    </row>
    <row r="12853" spans="1:8">
      <c r="A12853" t="s">
        <v>1804</v>
      </c>
    </row>
    <row r="12855" spans="1:8">
      <c r="A12855" t="s">
        <v>1805</v>
      </c>
      <c r="B12855" t="s">
        <v>218</v>
      </c>
      <c r="C12855" t="s">
        <v>380</v>
      </c>
      <c r="D12855" t="s">
        <v>378</v>
      </c>
      <c r="E12855" t="s">
        <v>377</v>
      </c>
      <c r="F12855" t="s">
        <v>379</v>
      </c>
      <c r="G12855" t="s">
        <v>1806</v>
      </c>
      <c r="H12855" t="s">
        <v>1807</v>
      </c>
    </row>
    <row r="12857" spans="1:8">
      <c r="A12857" t="s">
        <v>1808</v>
      </c>
    </row>
    <row r="12859" spans="1:8">
      <c r="A12859" t="s">
        <v>1809</v>
      </c>
    </row>
    <row r="12860" spans="1:8">
      <c r="A12860" t="s">
        <v>1810</v>
      </c>
    </row>
    <row r="12861" spans="1:8">
      <c r="A12861" t="s">
        <v>1811</v>
      </c>
    </row>
    <row r="12862" spans="1:8">
      <c r="A12862" t="s">
        <v>1812</v>
      </c>
    </row>
    <row r="12863" spans="1:8">
      <c r="A12863" t="s">
        <v>1813</v>
      </c>
    </row>
    <row r="12864" spans="1:8">
      <c r="A12864" t="s">
        <v>1814</v>
      </c>
    </row>
    <row r="12866" spans="1:760">
      <c r="A12866" t="s">
        <v>1815</v>
      </c>
    </row>
    <row r="12868" spans="1:760">
      <c r="A12868" t="s">
        <v>1816</v>
      </c>
      <c r="B12868" t="s">
        <v>1817</v>
      </c>
      <c r="C12868" t="s">
        <v>28</v>
      </c>
      <c r="D12868" t="s">
        <v>301</v>
      </c>
      <c r="E12868" t="s">
        <v>302</v>
      </c>
      <c r="F12868" t="s">
        <v>288</v>
      </c>
      <c r="G12868" t="s">
        <v>1818</v>
      </c>
      <c r="H12868" t="s">
        <v>1819</v>
      </c>
      <c r="I12868" t="s">
        <v>674</v>
      </c>
      <c r="J12868" t="s">
        <v>1820</v>
      </c>
      <c r="K12868" t="s">
        <v>1821</v>
      </c>
    </row>
    <row r="12870" spans="1:760">
      <c r="A12870" t="s">
        <v>1822</v>
      </c>
    </row>
    <row r="12871" spans="1:760">
      <c r="A12871" t="s">
        <v>1823</v>
      </c>
    </row>
    <row r="12876" spans="1:760">
      <c r="A12876" t="s">
        <v>13699</v>
      </c>
      <c r="B12876" t="s">
        <v>13700</v>
      </c>
      <c r="C12876" t="s">
        <v>13701</v>
      </c>
      <c r="D12876" t="s">
        <v>13702</v>
      </c>
      <c r="E12876" t="s">
        <v>13703</v>
      </c>
      <c r="F12876" t="s">
        <v>13704</v>
      </c>
      <c r="G12876" t="s">
        <v>13705</v>
      </c>
      <c r="H12876" t="s">
        <v>13706</v>
      </c>
      <c r="I12876" t="s">
        <v>13707</v>
      </c>
      <c r="J12876" t="s">
        <v>13708</v>
      </c>
      <c r="K12876" t="s">
        <v>13709</v>
      </c>
      <c r="L12876" t="s">
        <v>13710</v>
      </c>
      <c r="M12876" t="s">
        <v>13711</v>
      </c>
      <c r="N12876" t="s">
        <v>13712</v>
      </c>
      <c r="O12876" t="s">
        <v>13713</v>
      </c>
      <c r="P12876" t="s">
        <v>13708</v>
      </c>
      <c r="Q12876" t="s">
        <v>13453</v>
      </c>
      <c r="R12876" t="s">
        <v>13714</v>
      </c>
      <c r="S12876" t="s">
        <v>13471</v>
      </c>
      <c r="T12876" t="s">
        <v>13443</v>
      </c>
      <c r="U12876" t="s">
        <v>13715</v>
      </c>
      <c r="V12876" t="s">
        <v>13716</v>
      </c>
      <c r="W12876" t="s">
        <v>13717</v>
      </c>
      <c r="X12876" t="s">
        <v>13718</v>
      </c>
      <c r="Y12876" t="s">
        <v>13468</v>
      </c>
      <c r="Z12876" t="s">
        <v>13459</v>
      </c>
      <c r="AA12876" t="s">
        <v>13719</v>
      </c>
      <c r="AB12876" t="s">
        <v>13720</v>
      </c>
      <c r="AC12876" t="s">
        <v>13721</v>
      </c>
      <c r="AD12876" t="s">
        <v>13722</v>
      </c>
      <c r="AE12876" t="s">
        <v>13723</v>
      </c>
      <c r="AF12876" t="s">
        <v>13724</v>
      </c>
      <c r="AG12876" t="s">
        <v>13725</v>
      </c>
      <c r="AH12876" t="s">
        <v>13726</v>
      </c>
      <c r="AI12876" t="s">
        <v>13727</v>
      </c>
      <c r="AJ12876" t="s">
        <v>13691</v>
      </c>
      <c r="AK12876" t="s">
        <v>13728</v>
      </c>
      <c r="AL12876" t="s">
        <v>13729</v>
      </c>
      <c r="AM12876" t="s">
        <v>13730</v>
      </c>
      <c r="AN12876" t="s">
        <v>13731</v>
      </c>
      <c r="AO12876" t="s">
        <v>13434</v>
      </c>
      <c r="AP12876" t="s">
        <v>13732</v>
      </c>
      <c r="AQ12876" t="s">
        <v>13733</v>
      </c>
      <c r="AR12876" t="s">
        <v>13734</v>
      </c>
      <c r="AS12876" t="s">
        <v>13735</v>
      </c>
      <c r="AT12876" t="s">
        <v>13736</v>
      </c>
      <c r="AU12876" t="s">
        <v>13737</v>
      </c>
      <c r="AV12876" t="s">
        <v>13738</v>
      </c>
      <c r="AW12876" t="s">
        <v>13739</v>
      </c>
      <c r="AX12876" t="s">
        <v>13740</v>
      </c>
      <c r="AY12876" t="s">
        <v>13741</v>
      </c>
      <c r="AZ12876" t="s">
        <v>13742</v>
      </c>
      <c r="BA12876" t="s">
        <v>13711</v>
      </c>
      <c r="BB12876" t="s">
        <v>13743</v>
      </c>
      <c r="BC12876" t="s">
        <v>13744</v>
      </c>
      <c r="BD12876" t="s">
        <v>13700</v>
      </c>
      <c r="BE12876" t="s">
        <v>13745</v>
      </c>
      <c r="BF12876" t="s">
        <v>13746</v>
      </c>
      <c r="BG12876" t="s">
        <v>13747</v>
      </c>
      <c r="BH12876" t="s">
        <v>13748</v>
      </c>
      <c r="BI12876" t="s">
        <v>13085</v>
      </c>
      <c r="BJ12876" t="s">
        <v>13451</v>
      </c>
      <c r="BK12876" t="s">
        <v>13462</v>
      </c>
      <c r="BL12876" t="s">
        <v>13220</v>
      </c>
      <c r="BM12876" t="s">
        <v>13749</v>
      </c>
      <c r="BN12876" t="s">
        <v>13212</v>
      </c>
      <c r="BO12876" t="s">
        <v>13750</v>
      </c>
      <c r="BP12876" t="s">
        <v>13751</v>
      </c>
      <c r="BQ12876" t="s">
        <v>13752</v>
      </c>
      <c r="BR12876" t="s">
        <v>13753</v>
      </c>
      <c r="BS12876" t="s">
        <v>13754</v>
      </c>
      <c r="BT12876" t="s">
        <v>13755</v>
      </c>
      <c r="BU12876" t="s">
        <v>13756</v>
      </c>
      <c r="BV12876" t="s">
        <v>13757</v>
      </c>
      <c r="BW12876" t="s">
        <v>13710</v>
      </c>
      <c r="BX12876" t="s">
        <v>13758</v>
      </c>
      <c r="BY12876" t="s">
        <v>13759</v>
      </c>
      <c r="BZ12876" t="s">
        <v>13457</v>
      </c>
      <c r="CA12876" t="s">
        <v>13760</v>
      </c>
      <c r="CB12876" t="s">
        <v>13761</v>
      </c>
      <c r="CC12876" t="s">
        <v>13762</v>
      </c>
      <c r="CD12876" t="s">
        <v>13763</v>
      </c>
      <c r="CE12876" t="s">
        <v>13764</v>
      </c>
      <c r="CF12876" t="s">
        <v>13765</v>
      </c>
      <c r="CG12876" t="s">
        <v>13766</v>
      </c>
      <c r="CH12876" t="s">
        <v>13464</v>
      </c>
      <c r="CI12876" t="s">
        <v>13467</v>
      </c>
      <c r="CJ12876" t="s">
        <v>13444</v>
      </c>
      <c r="CK12876" t="s">
        <v>13767</v>
      </c>
      <c r="CL12876" t="s">
        <v>13436</v>
      </c>
      <c r="CM12876" t="s">
        <v>13768</v>
      </c>
      <c r="CN12876" t="s">
        <v>13769</v>
      </c>
      <c r="CO12876" t="s">
        <v>13770</v>
      </c>
      <c r="CP12876" t="s">
        <v>13771</v>
      </c>
      <c r="CQ12876" t="s">
        <v>13772</v>
      </c>
      <c r="CR12876" t="s">
        <v>8687</v>
      </c>
      <c r="CS12876" t="s">
        <v>13773</v>
      </c>
      <c r="CT12876" t="s">
        <v>13774</v>
      </c>
      <c r="CU12876" t="s">
        <v>13775</v>
      </c>
      <c r="CV12876" t="s">
        <v>13776</v>
      </c>
      <c r="CW12876" t="s">
        <v>13777</v>
      </c>
      <c r="CX12876" t="s">
        <v>13778</v>
      </c>
      <c r="CY12876" t="s">
        <v>13779</v>
      </c>
      <c r="CZ12876" t="s">
        <v>13780</v>
      </c>
      <c r="DA12876" t="s">
        <v>13781</v>
      </c>
      <c r="DB12876" t="s">
        <v>13782</v>
      </c>
      <c r="DC12876" t="s">
        <v>13783</v>
      </c>
      <c r="DD12876" t="s">
        <v>13784</v>
      </c>
      <c r="DE12876" t="s">
        <v>13785</v>
      </c>
      <c r="DF12876" t="s">
        <v>13454</v>
      </c>
      <c r="DG12876" t="s">
        <v>13458</v>
      </c>
      <c r="DH12876" t="s">
        <v>13452</v>
      </c>
      <c r="DI12876" t="s">
        <v>13786</v>
      </c>
      <c r="DJ12876" t="s">
        <v>13787</v>
      </c>
      <c r="DK12876" t="s">
        <v>13788</v>
      </c>
      <c r="DL12876" t="s">
        <v>13789</v>
      </c>
      <c r="DM12876" t="s">
        <v>13790</v>
      </c>
      <c r="DN12876" t="s">
        <v>13455</v>
      </c>
      <c r="DO12876" t="s">
        <v>13791</v>
      </c>
      <c r="DP12876" t="s">
        <v>13792</v>
      </c>
      <c r="DQ12876" t="s">
        <v>13793</v>
      </c>
      <c r="DR12876" t="s">
        <v>13794</v>
      </c>
      <c r="DS12876" t="s">
        <v>13795</v>
      </c>
      <c r="DT12876" t="s">
        <v>13796</v>
      </c>
      <c r="DU12876" t="s">
        <v>13797</v>
      </c>
      <c r="DV12876" t="s">
        <v>13440</v>
      </c>
      <c r="DW12876" t="s">
        <v>13798</v>
      </c>
      <c r="DX12876" t="s">
        <v>13693</v>
      </c>
      <c r="DY12876" t="s">
        <v>13799</v>
      </c>
      <c r="DZ12876" t="s">
        <v>13800</v>
      </c>
      <c r="EA12876" t="s">
        <v>13801</v>
      </c>
      <c r="EB12876" t="s">
        <v>13802</v>
      </c>
      <c r="EC12876" t="s">
        <v>13803</v>
      </c>
      <c r="ED12876" t="s">
        <v>13804</v>
      </c>
      <c r="EE12876" t="s">
        <v>13805</v>
      </c>
      <c r="EF12876" t="s">
        <v>13806</v>
      </c>
      <c r="EG12876" t="s">
        <v>8768</v>
      </c>
      <c r="EH12876" t="s">
        <v>13807</v>
      </c>
      <c r="EI12876" t="s">
        <v>13808</v>
      </c>
      <c r="EJ12876" t="s">
        <v>13809</v>
      </c>
      <c r="EK12876" t="s">
        <v>2687</v>
      </c>
      <c r="EL12876" t="s">
        <v>13810</v>
      </c>
      <c r="EM12876" t="s">
        <v>13811</v>
      </c>
      <c r="EN12876" t="s">
        <v>13445</v>
      </c>
      <c r="EO12876" t="s">
        <v>13812</v>
      </c>
      <c r="EP12876" t="s">
        <v>13813</v>
      </c>
      <c r="EQ12876" t="s">
        <v>13814</v>
      </c>
      <c r="ER12876" t="s">
        <v>13815</v>
      </c>
      <c r="ES12876" t="s">
        <v>13816</v>
      </c>
      <c r="ET12876" t="s">
        <v>13817</v>
      </c>
      <c r="EU12876" t="s">
        <v>13469</v>
      </c>
      <c r="EV12876" t="s">
        <v>13818</v>
      </c>
      <c r="EW12876" t="s">
        <v>13819</v>
      </c>
      <c r="EX12876" t="s">
        <v>13820</v>
      </c>
      <c r="EY12876" t="s">
        <v>13821</v>
      </c>
      <c r="EZ12876" t="s">
        <v>13442</v>
      </c>
      <c r="FA12876" t="s">
        <v>13822</v>
      </c>
      <c r="FB12876" t="s">
        <v>13823</v>
      </c>
      <c r="FC12876" t="s">
        <v>13702</v>
      </c>
      <c r="FD12876" t="s">
        <v>13824</v>
      </c>
      <c r="FE12876" t="s">
        <v>13825</v>
      </c>
      <c r="FF12876" t="s">
        <v>13826</v>
      </c>
      <c r="FG12876" t="s">
        <v>13827</v>
      </c>
      <c r="FH12876" t="s">
        <v>13828</v>
      </c>
      <c r="FI12876" t="s">
        <v>13829</v>
      </c>
      <c r="FJ12876" t="s">
        <v>13830</v>
      </c>
      <c r="FK12876" t="s">
        <v>13831</v>
      </c>
      <c r="FL12876" t="s">
        <v>4590</v>
      </c>
      <c r="FM12876" t="s">
        <v>13832</v>
      </c>
      <c r="FN12876" t="s">
        <v>13833</v>
      </c>
      <c r="FO12876" t="s">
        <v>13834</v>
      </c>
      <c r="FP12876" t="s">
        <v>13835</v>
      </c>
      <c r="FQ12876" t="s">
        <v>13836</v>
      </c>
      <c r="FR12876" t="s">
        <v>13837</v>
      </c>
      <c r="FS12876" t="s">
        <v>13838</v>
      </c>
      <c r="FT12876" t="s">
        <v>13839</v>
      </c>
      <c r="FU12876" t="s">
        <v>13840</v>
      </c>
      <c r="FV12876" t="s">
        <v>13841</v>
      </c>
      <c r="FW12876" t="s">
        <v>13842</v>
      </c>
      <c r="FX12876" t="s">
        <v>13843</v>
      </c>
      <c r="FY12876" t="s">
        <v>13844</v>
      </c>
      <c r="FZ12876" t="s">
        <v>13845</v>
      </c>
      <c r="GA12876" t="s">
        <v>13846</v>
      </c>
      <c r="GB12876" t="s">
        <v>13847</v>
      </c>
      <c r="GC12876" t="s">
        <v>13848</v>
      </c>
      <c r="GD12876" t="s">
        <v>13849</v>
      </c>
      <c r="GE12876" t="s">
        <v>13850</v>
      </c>
      <c r="GF12876" t="s">
        <v>13851</v>
      </c>
      <c r="GG12876" t="s">
        <v>13852</v>
      </c>
      <c r="GH12876" t="s">
        <v>13853</v>
      </c>
      <c r="GI12876" t="s">
        <v>13854</v>
      </c>
      <c r="GJ12876" t="s">
        <v>13855</v>
      </c>
      <c r="GK12876" t="s">
        <v>13435</v>
      </c>
      <c r="GL12876" t="s">
        <v>13856</v>
      </c>
      <c r="GM12876" t="s">
        <v>13857</v>
      </c>
      <c r="GN12876" t="s">
        <v>13858</v>
      </c>
      <c r="GO12876" t="s">
        <v>13859</v>
      </c>
      <c r="GP12876" t="s">
        <v>13860</v>
      </c>
      <c r="GQ12876" t="s">
        <v>13861</v>
      </c>
      <c r="GR12876" t="s">
        <v>13862</v>
      </c>
      <c r="GS12876" t="s">
        <v>13863</v>
      </c>
      <c r="GT12876" t="s">
        <v>13864</v>
      </c>
      <c r="GU12876" t="s">
        <v>13865</v>
      </c>
      <c r="GV12876" t="s">
        <v>13866</v>
      </c>
      <c r="GW12876" t="s">
        <v>13867</v>
      </c>
      <c r="GX12876" t="s">
        <v>13868</v>
      </c>
      <c r="GY12876" t="s">
        <v>13441</v>
      </c>
      <c r="GZ12876" t="s">
        <v>13465</v>
      </c>
      <c r="HA12876" t="s">
        <v>13869</v>
      </c>
      <c r="HB12876" t="s">
        <v>13438</v>
      </c>
      <c r="HC12876" t="s">
        <v>13870</v>
      </c>
      <c r="HD12876" t="s">
        <v>13460</v>
      </c>
      <c r="HE12876" t="s">
        <v>13871</v>
      </c>
      <c r="HF12876" t="s">
        <v>13713</v>
      </c>
      <c r="HG12876" t="s">
        <v>13872</v>
      </c>
      <c r="HH12876" t="s">
        <v>13873</v>
      </c>
      <c r="HI12876" t="s">
        <v>13874</v>
      </c>
      <c r="HJ12876" t="s">
        <v>13875</v>
      </c>
      <c r="HK12876" t="s">
        <v>13876</v>
      </c>
      <c r="HL12876" t="s">
        <v>13877</v>
      </c>
      <c r="HM12876" t="s">
        <v>13878</v>
      </c>
      <c r="HN12876" t="s">
        <v>13879</v>
      </c>
      <c r="HO12876" t="s">
        <v>13880</v>
      </c>
      <c r="HP12876" t="s">
        <v>13881</v>
      </c>
      <c r="HQ12876" t="s">
        <v>13882</v>
      </c>
      <c r="HR12876" t="s">
        <v>13883</v>
      </c>
      <c r="HS12876" t="s">
        <v>13884</v>
      </c>
      <c r="HT12876" t="s">
        <v>2240</v>
      </c>
      <c r="HU12876" t="s">
        <v>13885</v>
      </c>
      <c r="HV12876" t="s">
        <v>13886</v>
      </c>
      <c r="HW12876" t="s">
        <v>13887</v>
      </c>
      <c r="HX12876" t="s">
        <v>13888</v>
      </c>
      <c r="HY12876" t="s">
        <v>13889</v>
      </c>
      <c r="HZ12876" t="s">
        <v>13890</v>
      </c>
      <c r="IA12876" t="s">
        <v>13891</v>
      </c>
      <c r="IB12876" t="s">
        <v>13892</v>
      </c>
      <c r="IC12876" t="s">
        <v>13893</v>
      </c>
      <c r="ID12876" t="s">
        <v>13894</v>
      </c>
      <c r="IE12876" t="s">
        <v>13895</v>
      </c>
      <c r="IF12876" t="s">
        <v>13896</v>
      </c>
      <c r="IG12876" t="s">
        <v>13897</v>
      </c>
      <c r="IH12876" t="s">
        <v>13898</v>
      </c>
      <c r="II12876" t="s">
        <v>13899</v>
      </c>
      <c r="IJ12876" t="s">
        <v>13900</v>
      </c>
      <c r="IK12876" t="s">
        <v>13901</v>
      </c>
      <c r="IL12876" t="s">
        <v>13902</v>
      </c>
      <c r="IM12876" t="s">
        <v>13903</v>
      </c>
      <c r="IN12876" t="s">
        <v>13439</v>
      </c>
      <c r="IO12876" t="s">
        <v>13904</v>
      </c>
      <c r="IP12876" t="s">
        <v>13905</v>
      </c>
      <c r="IQ12876" t="s">
        <v>13906</v>
      </c>
      <c r="IR12876" t="s">
        <v>13907</v>
      </c>
      <c r="IS12876" t="s">
        <v>13908</v>
      </c>
      <c r="IT12876" t="s">
        <v>13909</v>
      </c>
      <c r="IU12876" t="s">
        <v>13461</v>
      </c>
      <c r="IV12876" t="s">
        <v>13910</v>
      </c>
      <c r="IW12876" t="s">
        <v>13911</v>
      </c>
      <c r="IX12876" t="s">
        <v>13912</v>
      </c>
      <c r="IY12876" t="s">
        <v>13437</v>
      </c>
      <c r="IZ12876" t="s">
        <v>13913</v>
      </c>
      <c r="JA12876" t="s">
        <v>13704</v>
      </c>
      <c r="JB12876" t="s">
        <v>13914</v>
      </c>
      <c r="JC12876" t="s">
        <v>13915</v>
      </c>
      <c r="JD12876" t="s">
        <v>13916</v>
      </c>
      <c r="JE12876" t="s">
        <v>13917</v>
      </c>
      <c r="JF12876" t="s">
        <v>13689</v>
      </c>
      <c r="JG12876" t="s">
        <v>13706</v>
      </c>
      <c r="JH12876" t="s">
        <v>13713</v>
      </c>
      <c r="JI12876" t="s">
        <v>13766</v>
      </c>
      <c r="JJ12876" t="s">
        <v>13918</v>
      </c>
      <c r="JK12876" t="s">
        <v>13919</v>
      </c>
      <c r="JL12876" t="s">
        <v>13920</v>
      </c>
      <c r="JM12876" t="s">
        <v>13921</v>
      </c>
      <c r="JN12876" t="s">
        <v>13922</v>
      </c>
      <c r="JO12876" t="s">
        <v>13923</v>
      </c>
      <c r="JP12876" t="s">
        <v>2572</v>
      </c>
      <c r="JQ12876" t="s">
        <v>13924</v>
      </c>
      <c r="JR12876" t="s">
        <v>13694</v>
      </c>
      <c r="JS12876" t="s">
        <v>13701</v>
      </c>
      <c r="JT12876" t="s">
        <v>13449</v>
      </c>
      <c r="JU12876" t="s">
        <v>13925</v>
      </c>
      <c r="JV12876" t="s">
        <v>13926</v>
      </c>
      <c r="JW12876" t="s">
        <v>13927</v>
      </c>
      <c r="JX12876" t="s">
        <v>13703</v>
      </c>
      <c r="JY12876" t="s">
        <v>13928</v>
      </c>
      <c r="JZ12876" t="s">
        <v>13929</v>
      </c>
      <c r="KA12876" t="s">
        <v>13930</v>
      </c>
      <c r="KB12876" t="s">
        <v>13931</v>
      </c>
      <c r="KC12876" t="s">
        <v>13932</v>
      </c>
      <c r="KD12876" t="s">
        <v>13933</v>
      </c>
      <c r="KE12876" t="s">
        <v>2583</v>
      </c>
      <c r="KF12876" t="s">
        <v>13934</v>
      </c>
      <c r="KG12876" t="s">
        <v>13707</v>
      </c>
      <c r="KH12876" t="s">
        <v>13935</v>
      </c>
      <c r="KI12876" t="s">
        <v>13936</v>
      </c>
      <c r="KJ12876" t="s">
        <v>13937</v>
      </c>
      <c r="KK12876" t="s">
        <v>13938</v>
      </c>
      <c r="KL12876" t="s">
        <v>13709</v>
      </c>
      <c r="KM12876" t="s">
        <v>13939</v>
      </c>
      <c r="KN12876" t="s">
        <v>13940</v>
      </c>
      <c r="KO12876" t="s">
        <v>13941</v>
      </c>
      <c r="KP12876" t="s">
        <v>13942</v>
      </c>
      <c r="KQ12876" t="s">
        <v>13943</v>
      </c>
      <c r="KR12876" t="s">
        <v>13944</v>
      </c>
      <c r="KS12876" t="s">
        <v>13945</v>
      </c>
      <c r="KT12876" t="s">
        <v>13946</v>
      </c>
      <c r="KU12876" t="s">
        <v>13947</v>
      </c>
      <c r="KV12876" t="s">
        <v>13948</v>
      </c>
      <c r="KW12876" t="s">
        <v>13949</v>
      </c>
      <c r="KX12876" t="s">
        <v>13950</v>
      </c>
      <c r="KY12876" t="s">
        <v>13951</v>
      </c>
      <c r="KZ12876" t="s">
        <v>13952</v>
      </c>
      <c r="LA12876" t="s">
        <v>13953</v>
      </c>
      <c r="LB12876" t="s">
        <v>13954</v>
      </c>
      <c r="LC12876" t="s">
        <v>13955</v>
      </c>
      <c r="LD12876" t="s">
        <v>13956</v>
      </c>
      <c r="LE12876" t="s">
        <v>13957</v>
      </c>
      <c r="LF12876" t="s">
        <v>13958</v>
      </c>
      <c r="LG12876" t="s">
        <v>13450</v>
      </c>
      <c r="LH12876" t="s">
        <v>13456</v>
      </c>
      <c r="LI12876" t="s">
        <v>13959</v>
      </c>
      <c r="LJ12876" t="s">
        <v>13960</v>
      </c>
      <c r="LK12876" t="s">
        <v>13961</v>
      </c>
      <c r="LL12876" t="s">
        <v>13962</v>
      </c>
      <c r="LM12876" t="s">
        <v>13963</v>
      </c>
      <c r="LN12876" t="s">
        <v>13448</v>
      </c>
      <c r="LO12876" t="s">
        <v>13705</v>
      </c>
      <c r="LP12876" t="s">
        <v>13964</v>
      </c>
      <c r="LQ12876" t="s">
        <v>13447</v>
      </c>
      <c r="LR12876" t="s">
        <v>13466</v>
      </c>
      <c r="LS12876" t="s">
        <v>13965</v>
      </c>
      <c r="LT12876" t="s">
        <v>13966</v>
      </c>
      <c r="LU12876" t="s">
        <v>13967</v>
      </c>
      <c r="LV12876" t="s">
        <v>13968</v>
      </c>
      <c r="LW12876" t="s">
        <v>13969</v>
      </c>
      <c r="LX12876" t="s">
        <v>13970</v>
      </c>
      <c r="LY12876" t="s">
        <v>13971</v>
      </c>
      <c r="LZ12876" t="s">
        <v>13972</v>
      </c>
      <c r="MA12876" t="s">
        <v>13446</v>
      </c>
      <c r="MB12876" t="s">
        <v>13973</v>
      </c>
      <c r="MC12876" t="s">
        <v>13974</v>
      </c>
      <c r="MD12876" t="s">
        <v>13975</v>
      </c>
      <c r="ME12876" t="s">
        <v>13976</v>
      </c>
      <c r="MF12876" t="s">
        <v>13977</v>
      </c>
      <c r="MG12876" t="s">
        <v>13978</v>
      </c>
      <c r="MH12876" t="s">
        <v>13979</v>
      </c>
      <c r="MI12876" t="s">
        <v>12396</v>
      </c>
      <c r="MJ12876" t="s">
        <v>13980</v>
      </c>
      <c r="MK12876" t="s">
        <v>13981</v>
      </c>
      <c r="ML12876" t="s">
        <v>13982</v>
      </c>
      <c r="MM12876" t="s">
        <v>13983</v>
      </c>
      <c r="MN12876" t="s">
        <v>13984</v>
      </c>
      <c r="MO12876" t="s">
        <v>13695</v>
      </c>
      <c r="MP12876" t="s">
        <v>13985</v>
      </c>
      <c r="MQ12876" t="s">
        <v>13986</v>
      </c>
      <c r="MR12876" t="s">
        <v>13987</v>
      </c>
      <c r="MS12876" t="s">
        <v>13988</v>
      </c>
      <c r="MT12876" t="s">
        <v>13989</v>
      </c>
      <c r="MU12876" t="s">
        <v>13990</v>
      </c>
      <c r="MV12876" t="s">
        <v>13470</v>
      </c>
      <c r="MW12876" t="s">
        <v>13991</v>
      </c>
      <c r="MX12876" t="s">
        <v>13992</v>
      </c>
      <c r="MY12876" t="s">
        <v>13993</v>
      </c>
      <c r="MZ12876" t="s">
        <v>13994</v>
      </c>
      <c r="NA12876" t="s">
        <v>13995</v>
      </c>
      <c r="NB12876" t="s">
        <v>13996</v>
      </c>
      <c r="NC12876" t="s">
        <v>13997</v>
      </c>
      <c r="ND12876" t="s">
        <v>13998</v>
      </c>
      <c r="NE12876" t="s">
        <v>13999</v>
      </c>
      <c r="NF12876" t="s">
        <v>2731</v>
      </c>
      <c r="NG12876" t="s">
        <v>14000</v>
      </c>
      <c r="NH12876" t="s">
        <v>14001</v>
      </c>
      <c r="NI12876" t="s">
        <v>14002</v>
      </c>
      <c r="NJ12876" t="s">
        <v>14003</v>
      </c>
      <c r="NK12876" t="s">
        <v>14004</v>
      </c>
      <c r="NL12876" t="s">
        <v>14005</v>
      </c>
      <c r="NM12876" t="s">
        <v>14006</v>
      </c>
      <c r="NN12876" t="s">
        <v>14007</v>
      </c>
      <c r="NO12876" t="s">
        <v>14008</v>
      </c>
      <c r="NP12876" t="s">
        <v>14009</v>
      </c>
      <c r="NQ12876" t="s">
        <v>14010</v>
      </c>
      <c r="NR12876" t="s">
        <v>14011</v>
      </c>
      <c r="NS12876" t="s">
        <v>13799</v>
      </c>
      <c r="NT12876" t="s">
        <v>13766</v>
      </c>
      <c r="NU12876" t="s">
        <v>13713</v>
      </c>
      <c r="NV12876" t="s">
        <v>13918</v>
      </c>
      <c r="NW12876" t="s">
        <v>13919</v>
      </c>
      <c r="NX12876" t="s">
        <v>13920</v>
      </c>
      <c r="NY12876" t="s">
        <v>13921</v>
      </c>
      <c r="NZ12876" t="s">
        <v>13922</v>
      </c>
      <c r="OA12876" t="s">
        <v>13923</v>
      </c>
      <c r="OB12876" t="s">
        <v>2572</v>
      </c>
      <c r="OC12876" t="s">
        <v>13924</v>
      </c>
      <c r="OD12876" t="s">
        <v>13694</v>
      </c>
      <c r="OE12876" t="s">
        <v>13701</v>
      </c>
      <c r="OF12876" t="s">
        <v>13449</v>
      </c>
      <c r="OG12876" t="s">
        <v>13925</v>
      </c>
      <c r="OH12876" t="s">
        <v>13926</v>
      </c>
      <c r="OI12876" t="s">
        <v>13927</v>
      </c>
      <c r="OJ12876" t="s">
        <v>13703</v>
      </c>
      <c r="OK12876" t="s">
        <v>13928</v>
      </c>
      <c r="OL12876" t="s">
        <v>13929</v>
      </c>
      <c r="OM12876" t="s">
        <v>13930</v>
      </c>
      <c r="ON12876" t="s">
        <v>13931</v>
      </c>
      <c r="OO12876" t="s">
        <v>13932</v>
      </c>
      <c r="OP12876" t="s">
        <v>13933</v>
      </c>
      <c r="OQ12876" t="s">
        <v>2583</v>
      </c>
      <c r="OR12876" t="s">
        <v>13934</v>
      </c>
      <c r="OS12876" t="s">
        <v>13707</v>
      </c>
      <c r="OT12876" t="s">
        <v>13935</v>
      </c>
      <c r="OU12876" t="s">
        <v>13936</v>
      </c>
      <c r="OV12876" t="s">
        <v>13937</v>
      </c>
      <c r="OW12876" t="s">
        <v>13938</v>
      </c>
      <c r="OX12876" t="s">
        <v>13709</v>
      </c>
      <c r="OY12876" t="s">
        <v>13939</v>
      </c>
      <c r="OZ12876" t="s">
        <v>13940</v>
      </c>
      <c r="PA12876" t="s">
        <v>13941</v>
      </c>
      <c r="PB12876" t="s">
        <v>13942</v>
      </c>
      <c r="PC12876" t="s">
        <v>13943</v>
      </c>
      <c r="PD12876" t="s">
        <v>13944</v>
      </c>
      <c r="PE12876" t="s">
        <v>13945</v>
      </c>
      <c r="PF12876" t="s">
        <v>13946</v>
      </c>
      <c r="PG12876" t="s">
        <v>13947</v>
      </c>
      <c r="PH12876" t="s">
        <v>13948</v>
      </c>
      <c r="PI12876" t="s">
        <v>13949</v>
      </c>
      <c r="PJ12876" t="s">
        <v>13950</v>
      </c>
      <c r="PK12876" t="s">
        <v>13951</v>
      </c>
      <c r="PL12876" t="s">
        <v>13952</v>
      </c>
      <c r="PM12876" t="s">
        <v>13953</v>
      </c>
      <c r="PN12876" t="s">
        <v>13954</v>
      </c>
      <c r="PO12876" t="s">
        <v>13955</v>
      </c>
      <c r="PP12876" t="s">
        <v>13956</v>
      </c>
      <c r="PQ12876" t="s">
        <v>13957</v>
      </c>
      <c r="PR12876" t="s">
        <v>13958</v>
      </c>
      <c r="PS12876" t="s">
        <v>13450</v>
      </c>
      <c r="PT12876" t="s">
        <v>13456</v>
      </c>
      <c r="PU12876" t="s">
        <v>13959</v>
      </c>
      <c r="PV12876" t="s">
        <v>13960</v>
      </c>
      <c r="PW12876" t="s">
        <v>13961</v>
      </c>
      <c r="PX12876" t="s">
        <v>13962</v>
      </c>
      <c r="PY12876" t="s">
        <v>13963</v>
      </c>
      <c r="PZ12876" t="s">
        <v>13448</v>
      </c>
      <c r="QA12876" t="s">
        <v>13705</v>
      </c>
      <c r="QB12876" t="s">
        <v>13964</v>
      </c>
      <c r="QC12876" t="s">
        <v>13447</v>
      </c>
      <c r="QD12876" t="s">
        <v>13466</v>
      </c>
      <c r="QE12876" t="s">
        <v>13965</v>
      </c>
      <c r="QF12876" t="s">
        <v>13966</v>
      </c>
      <c r="QG12876" t="s">
        <v>13967</v>
      </c>
      <c r="QH12876" t="s">
        <v>13968</v>
      </c>
      <c r="QI12876" t="s">
        <v>13969</v>
      </c>
      <c r="QJ12876" t="s">
        <v>13970</v>
      </c>
      <c r="QK12876" t="s">
        <v>13971</v>
      </c>
      <c r="QL12876" t="s">
        <v>13972</v>
      </c>
      <c r="QM12876" t="s">
        <v>13446</v>
      </c>
      <c r="QN12876" t="s">
        <v>13973</v>
      </c>
      <c r="QO12876" t="s">
        <v>13974</v>
      </c>
      <c r="QP12876" t="s">
        <v>13975</v>
      </c>
      <c r="QQ12876" t="s">
        <v>13976</v>
      </c>
      <c r="QR12876" t="s">
        <v>13977</v>
      </c>
      <c r="QS12876" t="s">
        <v>13978</v>
      </c>
      <c r="QT12876" t="s">
        <v>13979</v>
      </c>
      <c r="QU12876" t="s">
        <v>12396</v>
      </c>
      <c r="QV12876" t="s">
        <v>13980</v>
      </c>
      <c r="QW12876" t="s">
        <v>13981</v>
      </c>
      <c r="QX12876" t="s">
        <v>13982</v>
      </c>
      <c r="QY12876" t="s">
        <v>13983</v>
      </c>
      <c r="QZ12876" t="s">
        <v>13984</v>
      </c>
      <c r="RA12876" t="s">
        <v>13695</v>
      </c>
      <c r="RB12876" t="s">
        <v>13985</v>
      </c>
      <c r="RC12876" t="s">
        <v>13986</v>
      </c>
      <c r="RD12876" t="s">
        <v>13987</v>
      </c>
      <c r="RE12876" t="s">
        <v>13988</v>
      </c>
      <c r="RF12876" t="s">
        <v>13989</v>
      </c>
      <c r="RG12876" t="s">
        <v>13990</v>
      </c>
      <c r="RH12876" t="s">
        <v>13470</v>
      </c>
      <c r="RI12876" t="s">
        <v>13991</v>
      </c>
      <c r="RJ12876" t="s">
        <v>13992</v>
      </c>
      <c r="RK12876" t="s">
        <v>13993</v>
      </c>
      <c r="RL12876" t="s">
        <v>13994</v>
      </c>
      <c r="RM12876" t="s">
        <v>13995</v>
      </c>
      <c r="RN12876" t="s">
        <v>13996</v>
      </c>
      <c r="RO12876" t="s">
        <v>13997</v>
      </c>
      <c r="RP12876" t="s">
        <v>13998</v>
      </c>
      <c r="RQ12876" t="s">
        <v>13999</v>
      </c>
      <c r="RR12876" t="s">
        <v>2731</v>
      </c>
      <c r="RS12876" t="s">
        <v>14000</v>
      </c>
      <c r="RT12876" t="s">
        <v>14001</v>
      </c>
      <c r="RU12876" t="s">
        <v>14002</v>
      </c>
      <c r="RV12876" t="s">
        <v>14003</v>
      </c>
      <c r="RW12876" t="s">
        <v>14004</v>
      </c>
      <c r="RX12876" t="s">
        <v>14005</v>
      </c>
      <c r="RY12876" t="s">
        <v>14006</v>
      </c>
      <c r="RZ12876" t="s">
        <v>14007</v>
      </c>
      <c r="SA12876" t="s">
        <v>14008</v>
      </c>
      <c r="SB12876" t="s">
        <v>14009</v>
      </c>
      <c r="SC12876" t="s">
        <v>14010</v>
      </c>
      <c r="SD12876" t="s">
        <v>14011</v>
      </c>
      <c r="SE12876" t="s">
        <v>13708</v>
      </c>
      <c r="SF12876" t="s">
        <v>13453</v>
      </c>
      <c r="SG12876" t="s">
        <v>13714</v>
      </c>
      <c r="SH12876" t="s">
        <v>13471</v>
      </c>
      <c r="SI12876" t="s">
        <v>13443</v>
      </c>
      <c r="SJ12876" t="s">
        <v>13715</v>
      </c>
      <c r="SK12876" t="s">
        <v>13716</v>
      </c>
      <c r="SL12876" t="s">
        <v>13717</v>
      </c>
      <c r="SM12876" t="s">
        <v>13718</v>
      </c>
      <c r="SN12876" t="s">
        <v>13468</v>
      </c>
      <c r="SO12876" t="s">
        <v>13459</v>
      </c>
      <c r="SP12876" t="s">
        <v>13719</v>
      </c>
      <c r="SQ12876" t="s">
        <v>13720</v>
      </c>
      <c r="SR12876" t="s">
        <v>13721</v>
      </c>
      <c r="SS12876" t="s">
        <v>13722</v>
      </c>
      <c r="ST12876" t="s">
        <v>13723</v>
      </c>
      <c r="SU12876" t="s">
        <v>13724</v>
      </c>
      <c r="SV12876" t="s">
        <v>13725</v>
      </c>
      <c r="SW12876" t="s">
        <v>13726</v>
      </c>
      <c r="SX12876" t="s">
        <v>13727</v>
      </c>
      <c r="SY12876" t="s">
        <v>13691</v>
      </c>
      <c r="SZ12876" t="s">
        <v>13728</v>
      </c>
      <c r="TA12876" t="s">
        <v>13729</v>
      </c>
      <c r="TB12876" t="s">
        <v>13730</v>
      </c>
      <c r="TC12876" t="s">
        <v>13731</v>
      </c>
      <c r="TD12876" t="s">
        <v>13434</v>
      </c>
      <c r="TE12876" t="s">
        <v>13732</v>
      </c>
      <c r="TF12876" t="s">
        <v>13733</v>
      </c>
      <c r="TG12876" t="s">
        <v>13734</v>
      </c>
      <c r="TH12876" t="s">
        <v>13735</v>
      </c>
      <c r="TI12876" t="s">
        <v>13736</v>
      </c>
      <c r="TJ12876" t="s">
        <v>13737</v>
      </c>
      <c r="TK12876" t="s">
        <v>13738</v>
      </c>
      <c r="TL12876" t="s">
        <v>13739</v>
      </c>
      <c r="TM12876" t="s">
        <v>13740</v>
      </c>
      <c r="TN12876" t="s">
        <v>13741</v>
      </c>
      <c r="TO12876" t="s">
        <v>13742</v>
      </c>
      <c r="TP12876" t="s">
        <v>13711</v>
      </c>
      <c r="TQ12876" t="s">
        <v>13743</v>
      </c>
      <c r="TR12876" t="s">
        <v>13744</v>
      </c>
      <c r="TS12876" t="s">
        <v>13700</v>
      </c>
      <c r="TT12876" t="s">
        <v>13745</v>
      </c>
      <c r="TU12876" t="s">
        <v>13746</v>
      </c>
      <c r="TV12876" t="s">
        <v>13747</v>
      </c>
      <c r="TW12876" t="s">
        <v>13748</v>
      </c>
      <c r="TX12876" t="s">
        <v>13085</v>
      </c>
      <c r="TY12876" t="s">
        <v>13451</v>
      </c>
      <c r="TZ12876" t="s">
        <v>13462</v>
      </c>
      <c r="UA12876" t="s">
        <v>13220</v>
      </c>
      <c r="UB12876" t="s">
        <v>13749</v>
      </c>
      <c r="UC12876" t="s">
        <v>13212</v>
      </c>
      <c r="UD12876" t="s">
        <v>13750</v>
      </c>
      <c r="UE12876" t="s">
        <v>13751</v>
      </c>
      <c r="UF12876" t="s">
        <v>13752</v>
      </c>
      <c r="UG12876" t="s">
        <v>13753</v>
      </c>
      <c r="UH12876" t="s">
        <v>13754</v>
      </c>
      <c r="UI12876" t="s">
        <v>13755</v>
      </c>
      <c r="UJ12876" t="s">
        <v>13756</v>
      </c>
      <c r="UK12876" t="s">
        <v>13757</v>
      </c>
      <c r="UL12876" t="s">
        <v>13710</v>
      </c>
      <c r="UM12876" t="s">
        <v>13758</v>
      </c>
      <c r="UN12876" t="s">
        <v>13759</v>
      </c>
      <c r="UO12876" t="s">
        <v>13457</v>
      </c>
      <c r="UP12876" t="s">
        <v>13760</v>
      </c>
      <c r="UQ12876" t="s">
        <v>13761</v>
      </c>
      <c r="UR12876" t="s">
        <v>13762</v>
      </c>
      <c r="US12876" t="s">
        <v>13763</v>
      </c>
      <c r="UT12876" t="s">
        <v>13764</v>
      </c>
      <c r="UU12876" t="s">
        <v>13765</v>
      </c>
      <c r="UV12876" t="s">
        <v>13766</v>
      </c>
      <c r="UW12876" t="s">
        <v>13464</v>
      </c>
      <c r="UX12876" t="s">
        <v>13467</v>
      </c>
      <c r="UY12876" t="s">
        <v>13444</v>
      </c>
      <c r="UZ12876" t="s">
        <v>13767</v>
      </c>
      <c r="VA12876" t="s">
        <v>13436</v>
      </c>
      <c r="VB12876" t="s">
        <v>13768</v>
      </c>
      <c r="VC12876" t="s">
        <v>13769</v>
      </c>
      <c r="VD12876" t="s">
        <v>13770</v>
      </c>
      <c r="VE12876" t="s">
        <v>13771</v>
      </c>
      <c r="VF12876" t="s">
        <v>13772</v>
      </c>
      <c r="VG12876" t="s">
        <v>8687</v>
      </c>
      <c r="VH12876" t="s">
        <v>13773</v>
      </c>
      <c r="VI12876" t="s">
        <v>13774</v>
      </c>
      <c r="VJ12876" t="s">
        <v>13775</v>
      </c>
      <c r="VK12876" t="s">
        <v>13776</v>
      </c>
      <c r="VL12876" t="s">
        <v>13777</v>
      </c>
      <c r="VM12876" t="s">
        <v>13778</v>
      </c>
      <c r="VN12876" t="s">
        <v>13779</v>
      </c>
      <c r="VO12876" t="s">
        <v>13780</v>
      </c>
      <c r="VP12876" t="s">
        <v>13781</v>
      </c>
      <c r="VQ12876" t="s">
        <v>13782</v>
      </c>
      <c r="VR12876" t="s">
        <v>13783</v>
      </c>
      <c r="VS12876" t="s">
        <v>13784</v>
      </c>
      <c r="VT12876" t="s">
        <v>13785</v>
      </c>
      <c r="VU12876" t="s">
        <v>13454</v>
      </c>
      <c r="VV12876" t="s">
        <v>13458</v>
      </c>
      <c r="VW12876" t="s">
        <v>13452</v>
      </c>
      <c r="VX12876" t="s">
        <v>13786</v>
      </c>
      <c r="VY12876" t="s">
        <v>13787</v>
      </c>
      <c r="VZ12876" t="s">
        <v>13788</v>
      </c>
      <c r="WA12876" t="s">
        <v>13789</v>
      </c>
      <c r="WB12876" t="s">
        <v>13790</v>
      </c>
      <c r="WC12876" t="s">
        <v>13455</v>
      </c>
      <c r="WD12876" t="s">
        <v>13791</v>
      </c>
      <c r="WE12876" t="s">
        <v>13792</v>
      </c>
      <c r="WF12876" t="s">
        <v>13793</v>
      </c>
      <c r="WG12876" t="s">
        <v>13794</v>
      </c>
      <c r="WH12876" t="s">
        <v>13795</v>
      </c>
      <c r="WI12876" t="s">
        <v>13796</v>
      </c>
      <c r="WJ12876" t="s">
        <v>13797</v>
      </c>
      <c r="WK12876" t="s">
        <v>13440</v>
      </c>
      <c r="WL12876" t="s">
        <v>13798</v>
      </c>
      <c r="WM12876" t="s">
        <v>13693</v>
      </c>
      <c r="WN12876" t="s">
        <v>13799</v>
      </c>
      <c r="WO12876" t="s">
        <v>13800</v>
      </c>
      <c r="WP12876" t="s">
        <v>13801</v>
      </c>
      <c r="WQ12876" t="s">
        <v>13802</v>
      </c>
      <c r="WR12876" t="s">
        <v>13803</v>
      </c>
      <c r="WS12876" t="s">
        <v>13804</v>
      </c>
      <c r="WT12876" t="s">
        <v>13805</v>
      </c>
      <c r="WU12876" t="s">
        <v>13806</v>
      </c>
      <c r="WV12876" t="s">
        <v>8768</v>
      </c>
      <c r="WW12876" t="s">
        <v>13807</v>
      </c>
      <c r="WX12876" t="s">
        <v>13808</v>
      </c>
      <c r="WY12876" t="s">
        <v>13809</v>
      </c>
      <c r="WZ12876" t="s">
        <v>2687</v>
      </c>
      <c r="XA12876" t="s">
        <v>13810</v>
      </c>
      <c r="XB12876" t="s">
        <v>13811</v>
      </c>
      <c r="XC12876" t="s">
        <v>13445</v>
      </c>
      <c r="XD12876" t="s">
        <v>13812</v>
      </c>
      <c r="XE12876" t="s">
        <v>13813</v>
      </c>
      <c r="XF12876" t="s">
        <v>13814</v>
      </c>
      <c r="XG12876" t="s">
        <v>13815</v>
      </c>
      <c r="XH12876" t="s">
        <v>13816</v>
      </c>
      <c r="XI12876" t="s">
        <v>13817</v>
      </c>
      <c r="XJ12876" t="s">
        <v>13469</v>
      </c>
      <c r="XK12876" t="s">
        <v>13818</v>
      </c>
      <c r="XL12876" t="s">
        <v>13819</v>
      </c>
      <c r="XM12876" t="s">
        <v>13820</v>
      </c>
      <c r="XN12876" t="s">
        <v>13821</v>
      </c>
      <c r="XO12876" t="s">
        <v>13442</v>
      </c>
      <c r="XP12876" t="s">
        <v>13822</v>
      </c>
      <c r="XQ12876" t="s">
        <v>13823</v>
      </c>
      <c r="XR12876" t="s">
        <v>13702</v>
      </c>
      <c r="XS12876" t="s">
        <v>13824</v>
      </c>
      <c r="XT12876" t="s">
        <v>13825</v>
      </c>
      <c r="XU12876" t="s">
        <v>13826</v>
      </c>
      <c r="XV12876" t="s">
        <v>13827</v>
      </c>
      <c r="XW12876" t="s">
        <v>13828</v>
      </c>
      <c r="XX12876" t="s">
        <v>13829</v>
      </c>
      <c r="XY12876" t="s">
        <v>13830</v>
      </c>
      <c r="XZ12876" t="s">
        <v>13831</v>
      </c>
      <c r="YA12876" t="s">
        <v>4590</v>
      </c>
      <c r="YB12876" t="s">
        <v>13832</v>
      </c>
      <c r="YC12876" t="s">
        <v>13833</v>
      </c>
      <c r="YD12876" t="s">
        <v>13834</v>
      </c>
      <c r="YE12876" t="s">
        <v>13835</v>
      </c>
      <c r="YF12876" t="s">
        <v>13836</v>
      </c>
      <c r="YG12876" t="s">
        <v>13837</v>
      </c>
      <c r="YH12876" t="s">
        <v>13838</v>
      </c>
      <c r="YI12876" t="s">
        <v>13839</v>
      </c>
      <c r="YJ12876" t="s">
        <v>13840</v>
      </c>
      <c r="YK12876" t="s">
        <v>13841</v>
      </c>
      <c r="YL12876" t="s">
        <v>13842</v>
      </c>
      <c r="YM12876" t="s">
        <v>13843</v>
      </c>
      <c r="YN12876" t="s">
        <v>13844</v>
      </c>
      <c r="YO12876" t="s">
        <v>13845</v>
      </c>
      <c r="YP12876" t="s">
        <v>13846</v>
      </c>
      <c r="YQ12876" t="s">
        <v>13847</v>
      </c>
      <c r="YR12876" t="s">
        <v>13848</v>
      </c>
      <c r="YS12876" t="s">
        <v>13849</v>
      </c>
      <c r="YT12876" t="s">
        <v>13850</v>
      </c>
      <c r="YU12876" t="s">
        <v>13851</v>
      </c>
      <c r="YV12876" t="s">
        <v>13852</v>
      </c>
      <c r="YW12876" t="s">
        <v>13853</v>
      </c>
      <c r="YX12876" t="s">
        <v>13854</v>
      </c>
      <c r="YY12876" t="s">
        <v>13855</v>
      </c>
      <c r="YZ12876" t="s">
        <v>13435</v>
      </c>
      <c r="ZA12876" t="s">
        <v>13856</v>
      </c>
      <c r="ZB12876" t="s">
        <v>13857</v>
      </c>
      <c r="ZC12876" t="s">
        <v>13858</v>
      </c>
      <c r="ZD12876" t="s">
        <v>13859</v>
      </c>
      <c r="ZE12876" t="s">
        <v>13860</v>
      </c>
      <c r="ZF12876" t="s">
        <v>13861</v>
      </c>
      <c r="ZG12876" t="s">
        <v>13862</v>
      </c>
      <c r="ZH12876" t="s">
        <v>13863</v>
      </c>
      <c r="ZI12876" t="s">
        <v>13864</v>
      </c>
      <c r="ZJ12876" t="s">
        <v>13865</v>
      </c>
      <c r="ZK12876" t="s">
        <v>13866</v>
      </c>
      <c r="ZL12876" t="s">
        <v>13867</v>
      </c>
      <c r="ZM12876" t="s">
        <v>13868</v>
      </c>
      <c r="ZN12876" t="s">
        <v>13441</v>
      </c>
      <c r="ZO12876" t="s">
        <v>13465</v>
      </c>
      <c r="ZP12876" t="s">
        <v>13869</v>
      </c>
      <c r="ZQ12876" t="s">
        <v>13438</v>
      </c>
      <c r="ZR12876" t="s">
        <v>13870</v>
      </c>
      <c r="ZS12876" t="s">
        <v>13460</v>
      </c>
      <c r="ZT12876" t="s">
        <v>13871</v>
      </c>
      <c r="ZU12876" t="s">
        <v>13713</v>
      </c>
      <c r="ZV12876" t="s">
        <v>13872</v>
      </c>
      <c r="ZW12876" t="s">
        <v>13873</v>
      </c>
      <c r="ZX12876" t="s">
        <v>13874</v>
      </c>
      <c r="ZY12876" t="s">
        <v>13875</v>
      </c>
      <c r="ZZ12876" t="s">
        <v>13876</v>
      </c>
      <c r="AAA12876" t="s">
        <v>13877</v>
      </c>
      <c r="AAB12876" t="s">
        <v>13878</v>
      </c>
      <c r="AAC12876" t="s">
        <v>13879</v>
      </c>
      <c r="AAD12876" t="s">
        <v>13880</v>
      </c>
      <c r="AAE12876" t="s">
        <v>13881</v>
      </c>
      <c r="AAF12876" t="s">
        <v>13882</v>
      </c>
      <c r="AAG12876" t="s">
        <v>13883</v>
      </c>
      <c r="AAH12876" t="s">
        <v>13884</v>
      </c>
      <c r="AAI12876" t="s">
        <v>2240</v>
      </c>
      <c r="AAJ12876" t="s">
        <v>13885</v>
      </c>
      <c r="AAK12876" t="s">
        <v>13886</v>
      </c>
      <c r="AAL12876" t="s">
        <v>13887</v>
      </c>
      <c r="AAM12876" t="s">
        <v>13888</v>
      </c>
      <c r="AAN12876" t="s">
        <v>13889</v>
      </c>
      <c r="AAO12876" t="s">
        <v>13890</v>
      </c>
      <c r="AAP12876" t="s">
        <v>13891</v>
      </c>
      <c r="AAQ12876" t="s">
        <v>13892</v>
      </c>
      <c r="AAR12876" t="s">
        <v>13893</v>
      </c>
      <c r="AAS12876" t="s">
        <v>13894</v>
      </c>
      <c r="AAT12876" t="s">
        <v>13895</v>
      </c>
      <c r="AAU12876" t="s">
        <v>13896</v>
      </c>
      <c r="AAV12876" t="s">
        <v>13897</v>
      </c>
      <c r="AAW12876" t="s">
        <v>13898</v>
      </c>
      <c r="AAX12876" t="s">
        <v>13899</v>
      </c>
      <c r="AAY12876" t="s">
        <v>13900</v>
      </c>
      <c r="AAZ12876" t="s">
        <v>13901</v>
      </c>
      <c r="ABA12876" t="s">
        <v>13902</v>
      </c>
      <c r="ABB12876" t="s">
        <v>13903</v>
      </c>
      <c r="ABC12876" t="s">
        <v>13439</v>
      </c>
      <c r="ABD12876" t="s">
        <v>13904</v>
      </c>
      <c r="ABE12876" t="s">
        <v>13905</v>
      </c>
      <c r="ABF12876" t="s">
        <v>13906</v>
      </c>
      <c r="ABG12876" t="s">
        <v>13907</v>
      </c>
      <c r="ABH12876" t="s">
        <v>13908</v>
      </c>
      <c r="ABI12876" t="s">
        <v>13909</v>
      </c>
      <c r="ABJ12876" t="s">
        <v>13461</v>
      </c>
      <c r="ABK12876" t="s">
        <v>13910</v>
      </c>
      <c r="ABL12876" t="s">
        <v>13911</v>
      </c>
      <c r="ABM12876" t="s">
        <v>13912</v>
      </c>
      <c r="ABN12876" t="s">
        <v>13437</v>
      </c>
      <c r="ABO12876" t="s">
        <v>13913</v>
      </c>
      <c r="ABP12876" t="s">
        <v>13704</v>
      </c>
      <c r="ABQ12876" t="s">
        <v>13914</v>
      </c>
      <c r="ABR12876" t="s">
        <v>13915</v>
      </c>
      <c r="ABS12876" t="s">
        <v>13916</v>
      </c>
      <c r="ABT12876" t="s">
        <v>13917</v>
      </c>
      <c r="ABU12876" t="s">
        <v>13689</v>
      </c>
      <c r="ABV12876" t="s">
        <v>13706</v>
      </c>
      <c r="ABW12876" t="s">
        <v>14012</v>
      </c>
      <c r="ABX12876" t="s">
        <v>14013</v>
      </c>
      <c r="ABY12876" t="s">
        <v>14014</v>
      </c>
      <c r="ABZ12876" t="s">
        <v>14015</v>
      </c>
      <c r="ACA12876" t="s">
        <v>14016</v>
      </c>
      <c r="ACB12876" t="s">
        <v>14017</v>
      </c>
      <c r="ACC12876" t="s">
        <v>13888</v>
      </c>
      <c r="ACD12876" t="s">
        <v>14018</v>
      </c>
      <c r="ACE12876" t="s">
        <v>14019</v>
      </c>
      <c r="ACF12876" t="s">
        <v>13473</v>
      </c>
    </row>
    <row r="12877" spans="1:760">
      <c r="A12877" s="1" t="s">
        <v>14020</v>
      </c>
    </row>
    <row r="12882" spans="1:3">
      <c r="A12882" t="s">
        <v>14021</v>
      </c>
    </row>
    <row r="12884" spans="1:3">
      <c r="A12884" t="s">
        <v>14022</v>
      </c>
    </row>
    <row r="12886" spans="1:3">
      <c r="A12886" t="s">
        <v>14023</v>
      </c>
    </row>
    <row r="12888" spans="1:3">
      <c r="A12888" t="s">
        <v>14024</v>
      </c>
      <c r="B12888" t="s">
        <v>12367</v>
      </c>
      <c r="C12888" t="s">
        <v>14025</v>
      </c>
    </row>
    <row r="12890" spans="1:3">
      <c r="A12890" t="s">
        <v>14026</v>
      </c>
    </row>
    <row r="12891" spans="1:3">
      <c r="A12891" s="1" t="s">
        <v>14027</v>
      </c>
    </row>
    <row r="12896" spans="1:3">
      <c r="A12896" t="s">
        <v>8</v>
      </c>
    </row>
    <row r="12898" spans="1:6">
      <c r="A12898" t="s">
        <v>14028</v>
      </c>
      <c r="B12898" t="s">
        <v>377</v>
      </c>
      <c r="C12898" t="s">
        <v>379</v>
      </c>
      <c r="D12898" t="s">
        <v>363</v>
      </c>
      <c r="E12898" t="s">
        <v>380</v>
      </c>
      <c r="F12898" t="s">
        <v>14029</v>
      </c>
    </row>
    <row r="12900" spans="1:6">
      <c r="A12900" t="s">
        <v>14030</v>
      </c>
    </row>
    <row r="12901" spans="1:6">
      <c r="A12901" t="s">
        <v>14031</v>
      </c>
    </row>
    <row r="12903" spans="1:6">
      <c r="A12903" t="s">
        <v>14032</v>
      </c>
    </row>
    <row r="12904" spans="1:6">
      <c r="A12904" t="s">
        <v>14033</v>
      </c>
    </row>
    <row r="12905" spans="1:6">
      <c r="A12905" t="s">
        <v>13367</v>
      </c>
    </row>
    <row r="12906" spans="1:6">
      <c r="A12906" t="s">
        <v>14034</v>
      </c>
    </row>
    <row r="12908" spans="1:6">
      <c r="A12908" t="s">
        <v>14035</v>
      </c>
    </row>
    <row r="12909" spans="1:6">
      <c r="A12909" t="s">
        <v>14036</v>
      </c>
    </row>
    <row r="12910" spans="1:6">
      <c r="A12910" t="s">
        <v>14037</v>
      </c>
    </row>
    <row r="12911" spans="1:6">
      <c r="A12911" t="s">
        <v>14038</v>
      </c>
    </row>
    <row r="12913" spans="1:1">
      <c r="A12913" t="s">
        <v>14039</v>
      </c>
    </row>
    <row r="12914" spans="1:1">
      <c r="A12914" t="s">
        <v>14040</v>
      </c>
    </row>
    <row r="12915" spans="1:1">
      <c r="A12915" t="s">
        <v>14041</v>
      </c>
    </row>
    <row r="12917" spans="1:1">
      <c r="A12917" t="s">
        <v>14042</v>
      </c>
    </row>
    <row r="12918" spans="1:1">
      <c r="A12918" t="s">
        <v>14043</v>
      </c>
    </row>
    <row r="12919" spans="1:1">
      <c r="A12919" t="s">
        <v>14044</v>
      </c>
    </row>
    <row r="12921" spans="1:1">
      <c r="A12921" t="s">
        <v>14045</v>
      </c>
    </row>
    <row r="12922" spans="1:1">
      <c r="A12922" t="s">
        <v>14046</v>
      </c>
    </row>
    <row r="12923" spans="1:1">
      <c r="A12923" t="s">
        <v>14047</v>
      </c>
    </row>
    <row r="12924" spans="1:1">
      <c r="A12924" t="s">
        <v>14048</v>
      </c>
    </row>
    <row r="12926" spans="1:1">
      <c r="A12926" t="s">
        <v>14049</v>
      </c>
    </row>
    <row r="12927" spans="1:1">
      <c r="A12927" t="s">
        <v>14050</v>
      </c>
    </row>
    <row r="12928" spans="1:1">
      <c r="A12928" t="s">
        <v>14051</v>
      </c>
    </row>
    <row r="12930" spans="1:1">
      <c r="A12930" t="s">
        <v>14052</v>
      </c>
    </row>
    <row r="12931" spans="1:1">
      <c r="A12931" t="s">
        <v>14053</v>
      </c>
    </row>
    <row r="12932" spans="1:1">
      <c r="A12932" t="s">
        <v>14054</v>
      </c>
    </row>
    <row r="12934" spans="1:1">
      <c r="A12934" t="s">
        <v>14055</v>
      </c>
    </row>
    <row r="12935" spans="1:1">
      <c r="A12935" t="s">
        <v>14056</v>
      </c>
    </row>
    <row r="12936" spans="1:1">
      <c r="A12936" t="s">
        <v>14057</v>
      </c>
    </row>
    <row r="12938" spans="1:1">
      <c r="A12938" t="s">
        <v>14058</v>
      </c>
    </row>
    <row r="12940" spans="1:1">
      <c r="A12940" t="s">
        <v>1822</v>
      </c>
    </row>
    <row r="12942" spans="1:1">
      <c r="A12942" t="s">
        <v>14059</v>
      </c>
    </row>
    <row r="12944" spans="1:1">
      <c r="A12944" t="s">
        <v>14060</v>
      </c>
    </row>
    <row r="12945" spans="1:16">
      <c r="A12945" s="1" t="s">
        <v>14061</v>
      </c>
    </row>
    <row r="12950" spans="1:16">
      <c r="A12950" t="s">
        <v>14062</v>
      </c>
    </row>
    <row r="12952" spans="1:16">
      <c r="A12952" t="s">
        <v>14063</v>
      </c>
    </row>
    <row r="12953" spans="1:16">
      <c r="A12953" t="s">
        <v>457</v>
      </c>
      <c r="B12953" t="s">
        <v>673</v>
      </c>
      <c r="C12953" t="s">
        <v>674</v>
      </c>
      <c r="D12953" t="s">
        <v>672</v>
      </c>
      <c r="E12953" t="s">
        <v>14064</v>
      </c>
      <c r="F12953" t="s">
        <v>14065</v>
      </c>
      <c r="G12953" t="s">
        <v>14066</v>
      </c>
      <c r="H12953" t="s">
        <v>1655</v>
      </c>
      <c r="I12953" t="s">
        <v>1645</v>
      </c>
      <c r="J12953" t="s">
        <v>818</v>
      </c>
      <c r="K12953" t="s">
        <v>14067</v>
      </c>
      <c r="L12953" t="s">
        <v>3186</v>
      </c>
      <c r="M12953" t="s">
        <v>820</v>
      </c>
      <c r="N12953" t="s">
        <v>14068</v>
      </c>
      <c r="O12953" t="s">
        <v>1052</v>
      </c>
      <c r="P12953" t="s">
        <v>14069</v>
      </c>
    </row>
    <row r="12955" spans="1:16">
      <c r="A12955" t="s">
        <v>14070</v>
      </c>
      <c r="B12955" t="s">
        <v>14071</v>
      </c>
    </row>
    <row r="12957" spans="1:16">
      <c r="A12957" t="s">
        <v>14072</v>
      </c>
    </row>
    <row r="12958" spans="1:16">
      <c r="A12958" t="s">
        <v>1252</v>
      </c>
      <c r="B12958" t="s">
        <v>671</v>
      </c>
      <c r="C12958" t="s">
        <v>493</v>
      </c>
      <c r="D12958" t="s">
        <v>366</v>
      </c>
      <c r="E12958" t="s">
        <v>494</v>
      </c>
      <c r="F12958" t="s">
        <v>372</v>
      </c>
      <c r="G12958" t="s">
        <v>14073</v>
      </c>
      <c r="H12958" t="s">
        <v>14074</v>
      </c>
      <c r="I12958" t="s">
        <v>14075</v>
      </c>
      <c r="J12958" t="s">
        <v>371</v>
      </c>
      <c r="K12958" t="s">
        <v>14076</v>
      </c>
      <c r="L12958" t="s">
        <v>14077</v>
      </c>
      <c r="M12958" t="s">
        <v>14078</v>
      </c>
      <c r="N12958" t="s">
        <v>3111</v>
      </c>
      <c r="O12958" t="s">
        <v>674</v>
      </c>
      <c r="P12958" t="s">
        <v>14079</v>
      </c>
    </row>
    <row r="12960" spans="1:16">
      <c r="A12960" t="s">
        <v>14080</v>
      </c>
      <c r="B12960" t="s">
        <v>380</v>
      </c>
      <c r="C12960" t="s">
        <v>52</v>
      </c>
      <c r="D12960" t="s">
        <v>378</v>
      </c>
      <c r="E12960" t="s">
        <v>14081</v>
      </c>
      <c r="F12960" t="s">
        <v>14082</v>
      </c>
      <c r="G12960" t="s">
        <v>206</v>
      </c>
    </row>
    <row r="12962" spans="1:13">
      <c r="A12962" t="s">
        <v>14083</v>
      </c>
      <c r="B12962" t="s">
        <v>14084</v>
      </c>
      <c r="C12962" t="s">
        <v>14085</v>
      </c>
      <c r="D12962" t="s">
        <v>14086</v>
      </c>
    </row>
    <row r="12964" spans="1:13">
      <c r="A12964" t="s">
        <v>14087</v>
      </c>
    </row>
    <row r="12965" spans="1:13">
      <c r="A12965" t="s">
        <v>14088</v>
      </c>
      <c r="B12965" t="s">
        <v>14089</v>
      </c>
      <c r="C12965" t="s">
        <v>14090</v>
      </c>
      <c r="D12965" t="s">
        <v>14091</v>
      </c>
      <c r="E12965" t="s">
        <v>14092</v>
      </c>
      <c r="F12965" t="s">
        <v>14093</v>
      </c>
      <c r="G12965" t="s">
        <v>14094</v>
      </c>
      <c r="H12965" t="s">
        <v>14095</v>
      </c>
      <c r="I12965" t="s">
        <v>14096</v>
      </c>
      <c r="J12965" t="s">
        <v>11935</v>
      </c>
      <c r="K12965" t="s">
        <v>14097</v>
      </c>
      <c r="L12965" t="s">
        <v>14098</v>
      </c>
      <c r="M12965" t="s">
        <v>14099</v>
      </c>
    </row>
    <row r="12967" spans="1:13">
      <c r="A12967" t="s">
        <v>14100</v>
      </c>
      <c r="B12967" t="s">
        <v>14101</v>
      </c>
      <c r="C12967" t="s">
        <v>5487</v>
      </c>
    </row>
    <row r="12968" spans="1:13">
      <c r="A12968" t="s">
        <v>14102</v>
      </c>
      <c r="B12968" t="s">
        <v>2006</v>
      </c>
      <c r="C12968" t="s">
        <v>14103</v>
      </c>
    </row>
    <row r="12969" spans="1:13">
      <c r="A12969" t="s">
        <v>14104</v>
      </c>
      <c r="B12969" t="s">
        <v>14105</v>
      </c>
    </row>
    <row r="12971" spans="1:13">
      <c r="A12971" t="s">
        <v>14100</v>
      </c>
      <c r="B12971" t="s">
        <v>14101</v>
      </c>
      <c r="C12971" t="s">
        <v>5487</v>
      </c>
    </row>
    <row r="12972" spans="1:13">
      <c r="A12972" t="s">
        <v>14106</v>
      </c>
      <c r="B12972" t="s">
        <v>1058</v>
      </c>
      <c r="C12972" t="s">
        <v>14107</v>
      </c>
    </row>
    <row r="12973" spans="1:13">
      <c r="A12973" t="s">
        <v>14108</v>
      </c>
      <c r="B12973" t="s">
        <v>14109</v>
      </c>
    </row>
    <row r="12976" spans="1:13">
      <c r="A12976" t="s">
        <v>14110</v>
      </c>
      <c r="B12976" t="s">
        <v>14111</v>
      </c>
      <c r="C12976" t="s">
        <v>4457</v>
      </c>
      <c r="D12976" t="s">
        <v>14112</v>
      </c>
    </row>
    <row r="12978" spans="1:6">
      <c r="A12978" t="s">
        <v>14113</v>
      </c>
    </row>
    <row r="12979" spans="1:6">
      <c r="A12979" t="s">
        <v>14114</v>
      </c>
    </row>
    <row r="12980" spans="1:6">
      <c r="A12980" t="s">
        <v>14115</v>
      </c>
    </row>
    <row r="12981" spans="1:6">
      <c r="A12981" t="s">
        <v>14116</v>
      </c>
    </row>
    <row r="12984" spans="1:6">
      <c r="A12984" t="s">
        <v>14117</v>
      </c>
    </row>
    <row r="12985" spans="1:6">
      <c r="A12985" t="s">
        <v>14118</v>
      </c>
    </row>
    <row r="12987" spans="1:6">
      <c r="A12987" t="s">
        <v>14119</v>
      </c>
      <c r="B12987" t="s">
        <v>14120</v>
      </c>
      <c r="C12987" t="s">
        <v>14121</v>
      </c>
      <c r="D12987" t="s">
        <v>14122</v>
      </c>
      <c r="E12987" t="s">
        <v>7773</v>
      </c>
      <c r="F12987" t="s">
        <v>14123</v>
      </c>
    </row>
    <row r="12989" spans="1:6">
      <c r="A12989" t="s">
        <v>14124</v>
      </c>
      <c r="B12989" t="s">
        <v>14125</v>
      </c>
    </row>
    <row r="12991" spans="1:6">
      <c r="A12991" t="s">
        <v>14126</v>
      </c>
      <c r="B12991" t="s">
        <v>14127</v>
      </c>
      <c r="C12991" t="s">
        <v>14128</v>
      </c>
    </row>
    <row r="12993" spans="1:3">
      <c r="A12993" t="s">
        <v>14129</v>
      </c>
      <c r="B12993" t="s">
        <v>14130</v>
      </c>
    </row>
    <row r="12994" spans="1:3">
      <c r="A12994" t="s">
        <v>14131</v>
      </c>
    </row>
    <row r="12995" spans="1:3">
      <c r="A12995" t="s">
        <v>14132</v>
      </c>
    </row>
    <row r="12996" spans="1:3">
      <c r="A12996" s="1" t="s">
        <v>14133</v>
      </c>
    </row>
    <row r="13001" spans="1:3">
      <c r="A13001" t="s">
        <v>14134</v>
      </c>
      <c r="B13001" t="s">
        <v>13265</v>
      </c>
      <c r="C13001" t="s">
        <v>14135</v>
      </c>
    </row>
    <row r="13003" spans="1:3">
      <c r="A13003" t="s">
        <v>14136</v>
      </c>
    </row>
    <row r="13004" spans="1:3">
      <c r="A13004" t="s">
        <v>14137</v>
      </c>
    </row>
    <row r="13005" spans="1:3">
      <c r="A13005" t="s">
        <v>14138</v>
      </c>
      <c r="B13005" t="s">
        <v>14139</v>
      </c>
    </row>
    <row r="13007" spans="1:3">
      <c r="A13007" t="s">
        <v>14140</v>
      </c>
    </row>
    <row r="13008" spans="1:3">
      <c r="A13008" t="s">
        <v>14141</v>
      </c>
      <c r="B13008" t="s">
        <v>14142</v>
      </c>
      <c r="C13008" t="s">
        <v>14143</v>
      </c>
    </row>
    <row r="13010" spans="1:9">
      <c r="A13010" t="s">
        <v>14144</v>
      </c>
    </row>
    <row r="13011" spans="1:9">
      <c r="A13011" t="s">
        <v>14145</v>
      </c>
    </row>
    <row r="13013" spans="1:9">
      <c r="A13013" t="s">
        <v>14146</v>
      </c>
    </row>
    <row r="13014" spans="1:9">
      <c r="A13014" t="s">
        <v>14147</v>
      </c>
    </row>
    <row r="13015" spans="1:9">
      <c r="A13015" t="s">
        <v>14148</v>
      </c>
      <c r="B13015" t="s">
        <v>14149</v>
      </c>
      <c r="C13015" t="s">
        <v>14150</v>
      </c>
      <c r="D13015" t="s">
        <v>14151</v>
      </c>
      <c r="E13015" t="s">
        <v>14152</v>
      </c>
      <c r="F13015" t="s">
        <v>14153</v>
      </c>
      <c r="G13015" t="s">
        <v>14154</v>
      </c>
      <c r="H13015" t="s">
        <v>14155</v>
      </c>
      <c r="I13015" t="s">
        <v>14156</v>
      </c>
    </row>
    <row r="13017" spans="1:9">
      <c r="A13017" t="s">
        <v>14157</v>
      </c>
    </row>
    <row r="13018" spans="1:9">
      <c r="A13018" s="1" t="s">
        <v>14158</v>
      </c>
    </row>
    <row r="13023" spans="1:9">
      <c r="A13023" t="s">
        <v>489</v>
      </c>
      <c r="B13023" t="s">
        <v>14159</v>
      </c>
      <c r="C13023" t="s">
        <v>14160</v>
      </c>
      <c r="D13023" t="s">
        <v>371</v>
      </c>
      <c r="E13023" t="s">
        <v>14161</v>
      </c>
      <c r="F13023" t="s">
        <v>1420</v>
      </c>
      <c r="G13023" t="s">
        <v>14162</v>
      </c>
    </row>
    <row r="13025" spans="1:2">
      <c r="A13025" t="s">
        <v>14163</v>
      </c>
    </row>
    <row r="13027" spans="1:2">
      <c r="A13027" s="1" t="s">
        <v>14164</v>
      </c>
    </row>
    <row r="13032" spans="1:2">
      <c r="A13032" t="s">
        <v>14165</v>
      </c>
    </row>
    <row r="13034" spans="1:2">
      <c r="A13034" t="s">
        <v>14166</v>
      </c>
      <c r="B13034" t="s">
        <v>14167</v>
      </c>
    </row>
    <row r="13036" spans="1:2">
      <c r="A13036" t="s">
        <v>14168</v>
      </c>
      <c r="B13036" t="s">
        <v>14169</v>
      </c>
    </row>
    <row r="13038" spans="1:2">
      <c r="A13038" t="s">
        <v>14170</v>
      </c>
    </row>
    <row r="13040" spans="1:2">
      <c r="A13040" t="s">
        <v>14171</v>
      </c>
    </row>
    <row r="13043" spans="1:4">
      <c r="A13043" t="s">
        <v>14172</v>
      </c>
      <c r="B13043" t="s">
        <v>14173</v>
      </c>
      <c r="C13043" t="s">
        <v>14174</v>
      </c>
      <c r="D13043" t="s">
        <v>14175</v>
      </c>
    </row>
    <row r="13045" spans="1:4">
      <c r="A13045" t="s">
        <v>14176</v>
      </c>
      <c r="B13045" t="s">
        <v>14177</v>
      </c>
      <c r="C13045" t="s">
        <v>14178</v>
      </c>
    </row>
    <row r="13047" spans="1:4">
      <c r="A13047" t="s">
        <v>14179</v>
      </c>
    </row>
    <row r="13049" spans="1:4">
      <c r="A13049" t="s">
        <v>14180</v>
      </c>
    </row>
    <row r="13051" spans="1:4">
      <c r="A13051" t="s">
        <v>14181</v>
      </c>
    </row>
    <row r="13053" spans="1:4">
      <c r="A13053" t="s">
        <v>14182</v>
      </c>
    </row>
    <row r="13055" spans="1:4">
      <c r="A13055" t="s">
        <v>14183</v>
      </c>
      <c r="B13055" t="s">
        <v>14184</v>
      </c>
    </row>
    <row r="13057" spans="1:5">
      <c r="A13057" t="s">
        <v>14185</v>
      </c>
      <c r="B13057" t="s">
        <v>14186</v>
      </c>
    </row>
    <row r="13061" spans="1:5">
      <c r="A13061" t="s">
        <v>14187</v>
      </c>
    </row>
    <row r="13063" spans="1:5">
      <c r="A13063" t="s">
        <v>14188</v>
      </c>
    </row>
    <row r="13064" spans="1:5">
      <c r="A13064" t="s">
        <v>14189</v>
      </c>
      <c r="B13064" t="s">
        <v>14190</v>
      </c>
    </row>
    <row r="13066" spans="1:5">
      <c r="A13066" t="s">
        <v>14191</v>
      </c>
    </row>
    <row r="13067" spans="1:5">
      <c r="A13067" t="s">
        <v>14192</v>
      </c>
      <c r="B13067" t="s">
        <v>14193</v>
      </c>
      <c r="C13067" t="s">
        <v>14194</v>
      </c>
      <c r="D13067" t="s">
        <v>4934</v>
      </c>
      <c r="E13067" t="s">
        <v>14195</v>
      </c>
    </row>
    <row r="13069" spans="1:5">
      <c r="A13069" t="s">
        <v>14196</v>
      </c>
    </row>
    <row r="13071" spans="1:5">
      <c r="A13071" t="s">
        <v>14197</v>
      </c>
      <c r="B13071" t="s">
        <v>14198</v>
      </c>
      <c r="C13071" t="s">
        <v>14199</v>
      </c>
      <c r="D13071" t="s">
        <v>14200</v>
      </c>
    </row>
    <row r="13072" spans="1:5">
      <c r="A13072" t="s">
        <v>14201</v>
      </c>
      <c r="B13072" t="s">
        <v>14202</v>
      </c>
      <c r="C13072" t="s">
        <v>14203</v>
      </c>
    </row>
    <row r="13074" spans="1:4">
      <c r="A13074" t="s">
        <v>14204</v>
      </c>
      <c r="B13074" t="s">
        <v>818</v>
      </c>
      <c r="C13074" t="s">
        <v>820</v>
      </c>
      <c r="D13074" t="s">
        <v>14205</v>
      </c>
    </row>
    <row r="13076" spans="1:4">
      <c r="A13076" t="s">
        <v>14206</v>
      </c>
    </row>
    <row r="13077" spans="1:4">
      <c r="A13077" t="s">
        <v>14207</v>
      </c>
      <c r="B13077" t="s">
        <v>14208</v>
      </c>
    </row>
    <row r="13081" spans="1:4">
      <c r="A13081" t="s">
        <v>14209</v>
      </c>
      <c r="B13081" t="s">
        <v>14210</v>
      </c>
    </row>
    <row r="13083" spans="1:4">
      <c r="A13083" t="s">
        <v>14211</v>
      </c>
      <c r="B13083" t="s">
        <v>14212</v>
      </c>
      <c r="C13083" t="s">
        <v>14213</v>
      </c>
      <c r="D13083" t="s">
        <v>14214</v>
      </c>
    </row>
    <row r="13085" spans="1:4">
      <c r="A13085" t="s">
        <v>14215</v>
      </c>
      <c r="B13085" t="s">
        <v>14216</v>
      </c>
    </row>
    <row r="13087" spans="1:4">
      <c r="A13087" t="s">
        <v>14217</v>
      </c>
    </row>
    <row r="13091" spans="1:4">
      <c r="A13091" t="s">
        <v>14218</v>
      </c>
      <c r="B13091" t="s">
        <v>14219</v>
      </c>
      <c r="C13091" t="s">
        <v>14220</v>
      </c>
      <c r="D13091" t="s">
        <v>14221</v>
      </c>
    </row>
    <row r="13092" spans="1:4">
      <c r="A13092" t="s">
        <v>14222</v>
      </c>
      <c r="B13092" t="s">
        <v>14223</v>
      </c>
    </row>
    <row r="13094" spans="1:4">
      <c r="A13094" t="s">
        <v>14224</v>
      </c>
    </row>
    <row r="13095" spans="1:4">
      <c r="A13095" t="s">
        <v>14225</v>
      </c>
    </row>
    <row r="13096" spans="1:4">
      <c r="A13096" t="s">
        <v>14226</v>
      </c>
    </row>
    <row r="13097" spans="1:4">
      <c r="A13097" t="s">
        <v>14227</v>
      </c>
    </row>
    <row r="13100" spans="1:4">
      <c r="A13100" t="s">
        <v>14228</v>
      </c>
    </row>
    <row r="13102" spans="1:4">
      <c r="A13102" t="s">
        <v>14229</v>
      </c>
      <c r="B13102" t="s">
        <v>14230</v>
      </c>
      <c r="C13102" t="s">
        <v>14231</v>
      </c>
    </row>
    <row r="13103" spans="1:4">
      <c r="A13103" t="s">
        <v>14232</v>
      </c>
    </row>
    <row r="13105" spans="1:4">
      <c r="A13105" s="1" t="s">
        <v>14233</v>
      </c>
    </row>
    <row r="13110" spans="1:4">
      <c r="A13110" t="s">
        <v>489</v>
      </c>
      <c r="B13110" t="s">
        <v>14234</v>
      </c>
    </row>
    <row r="13112" spans="1:4">
      <c r="A13112" t="s">
        <v>14235</v>
      </c>
      <c r="B13112" t="s">
        <v>14236</v>
      </c>
      <c r="C13112" t="s">
        <v>218</v>
      </c>
      <c r="D13112" t="s">
        <v>14237</v>
      </c>
    </row>
    <row r="13115" spans="1:4">
      <c r="A13115" t="s">
        <v>14238</v>
      </c>
    </row>
    <row r="13117" spans="1:4">
      <c r="A13117" t="s">
        <v>14239</v>
      </c>
    </row>
    <row r="13119" spans="1:4">
      <c r="A13119" t="s">
        <v>14240</v>
      </c>
    </row>
    <row r="13121" spans="1:5">
      <c r="A13121" t="s">
        <v>14241</v>
      </c>
    </row>
    <row r="13123" spans="1:5">
      <c r="A13123" t="s">
        <v>14242</v>
      </c>
    </row>
    <row r="13125" spans="1:5">
      <c r="A13125" t="s">
        <v>14243</v>
      </c>
      <c r="B13125" t="s">
        <v>14244</v>
      </c>
      <c r="C13125" t="s">
        <v>14245</v>
      </c>
    </row>
    <row r="13129" spans="1:5">
      <c r="A13129" t="s">
        <v>14246</v>
      </c>
    </row>
    <row r="13131" spans="1:5">
      <c r="A13131" s="1" t="s">
        <v>14247</v>
      </c>
    </row>
    <row r="13136" spans="1:5">
      <c r="A13136" t="s">
        <v>14248</v>
      </c>
      <c r="B13136" t="s">
        <v>818</v>
      </c>
      <c r="C13136" t="s">
        <v>1645</v>
      </c>
      <c r="D13136" t="s">
        <v>14249</v>
      </c>
      <c r="E13136" t="s">
        <v>14250</v>
      </c>
    </row>
    <row r="13138" spans="1:22">
      <c r="A13138" t="s">
        <v>14251</v>
      </c>
    </row>
    <row r="13140" spans="1:22">
      <c r="A13140" t="s">
        <v>14252</v>
      </c>
    </row>
    <row r="13141" spans="1:22">
      <c r="A13141" s="1" t="s">
        <v>14253</v>
      </c>
    </row>
    <row r="13146" spans="1:22">
      <c r="A13146" t="s">
        <v>14254</v>
      </c>
      <c r="B13146" t="s">
        <v>14255</v>
      </c>
      <c r="C13146" t="s">
        <v>14256</v>
      </c>
      <c r="D13146" t="s">
        <v>14257</v>
      </c>
      <c r="E13146" t="s">
        <v>14258</v>
      </c>
      <c r="F13146" t="s">
        <v>14259</v>
      </c>
      <c r="G13146" t="s">
        <v>218</v>
      </c>
      <c r="H13146" t="s">
        <v>14260</v>
      </c>
      <c r="I13146" t="s">
        <v>10563</v>
      </c>
      <c r="J13146" t="s">
        <v>372</v>
      </c>
      <c r="K13146" t="s">
        <v>1378</v>
      </c>
      <c r="L13146" t="s">
        <v>2444</v>
      </c>
      <c r="M13146" t="s">
        <v>301</v>
      </c>
      <c r="N13146" t="s">
        <v>493</v>
      </c>
      <c r="O13146" t="s">
        <v>7186</v>
      </c>
      <c r="P13146" t="s">
        <v>14261</v>
      </c>
      <c r="Q13146" t="s">
        <v>14262</v>
      </c>
      <c r="R13146" t="s">
        <v>9026</v>
      </c>
      <c r="S13146" t="s">
        <v>14263</v>
      </c>
      <c r="T13146" t="s">
        <v>14264</v>
      </c>
      <c r="U13146" t="s">
        <v>14265</v>
      </c>
      <c r="V13146" t="s">
        <v>14266</v>
      </c>
    </row>
    <row r="13147" spans="1:22">
      <c r="A13147" t="s">
        <v>14267</v>
      </c>
      <c r="B13147" t="s">
        <v>14268</v>
      </c>
      <c r="C13147" t="s">
        <v>14269</v>
      </c>
      <c r="D13147" t="s">
        <v>14270</v>
      </c>
    </row>
    <row r="13148" spans="1:22">
      <c r="A13148" s="1" t="s">
        <v>14271</v>
      </c>
    </row>
    <row r="13153" spans="1:5">
      <c r="A13153" t="s">
        <v>14272</v>
      </c>
      <c r="B13153" t="s">
        <v>14273</v>
      </c>
      <c r="C13153" t="s">
        <v>14274</v>
      </c>
    </row>
    <row r="13155" spans="1:5">
      <c r="A13155" t="s">
        <v>14275</v>
      </c>
    </row>
    <row r="13157" spans="1:5">
      <c r="A13157" t="s">
        <v>14276</v>
      </c>
      <c r="B13157" t="s">
        <v>14277</v>
      </c>
      <c r="C13157" t="s">
        <v>14278</v>
      </c>
    </row>
    <row r="13159" spans="1:5">
      <c r="A13159" t="s">
        <v>14279</v>
      </c>
    </row>
    <row r="13160" spans="1:5">
      <c r="A13160" t="s">
        <v>14280</v>
      </c>
    </row>
    <row r="13162" spans="1:5">
      <c r="A13162" t="s">
        <v>14281</v>
      </c>
    </row>
    <row r="13163" spans="1:5">
      <c r="A13163" t="s">
        <v>1671</v>
      </c>
      <c r="B13163" t="s">
        <v>14282</v>
      </c>
    </row>
    <row r="13164" spans="1:5">
      <c r="A13164" t="s">
        <v>14283</v>
      </c>
      <c r="B13164" t="s">
        <v>13709</v>
      </c>
      <c r="C13164" t="s">
        <v>14284</v>
      </c>
      <c r="D13164" t="s">
        <v>13899</v>
      </c>
      <c r="E13164" t="s">
        <v>14285</v>
      </c>
    </row>
    <row r="13169" spans="1:11">
      <c r="A13169" t="s">
        <v>14286</v>
      </c>
      <c r="B13169" t="s">
        <v>14287</v>
      </c>
      <c r="C13169" t="s">
        <v>14288</v>
      </c>
      <c r="D13169" t="s">
        <v>14289</v>
      </c>
      <c r="E13169" t="s">
        <v>14290</v>
      </c>
      <c r="F13169" t="s">
        <v>14291</v>
      </c>
    </row>
    <row r="13171" spans="1:11">
      <c r="A13171" t="s">
        <v>14292</v>
      </c>
    </row>
    <row r="13173" spans="1:11">
      <c r="A13173" t="s">
        <v>14293</v>
      </c>
      <c r="B13173" t="s">
        <v>373</v>
      </c>
      <c r="C13173" t="s">
        <v>2734</v>
      </c>
      <c r="D13173" t="s">
        <v>301</v>
      </c>
      <c r="E13173" t="s">
        <v>28</v>
      </c>
      <c r="F13173" t="s">
        <v>14294</v>
      </c>
      <c r="G13173" t="s">
        <v>2444</v>
      </c>
      <c r="H13173" t="s">
        <v>14295</v>
      </c>
      <c r="I13173" t="s">
        <v>377</v>
      </c>
      <c r="J13173" t="s">
        <v>378</v>
      </c>
      <c r="K13173" t="s">
        <v>14296</v>
      </c>
    </row>
    <row r="13175" spans="1:11">
      <c r="A13175" t="s">
        <v>14297</v>
      </c>
    </row>
    <row r="13176" spans="1:11">
      <c r="A13176" s="1" t="s">
        <v>14298</v>
      </c>
    </row>
    <row r="13181" spans="1:11">
      <c r="A13181" t="s">
        <v>14299</v>
      </c>
      <c r="B13181" t="s">
        <v>14300</v>
      </c>
      <c r="C13181" t="s">
        <v>14301</v>
      </c>
      <c r="D13181" t="s">
        <v>14302</v>
      </c>
      <c r="E13181" t="s">
        <v>14303</v>
      </c>
      <c r="F13181" t="s">
        <v>14304</v>
      </c>
    </row>
    <row r="13182" spans="1:11">
      <c r="A13182" s="1" t="s">
        <v>14305</v>
      </c>
    </row>
    <row r="13187" spans="1:3">
      <c r="A13187" t="s">
        <v>14306</v>
      </c>
    </row>
    <row r="13189" spans="1:3">
      <c r="A13189" t="s">
        <v>14307</v>
      </c>
      <c r="B13189" t="s">
        <v>14308</v>
      </c>
      <c r="C13189" t="s">
        <v>14309</v>
      </c>
    </row>
    <row r="13191" spans="1:3">
      <c r="A13191" t="s">
        <v>14310</v>
      </c>
    </row>
    <row r="13194" spans="1:3">
      <c r="A13194" t="s">
        <v>7462</v>
      </c>
    </row>
    <row r="13195" spans="1:3">
      <c r="A13195" t="s">
        <v>14311</v>
      </c>
    </row>
    <row r="13196" spans="1:3">
      <c r="A13196" t="s">
        <v>14312</v>
      </c>
    </row>
    <row r="13197" spans="1:3">
      <c r="A13197" t="s">
        <v>14313</v>
      </c>
    </row>
    <row r="13198" spans="1:3">
      <c r="A13198" t="s">
        <v>14314</v>
      </c>
    </row>
    <row r="13199" spans="1:3">
      <c r="A13199" t="s">
        <v>14315</v>
      </c>
    </row>
    <row r="13200" spans="1:3">
      <c r="A13200" t="s">
        <v>14316</v>
      </c>
    </row>
    <row r="13201" spans="1:5">
      <c r="A13201" t="s">
        <v>14317</v>
      </c>
    </row>
    <row r="13202" spans="1:5">
      <c r="A13202" t="s">
        <v>14318</v>
      </c>
    </row>
    <row r="13203" spans="1:5">
      <c r="A13203" t="s">
        <v>527</v>
      </c>
    </row>
    <row r="13204" spans="1:5">
      <c r="A13204" t="s">
        <v>12636</v>
      </c>
    </row>
    <row r="13205" spans="1:5">
      <c r="A13205" t="s">
        <v>14319</v>
      </c>
    </row>
    <row r="13208" spans="1:5">
      <c r="A13208" t="s">
        <v>14320</v>
      </c>
    </row>
    <row r="13209" spans="1:5">
      <c r="A13209" t="s">
        <v>14321</v>
      </c>
      <c r="B13209" t="s">
        <v>14322</v>
      </c>
      <c r="C13209" t="s">
        <v>14323</v>
      </c>
    </row>
    <row r="13212" spans="1:5">
      <c r="A13212" t="s">
        <v>14324</v>
      </c>
    </row>
    <row r="13214" spans="1:5">
      <c r="A13214" t="s">
        <v>14325</v>
      </c>
      <c r="B13214" t="s">
        <v>14326</v>
      </c>
      <c r="C13214" t="s">
        <v>14327</v>
      </c>
      <c r="D13214" t="s">
        <v>14328</v>
      </c>
      <c r="E13214" t="s">
        <v>14329</v>
      </c>
    </row>
    <row r="13216" spans="1:5">
      <c r="A13216" t="s">
        <v>14330</v>
      </c>
      <c r="B13216" t="s">
        <v>14331</v>
      </c>
      <c r="C13216" t="s">
        <v>14332</v>
      </c>
      <c r="D13216" t="s">
        <v>14333</v>
      </c>
    </row>
    <row r="13219" spans="1:2">
      <c r="A13219" t="s">
        <v>14334</v>
      </c>
    </row>
    <row r="13220" spans="1:2">
      <c r="A13220" t="s">
        <v>14335</v>
      </c>
    </row>
    <row r="13221" spans="1:2">
      <c r="A13221" s="1" t="s">
        <v>14336</v>
      </c>
    </row>
    <row r="13227" spans="1:2">
      <c r="A13227" t="s">
        <v>14337</v>
      </c>
    </row>
    <row r="13229" spans="1:2">
      <c r="A13229" t="s">
        <v>14338</v>
      </c>
      <c r="B13229" t="s">
        <v>14339</v>
      </c>
    </row>
    <row r="13233" spans="1:1">
      <c r="A13233" t="s">
        <v>3420</v>
      </c>
    </row>
    <row r="13235" spans="1:1">
      <c r="A13235" t="s">
        <v>1304</v>
      </c>
    </row>
    <row r="13236" spans="1:1">
      <c r="A13236" t="s">
        <v>14340</v>
      </c>
    </row>
    <row r="13237" spans="1:1">
      <c r="A13237" t="s">
        <v>14341</v>
      </c>
    </row>
    <row r="13238" spans="1:1">
      <c r="A13238" t="s">
        <v>14342</v>
      </c>
    </row>
    <row r="13239" spans="1:1">
      <c r="A13239" t="s">
        <v>14343</v>
      </c>
    </row>
    <row r="13240" spans="1:1">
      <c r="A13240" t="s">
        <v>14344</v>
      </c>
    </row>
    <row r="13241" spans="1:1">
      <c r="A13241" t="s">
        <v>14345</v>
      </c>
    </row>
    <row r="13242" spans="1:1">
      <c r="A13242" t="s">
        <v>14346</v>
      </c>
    </row>
    <row r="13243" spans="1:1">
      <c r="A13243" t="s">
        <v>14347</v>
      </c>
    </row>
    <row r="13244" spans="1:1">
      <c r="A13244" t="s">
        <v>14348</v>
      </c>
    </row>
    <row r="13245" spans="1:1">
      <c r="A13245" t="s">
        <v>14349</v>
      </c>
    </row>
    <row r="13246" spans="1:1">
      <c r="A13246" t="s">
        <v>14350</v>
      </c>
    </row>
    <row r="13247" spans="1:1">
      <c r="A13247" t="s">
        <v>14351</v>
      </c>
    </row>
    <row r="13248" spans="1:1">
      <c r="A13248" t="s">
        <v>14352</v>
      </c>
    </row>
    <row r="13249" spans="1:8">
      <c r="A13249" t="s">
        <v>14353</v>
      </c>
    </row>
    <row r="13250" spans="1:8">
      <c r="A13250" t="s">
        <v>14354</v>
      </c>
    </row>
    <row r="13251" spans="1:8">
      <c r="A13251" t="s">
        <v>14355</v>
      </c>
    </row>
    <row r="13252" spans="1:8">
      <c r="A13252" t="s">
        <v>14356</v>
      </c>
    </row>
    <row r="13253" spans="1:8">
      <c r="A13253" t="s">
        <v>14357</v>
      </c>
    </row>
    <row r="13254" spans="1:8">
      <c r="A13254" t="s">
        <v>14358</v>
      </c>
    </row>
    <row r="13257" spans="1:8">
      <c r="A13257" t="s">
        <v>12542</v>
      </c>
      <c r="B13257" t="s">
        <v>14359</v>
      </c>
    </row>
    <row r="13261" spans="1:8">
      <c r="A13261" t="s">
        <v>1574</v>
      </c>
      <c r="B13261" t="s">
        <v>1575</v>
      </c>
      <c r="C13261" t="s">
        <v>1506</v>
      </c>
      <c r="D13261" t="s">
        <v>1576</v>
      </c>
      <c r="E13261" t="s">
        <v>1577</v>
      </c>
      <c r="F13261" t="s">
        <v>1578</v>
      </c>
      <c r="G13261" t="s">
        <v>1123</v>
      </c>
      <c r="H13261" t="s">
        <v>1579</v>
      </c>
    </row>
    <row r="13262" spans="1:8">
      <c r="A13262" t="s">
        <v>308</v>
      </c>
    </row>
    <row r="13263" spans="1:8">
      <c r="A13263" t="s">
        <v>14360</v>
      </c>
    </row>
    <row r="13268" spans="1:7">
      <c r="A13268" t="s">
        <v>14361</v>
      </c>
      <c r="B13268" t="s">
        <v>818</v>
      </c>
      <c r="C13268" t="s">
        <v>1645</v>
      </c>
      <c r="D13268" t="s">
        <v>2451</v>
      </c>
      <c r="E13268" t="s">
        <v>819</v>
      </c>
      <c r="F13268" t="s">
        <v>13324</v>
      </c>
      <c r="G13268" t="s">
        <v>14362</v>
      </c>
    </row>
    <row r="13270" spans="1:7">
      <c r="A13270" t="s">
        <v>14363</v>
      </c>
    </row>
    <row r="13271" spans="1:7">
      <c r="A13271" t="s">
        <v>308</v>
      </c>
    </row>
    <row r="13272" spans="1:7">
      <c r="A13272" t="s">
        <v>14364</v>
      </c>
    </row>
    <row r="13277" spans="1:7">
      <c r="A13277" t="s">
        <v>14365</v>
      </c>
    </row>
    <row r="13279" spans="1:7">
      <c r="A13279" t="s">
        <v>14366</v>
      </c>
      <c r="B13279" t="s">
        <v>14367</v>
      </c>
    </row>
    <row r="13281" spans="1:1">
      <c r="A13281" t="s">
        <v>14368</v>
      </c>
    </row>
    <row r="13282" spans="1:1">
      <c r="A13282" s="1" t="s">
        <v>14369</v>
      </c>
    </row>
    <row r="13287" spans="1:1">
      <c r="A13287" t="s">
        <v>14370</v>
      </c>
    </row>
    <row r="13289" spans="1:1">
      <c r="A13289" t="s">
        <v>14371</v>
      </c>
    </row>
    <row r="13291" spans="1:1">
      <c r="A13291" t="s">
        <v>14372</v>
      </c>
    </row>
    <row r="13293" spans="1:1">
      <c r="A13293" t="s">
        <v>14373</v>
      </c>
    </row>
    <row r="13295" spans="1:1">
      <c r="A13295" t="s">
        <v>14374</v>
      </c>
    </row>
    <row r="13297" spans="1:2">
      <c r="A13297" t="s">
        <v>14375</v>
      </c>
    </row>
    <row r="13298" spans="1:2">
      <c r="A13298" t="s">
        <v>14376</v>
      </c>
    </row>
    <row r="13299" spans="1:2">
      <c r="A13299" t="s">
        <v>14377</v>
      </c>
    </row>
    <row r="13300" spans="1:2">
      <c r="A13300" t="s">
        <v>14378</v>
      </c>
    </row>
    <row r="13302" spans="1:2">
      <c r="A13302" t="s">
        <v>14379</v>
      </c>
      <c r="B13302" t="s">
        <v>14380</v>
      </c>
    </row>
    <row r="13304" spans="1:2">
      <c r="A13304" t="s">
        <v>14381</v>
      </c>
    </row>
    <row r="13305" spans="1:2">
      <c r="A13305" t="s">
        <v>14382</v>
      </c>
    </row>
    <row r="13306" spans="1:2">
      <c r="A13306" t="s">
        <v>14383</v>
      </c>
    </row>
    <row r="13307" spans="1:2">
      <c r="A13307" t="s">
        <v>10557</v>
      </c>
    </row>
    <row r="13308" spans="1:2">
      <c r="A13308" t="s">
        <v>1974</v>
      </c>
    </row>
    <row r="13309" spans="1:2">
      <c r="A13309" t="s">
        <v>345</v>
      </c>
    </row>
    <row r="13310" spans="1:2">
      <c r="A13310" t="s">
        <v>527</v>
      </c>
    </row>
    <row r="13311" spans="1:2">
      <c r="A13311" t="s">
        <v>346</v>
      </c>
    </row>
    <row r="13312" spans="1:2">
      <c r="A13312" t="s">
        <v>14384</v>
      </c>
    </row>
    <row r="13313" spans="1:1">
      <c r="A13313" t="s">
        <v>14385</v>
      </c>
    </row>
    <row r="13314" spans="1:1">
      <c r="A13314" t="s">
        <v>14386</v>
      </c>
    </row>
    <row r="13315" spans="1:1">
      <c r="A13315" t="s">
        <v>14387</v>
      </c>
    </row>
    <row r="13316" spans="1:1">
      <c r="A13316" t="s">
        <v>14388</v>
      </c>
    </row>
    <row r="13317" spans="1:1">
      <c r="A13317" t="s">
        <v>14389</v>
      </c>
    </row>
    <row r="13318" spans="1:1">
      <c r="A13318" t="s">
        <v>14390</v>
      </c>
    </row>
    <row r="13320" spans="1:1">
      <c r="A13320" t="s">
        <v>14391</v>
      </c>
    </row>
    <row r="13321" spans="1:1">
      <c r="A13321" t="s">
        <v>14382</v>
      </c>
    </row>
    <row r="13322" spans="1:1">
      <c r="A13322" t="s">
        <v>14383</v>
      </c>
    </row>
    <row r="13323" spans="1:1">
      <c r="A13323" t="s">
        <v>3526</v>
      </c>
    </row>
    <row r="13324" spans="1:1">
      <c r="A13324" t="s">
        <v>3743</v>
      </c>
    </row>
    <row r="13325" spans="1:1">
      <c r="A13325" t="s">
        <v>1445</v>
      </c>
    </row>
    <row r="13326" spans="1:1">
      <c r="A13326" t="s">
        <v>3741</v>
      </c>
    </row>
    <row r="13327" spans="1:1">
      <c r="A13327" t="s">
        <v>14390</v>
      </c>
    </row>
    <row r="13329" spans="1:1">
      <c r="A13329" t="s">
        <v>14392</v>
      </c>
    </row>
    <row r="13330" spans="1:1">
      <c r="A13330" t="s">
        <v>14383</v>
      </c>
    </row>
    <row r="13331" spans="1:1">
      <c r="A13331" t="s">
        <v>5114</v>
      </c>
    </row>
    <row r="13332" spans="1:1">
      <c r="A13332" t="s">
        <v>2843</v>
      </c>
    </row>
    <row r="13333" spans="1:1">
      <c r="A13333" t="s">
        <v>14393</v>
      </c>
    </row>
    <row r="13334" spans="1:1">
      <c r="A13334" t="s">
        <v>14394</v>
      </c>
    </row>
    <row r="13335" spans="1:1">
      <c r="A13335" t="s">
        <v>14395</v>
      </c>
    </row>
    <row r="13336" spans="1:1">
      <c r="A13336" t="s">
        <v>14390</v>
      </c>
    </row>
    <row r="13338" spans="1:1">
      <c r="A13338" t="s">
        <v>14396</v>
      </c>
    </row>
    <row r="13339" spans="1:1">
      <c r="A13339" t="s">
        <v>14397</v>
      </c>
    </row>
    <row r="13340" spans="1:1">
      <c r="A13340" t="s">
        <v>14398</v>
      </c>
    </row>
    <row r="13341" spans="1:1">
      <c r="A13341" t="s">
        <v>14399</v>
      </c>
    </row>
    <row r="13342" spans="1:1">
      <c r="A13342" t="s">
        <v>14400</v>
      </c>
    </row>
    <row r="13343" spans="1:1">
      <c r="A13343" t="s">
        <v>14401</v>
      </c>
    </row>
    <row r="13344" spans="1:1">
      <c r="A13344" t="s">
        <v>14402</v>
      </c>
    </row>
    <row r="13345" spans="1:3">
      <c r="A13345" t="s">
        <v>14403</v>
      </c>
    </row>
    <row r="13346" spans="1:3">
      <c r="A13346" t="s">
        <v>14404</v>
      </c>
    </row>
    <row r="13347" spans="1:3">
      <c r="A13347" t="s">
        <v>2848</v>
      </c>
      <c r="B13347" t="s">
        <v>9575</v>
      </c>
      <c r="C13347" t="s">
        <v>14405</v>
      </c>
    </row>
    <row r="13348" spans="1:3">
      <c r="A13348" t="s">
        <v>14406</v>
      </c>
    </row>
    <row r="13350" spans="1:3">
      <c r="A13350" t="s">
        <v>14407</v>
      </c>
      <c r="B13350" t="s">
        <v>14408</v>
      </c>
      <c r="C13350" t="s">
        <v>14409</v>
      </c>
    </row>
    <row r="13352" spans="1:3">
      <c r="A13352" t="s">
        <v>14410</v>
      </c>
    </row>
    <row r="13354" spans="1:3">
      <c r="A13354" t="s">
        <v>14411</v>
      </c>
    </row>
    <row r="13356" spans="1:3">
      <c r="A13356" t="s">
        <v>14412</v>
      </c>
    </row>
    <row r="13357" spans="1:3">
      <c r="A13357" s="1" t="s">
        <v>14413</v>
      </c>
    </row>
    <row r="13362" spans="1:11">
      <c r="A13362" t="s">
        <v>14414</v>
      </c>
      <c r="B13362" t="s">
        <v>14415</v>
      </c>
      <c r="C13362" t="s">
        <v>14416</v>
      </c>
    </row>
    <row r="13364" spans="1:11">
      <c r="A13364" t="s">
        <v>14417</v>
      </c>
    </row>
    <row r="13366" spans="1:11">
      <c r="A13366" t="s">
        <v>14418</v>
      </c>
      <c r="B13366" t="s">
        <v>1128</v>
      </c>
      <c r="C13366" t="s">
        <v>14419</v>
      </c>
    </row>
    <row r="13368" spans="1:11">
      <c r="A13368" t="s">
        <v>14420</v>
      </c>
      <c r="B13368" t="s">
        <v>14421</v>
      </c>
      <c r="C13368" t="s">
        <v>7585</v>
      </c>
      <c r="D13368" t="s">
        <v>14422</v>
      </c>
    </row>
    <row r="13370" spans="1:11">
      <c r="A13370" t="s">
        <v>14423</v>
      </c>
      <c r="B13370" t="s">
        <v>14424</v>
      </c>
    </row>
    <row r="13372" spans="1:11">
      <c r="A13372" t="s">
        <v>14425</v>
      </c>
      <c r="B13372" t="s">
        <v>14426</v>
      </c>
      <c r="C13372" t="s">
        <v>371</v>
      </c>
      <c r="D13372" t="s">
        <v>369</v>
      </c>
      <c r="E13372" t="s">
        <v>2440</v>
      </c>
      <c r="F13372" t="s">
        <v>14427</v>
      </c>
      <c r="G13372" t="s">
        <v>14428</v>
      </c>
      <c r="H13372" t="s">
        <v>14429</v>
      </c>
      <c r="I13372" t="s">
        <v>14430</v>
      </c>
    </row>
    <row r="13374" spans="1:11">
      <c r="A13374" t="s">
        <v>14431</v>
      </c>
    </row>
    <row r="13376" spans="1:11">
      <c r="A13376" t="s">
        <v>14432</v>
      </c>
      <c r="B13376" t="s">
        <v>1128</v>
      </c>
      <c r="C13376" t="s">
        <v>14433</v>
      </c>
      <c r="D13376" t="s">
        <v>2988</v>
      </c>
      <c r="E13376" t="s">
        <v>2971</v>
      </c>
      <c r="F13376" t="s">
        <v>14434</v>
      </c>
      <c r="G13376" t="s">
        <v>45</v>
      </c>
      <c r="H13376" t="s">
        <v>37</v>
      </c>
      <c r="I13376" t="s">
        <v>14435</v>
      </c>
      <c r="J13376" t="s">
        <v>2976</v>
      </c>
      <c r="K13376" t="s">
        <v>14436</v>
      </c>
    </row>
    <row r="13378" spans="1:20">
      <c r="A13378" t="s">
        <v>14437</v>
      </c>
      <c r="B13378" t="s">
        <v>14438</v>
      </c>
      <c r="C13378" t="s">
        <v>14439</v>
      </c>
      <c r="D13378" t="s">
        <v>14440</v>
      </c>
      <c r="E13378" t="s">
        <v>14441</v>
      </c>
      <c r="F13378" t="s">
        <v>2980</v>
      </c>
      <c r="G13378" t="s">
        <v>14442</v>
      </c>
      <c r="H13378" t="s">
        <v>14443</v>
      </c>
    </row>
    <row r="13380" spans="1:20">
      <c r="A13380" t="s">
        <v>14444</v>
      </c>
    </row>
    <row r="13382" spans="1:20">
      <c r="A13382" t="s">
        <v>14445</v>
      </c>
      <c r="B13382" t="s">
        <v>14446</v>
      </c>
      <c r="C13382" t="s">
        <v>14447</v>
      </c>
    </row>
    <row r="13384" spans="1:20">
      <c r="A13384" t="s">
        <v>14448</v>
      </c>
    </row>
    <row r="13386" spans="1:20">
      <c r="A13386" t="s">
        <v>14449</v>
      </c>
      <c r="B13386" t="s">
        <v>14450</v>
      </c>
    </row>
    <row r="13388" spans="1:20">
      <c r="A13388" t="s">
        <v>14451</v>
      </c>
      <c r="B13388" t="s">
        <v>14452</v>
      </c>
      <c r="C13388" t="s">
        <v>14453</v>
      </c>
      <c r="D13388" t="s">
        <v>37</v>
      </c>
      <c r="E13388" t="s">
        <v>48</v>
      </c>
      <c r="F13388" t="s">
        <v>45</v>
      </c>
      <c r="G13388" t="s">
        <v>14454</v>
      </c>
      <c r="H13388" t="s">
        <v>14455</v>
      </c>
      <c r="I13388" t="s">
        <v>14456</v>
      </c>
      <c r="J13388" t="s">
        <v>14457</v>
      </c>
      <c r="K13388" t="s">
        <v>14458</v>
      </c>
      <c r="L13388" t="s">
        <v>14459</v>
      </c>
      <c r="M13388" t="s">
        <v>2979</v>
      </c>
      <c r="N13388" t="s">
        <v>2984</v>
      </c>
      <c r="O13388" t="s">
        <v>14460</v>
      </c>
      <c r="P13388" t="s">
        <v>14461</v>
      </c>
      <c r="Q13388" t="s">
        <v>14462</v>
      </c>
      <c r="R13388" t="s">
        <v>2998</v>
      </c>
      <c r="S13388" t="s">
        <v>2969</v>
      </c>
      <c r="T13388" t="s">
        <v>14463</v>
      </c>
    </row>
    <row r="13389" spans="1:20">
      <c r="A13389" t="s">
        <v>9305</v>
      </c>
      <c r="B13389">
        <v>60</v>
      </c>
      <c r="C13389">
        <v>80</v>
      </c>
      <c r="D13389" t="s">
        <v>14464</v>
      </c>
    </row>
    <row r="13390" spans="1:20">
      <c r="A13390" t="s">
        <v>14465</v>
      </c>
    </row>
    <row r="13395" spans="1:10">
      <c r="A13395" t="s">
        <v>14466</v>
      </c>
    </row>
    <row r="13397" spans="1:10">
      <c r="A13397" t="s">
        <v>14467</v>
      </c>
      <c r="B13397" t="s">
        <v>14468</v>
      </c>
      <c r="C13397" t="s">
        <v>1128</v>
      </c>
      <c r="D13397" t="s">
        <v>14469</v>
      </c>
      <c r="E13397" t="s">
        <v>14470</v>
      </c>
    </row>
    <row r="13399" spans="1:10">
      <c r="A13399" t="s">
        <v>14471</v>
      </c>
    </row>
    <row r="13401" spans="1:10">
      <c r="A13401" t="s">
        <v>14472</v>
      </c>
      <c r="B13401" t="s">
        <v>14473</v>
      </c>
    </row>
    <row r="13403" spans="1:10">
      <c r="A13403" t="s">
        <v>14474</v>
      </c>
    </row>
    <row r="13405" spans="1:10">
      <c r="A13405" t="s">
        <v>14475</v>
      </c>
      <c r="B13405" t="s">
        <v>6942</v>
      </c>
      <c r="C13405" t="s">
        <v>14476</v>
      </c>
      <c r="D13405" t="s">
        <v>14477</v>
      </c>
      <c r="E13405" t="s">
        <v>4590</v>
      </c>
      <c r="F13405" t="s">
        <v>1552</v>
      </c>
      <c r="G13405" t="s">
        <v>2912</v>
      </c>
      <c r="H13405" t="s">
        <v>5186</v>
      </c>
      <c r="I13405" t="s">
        <v>14478</v>
      </c>
      <c r="J13405" t="s">
        <v>14479</v>
      </c>
    </row>
    <row r="13407" spans="1:10">
      <c r="A13407" t="s">
        <v>14480</v>
      </c>
    </row>
    <row r="13409" spans="1:5">
      <c r="A13409" t="s">
        <v>14481</v>
      </c>
      <c r="B13409" t="s">
        <v>14482</v>
      </c>
    </row>
    <row r="13411" spans="1:5">
      <c r="A13411" t="s">
        <v>14483</v>
      </c>
      <c r="B13411" t="s">
        <v>14484</v>
      </c>
    </row>
    <row r="13413" spans="1:5">
      <c r="A13413" t="s">
        <v>14485</v>
      </c>
    </row>
    <row r="13415" spans="1:5">
      <c r="A13415" t="s">
        <v>14486</v>
      </c>
      <c r="B13415" t="s">
        <v>14487</v>
      </c>
      <c r="C13415" t="s">
        <v>14488</v>
      </c>
      <c r="D13415" t="s">
        <v>14489</v>
      </c>
    </row>
    <row r="13417" spans="1:5">
      <c r="A13417" t="s">
        <v>14490</v>
      </c>
      <c r="B13417" t="s">
        <v>14491</v>
      </c>
      <c r="C13417" t="s">
        <v>14492</v>
      </c>
    </row>
    <row r="13419" spans="1:5">
      <c r="A13419" t="s">
        <v>14493</v>
      </c>
    </row>
    <row r="13421" spans="1:5">
      <c r="A13421" t="s">
        <v>14494</v>
      </c>
    </row>
    <row r="13422" spans="1:5">
      <c r="A13422" t="s">
        <v>14495</v>
      </c>
    </row>
    <row r="13424" spans="1:5">
      <c r="A13424" t="s">
        <v>14496</v>
      </c>
      <c r="B13424" t="s">
        <v>14497</v>
      </c>
      <c r="C13424" t="s">
        <v>14498</v>
      </c>
      <c r="D13424" t="s">
        <v>14499</v>
      </c>
      <c r="E13424">
        <v>6338</v>
      </c>
    </row>
    <row r="13426" spans="1:17">
      <c r="A13426" t="s">
        <v>14500</v>
      </c>
      <c r="B13426" t="s">
        <v>315</v>
      </c>
      <c r="C13426" t="s">
        <v>14501</v>
      </c>
      <c r="D13426" t="s">
        <v>14502</v>
      </c>
    </row>
    <row r="13428" spans="1:17">
      <c r="A13428" t="s">
        <v>14503</v>
      </c>
    </row>
    <row r="13430" spans="1:17">
      <c r="A13430" t="s">
        <v>1252</v>
      </c>
    </row>
    <row r="13431" spans="1:17">
      <c r="A13431" t="s">
        <v>527</v>
      </c>
    </row>
    <row r="13432" spans="1:17">
      <c r="A13432" t="s">
        <v>14504</v>
      </c>
    </row>
    <row r="13433" spans="1:17">
      <c r="A13433" t="s">
        <v>14505</v>
      </c>
      <c r="B13433">
        <v>112</v>
      </c>
      <c r="C13433">
        <v>210</v>
      </c>
      <c r="D13433">
        <v>211</v>
      </c>
      <c r="E13433" t="s">
        <v>14506</v>
      </c>
      <c r="F13433">
        <v>1503</v>
      </c>
      <c r="G13433">
        <v>1504</v>
      </c>
      <c r="H13433">
        <v>1512</v>
      </c>
      <c r="I13433">
        <v>1550</v>
      </c>
      <c r="J13433">
        <v>1551</v>
      </c>
      <c r="K13433">
        <v>1552</v>
      </c>
      <c r="L13433">
        <v>1555</v>
      </c>
      <c r="M13433">
        <v>1712</v>
      </c>
      <c r="N13433">
        <v>2550</v>
      </c>
      <c r="O13433">
        <v>2551</v>
      </c>
      <c r="P13433">
        <v>2561</v>
      </c>
      <c r="Q13433" t="s">
        <v>14507</v>
      </c>
    </row>
    <row r="13434" spans="1:17">
      <c r="A13434" t="s">
        <v>14508</v>
      </c>
      <c r="B13434" t="s">
        <v>14509</v>
      </c>
      <c r="C13434" t="s">
        <v>14510</v>
      </c>
      <c r="D13434" t="s">
        <v>14511</v>
      </c>
      <c r="E13434" t="s">
        <v>14512</v>
      </c>
      <c r="F13434">
        <v>1554</v>
      </c>
      <c r="G13434">
        <v>1564</v>
      </c>
      <c r="H13434" t="s">
        <v>14513</v>
      </c>
    </row>
    <row r="13435" spans="1:17">
      <c r="A13435" t="s">
        <v>14514</v>
      </c>
      <c r="B13435" t="s">
        <v>14515</v>
      </c>
      <c r="C13435" t="s">
        <v>14516</v>
      </c>
      <c r="D13435" t="s">
        <v>14517</v>
      </c>
      <c r="E13435" t="s">
        <v>14518</v>
      </c>
    </row>
    <row r="13436" spans="1:17">
      <c r="A13436" t="s">
        <v>14519</v>
      </c>
      <c r="B13436">
        <v>2603</v>
      </c>
      <c r="C13436" t="s">
        <v>14520</v>
      </c>
      <c r="D13436" t="s">
        <v>14521</v>
      </c>
    </row>
    <row r="13437" spans="1:17">
      <c r="A13437" t="s">
        <v>14522</v>
      </c>
      <c r="B13437" t="s">
        <v>14523</v>
      </c>
    </row>
    <row r="13438" spans="1:17">
      <c r="A13438" t="s">
        <v>14524</v>
      </c>
    </row>
    <row r="13439" spans="1:17">
      <c r="A13439" t="s">
        <v>14525</v>
      </c>
      <c r="B13439" t="s">
        <v>14526</v>
      </c>
      <c r="C13439" t="s">
        <v>45</v>
      </c>
      <c r="D13439" t="s">
        <v>46</v>
      </c>
      <c r="E13439" t="s">
        <v>14527</v>
      </c>
      <c r="F13439" t="s">
        <v>37</v>
      </c>
    </row>
    <row r="13440" spans="1:17">
      <c r="A13440" t="s">
        <v>14528</v>
      </c>
      <c r="B13440">
        <v>171</v>
      </c>
      <c r="C13440" t="s">
        <v>14529</v>
      </c>
      <c r="D13440" t="s">
        <v>14530</v>
      </c>
    </row>
    <row r="13441" spans="1:6">
      <c r="A13441" t="s">
        <v>14531</v>
      </c>
      <c r="B13441" t="s">
        <v>14532</v>
      </c>
      <c r="C13441">
        <v>3225</v>
      </c>
      <c r="D13441" t="s">
        <v>14533</v>
      </c>
    </row>
    <row r="13443" spans="1:6">
      <c r="A13443" t="s">
        <v>14534</v>
      </c>
    </row>
    <row r="13445" spans="1:6">
      <c r="A13445" t="s">
        <v>14535</v>
      </c>
      <c r="B13445" t="s">
        <v>14536</v>
      </c>
      <c r="C13445" t="s">
        <v>14537</v>
      </c>
      <c r="D13445" t="s">
        <v>14538</v>
      </c>
      <c r="E13445" t="s">
        <v>14539</v>
      </c>
      <c r="F13445" t="s">
        <v>14540</v>
      </c>
    </row>
    <row r="13446" spans="1:6">
      <c r="A13446" t="s">
        <v>14541</v>
      </c>
    </row>
    <row r="13447" spans="1:6">
      <c r="A13447" t="s">
        <v>8220</v>
      </c>
      <c r="B13447" t="s">
        <v>14542</v>
      </c>
      <c r="C13447" t="s">
        <v>14543</v>
      </c>
    </row>
    <row r="13448" spans="1:6">
      <c r="A13448" t="s">
        <v>14544</v>
      </c>
    </row>
    <row r="13449" spans="1:6">
      <c r="A13449" t="s">
        <v>14545</v>
      </c>
    </row>
    <row r="13450" spans="1:6">
      <c r="A13450" t="s">
        <v>14546</v>
      </c>
    </row>
    <row r="13451" spans="1:6">
      <c r="A13451" t="s">
        <v>14547</v>
      </c>
      <c r="B13451" t="s">
        <v>14548</v>
      </c>
    </row>
    <row r="13452" spans="1:6">
      <c r="A13452" t="s">
        <v>14549</v>
      </c>
    </row>
    <row r="13453" spans="1:6">
      <c r="A13453" t="s">
        <v>14550</v>
      </c>
    </row>
    <row r="13454" spans="1:6">
      <c r="A13454" t="s">
        <v>14551</v>
      </c>
    </row>
    <row r="13455" spans="1:6">
      <c r="A13455" t="s">
        <v>14552</v>
      </c>
    </row>
    <row r="13456" spans="1:6">
      <c r="A13456" t="s">
        <v>14553</v>
      </c>
    </row>
    <row r="13457" spans="1:9">
      <c r="A13457" t="s">
        <v>14554</v>
      </c>
    </row>
    <row r="13459" spans="1:9">
      <c r="A13459" t="s">
        <v>14555</v>
      </c>
    </row>
    <row r="13460" spans="1:9">
      <c r="A13460" t="s">
        <v>14556</v>
      </c>
      <c r="B13460" t="s">
        <v>14557</v>
      </c>
    </row>
    <row r="13463" spans="1:9">
      <c r="A13463" t="s">
        <v>14558</v>
      </c>
    </row>
    <row r="13464" spans="1:9">
      <c r="A13464" t="s">
        <v>14559</v>
      </c>
    </row>
    <row r="13465" spans="1:9">
      <c r="A13465" t="s">
        <v>14560</v>
      </c>
    </row>
    <row r="13467" spans="1:9">
      <c r="A13467" t="s">
        <v>14561</v>
      </c>
    </row>
    <row r="13469" spans="1:9">
      <c r="A13469" t="s">
        <v>14562</v>
      </c>
      <c r="B13469" t="s">
        <v>2244</v>
      </c>
      <c r="C13469" t="s">
        <v>14563</v>
      </c>
      <c r="D13469" t="s">
        <v>14564</v>
      </c>
      <c r="E13469" t="s">
        <v>14565</v>
      </c>
    </row>
    <row r="13471" spans="1:9">
      <c r="A13471" t="s">
        <v>14566</v>
      </c>
    </row>
    <row r="13472" spans="1:9">
      <c r="A13472" t="s">
        <v>14567</v>
      </c>
      <c r="B13472">
        <v>10</v>
      </c>
      <c r="C13472">
        <v>10</v>
      </c>
      <c r="D13472">
        <v>5</v>
      </c>
      <c r="E13472">
        <v>5</v>
      </c>
      <c r="F13472">
        <v>80</v>
      </c>
      <c r="G13472">
        <v>80</v>
      </c>
      <c r="H13472">
        <v>100</v>
      </c>
      <c r="I13472" t="s">
        <v>14568</v>
      </c>
    </row>
    <row r="13473" spans="1:4">
      <c r="A13473" t="s">
        <v>14569</v>
      </c>
    </row>
    <row r="13478" spans="1:4">
      <c r="A13478" t="s">
        <v>14570</v>
      </c>
      <c r="B13478" t="s">
        <v>14571</v>
      </c>
      <c r="C13478" t="s">
        <v>14572</v>
      </c>
      <c r="D13478" t="s">
        <v>14573</v>
      </c>
    </row>
    <row r="13480" spans="1:4">
      <c r="A13480" t="s">
        <v>14574</v>
      </c>
    </row>
    <row r="13482" spans="1:4">
      <c r="A13482" t="s">
        <v>14575</v>
      </c>
    </row>
    <row r="13484" spans="1:4">
      <c r="A13484" t="s">
        <v>14576</v>
      </c>
    </row>
    <row r="13486" spans="1:4">
      <c r="A13486" t="s">
        <v>14577</v>
      </c>
    </row>
    <row r="13488" spans="1:4">
      <c r="A13488" t="s">
        <v>14578</v>
      </c>
      <c r="B13488" t="s">
        <v>14579</v>
      </c>
    </row>
    <row r="13489" spans="1:3">
      <c r="A13489" t="s">
        <v>14580</v>
      </c>
    </row>
    <row r="13490" spans="1:3">
      <c r="A13490" t="s">
        <v>14581</v>
      </c>
      <c r="B13490" t="s">
        <v>14582</v>
      </c>
    </row>
    <row r="13495" spans="1:3">
      <c r="A13495" t="s">
        <v>14583</v>
      </c>
      <c r="B13495" t="s">
        <v>14584</v>
      </c>
    </row>
    <row r="13497" spans="1:3">
      <c r="A13497" t="s">
        <v>14585</v>
      </c>
    </row>
    <row r="13498" spans="1:3">
      <c r="A13498" t="s">
        <v>14586</v>
      </c>
      <c r="B13498" t="s">
        <v>14587</v>
      </c>
      <c r="C13498" t="s">
        <v>14588</v>
      </c>
    </row>
    <row r="13500" spans="1:3">
      <c r="A13500" t="s">
        <v>14589</v>
      </c>
    </row>
    <row r="13501" spans="1:3">
      <c r="A13501" t="s">
        <v>14590</v>
      </c>
    </row>
    <row r="13502" spans="1:3">
      <c r="A13502" t="s">
        <v>14591</v>
      </c>
    </row>
    <row r="13503" spans="1:3">
      <c r="A13503" t="s">
        <v>14592</v>
      </c>
    </row>
    <row r="13504" spans="1:3">
      <c r="A13504" t="s">
        <v>14593</v>
      </c>
    </row>
    <row r="13505" spans="1:5">
      <c r="A13505" t="s">
        <v>14594</v>
      </c>
    </row>
    <row r="13507" spans="1:5">
      <c r="A13507" t="s">
        <v>14595</v>
      </c>
    </row>
    <row r="13508" spans="1:5">
      <c r="A13508" t="s">
        <v>14596</v>
      </c>
    </row>
    <row r="13510" spans="1:5">
      <c r="A13510" t="s">
        <v>14597</v>
      </c>
    </row>
    <row r="13511" spans="1:5">
      <c r="A13511" t="s">
        <v>14598</v>
      </c>
      <c r="B13511" t="s">
        <v>14599</v>
      </c>
      <c r="C13511" t="s">
        <v>14600</v>
      </c>
      <c r="D13511" t="s">
        <v>14601</v>
      </c>
      <c r="E13511" t="s">
        <v>14602</v>
      </c>
    </row>
    <row r="13513" spans="1:5">
      <c r="A13513" t="s">
        <v>14603</v>
      </c>
      <c r="B13513" t="s">
        <v>14604</v>
      </c>
      <c r="C13513" t="s">
        <v>14605</v>
      </c>
      <c r="D13513" t="s">
        <v>14606</v>
      </c>
    </row>
    <row r="13515" spans="1:5">
      <c r="A13515" t="s">
        <v>14607</v>
      </c>
      <c r="B13515" t="s">
        <v>14608</v>
      </c>
    </row>
    <row r="13517" spans="1:5">
      <c r="A13517" t="s">
        <v>14609</v>
      </c>
    </row>
    <row r="13518" spans="1:5">
      <c r="A13518" t="s">
        <v>14610</v>
      </c>
    </row>
    <row r="13519" spans="1:5">
      <c r="A13519" s="1" t="s">
        <v>14611</v>
      </c>
    </row>
    <row r="13524" spans="1:6">
      <c r="A13524" t="s">
        <v>14612</v>
      </c>
    </row>
    <row r="13526" spans="1:6">
      <c r="A13526" t="s">
        <v>14613</v>
      </c>
      <c r="B13526" t="s">
        <v>14614</v>
      </c>
      <c r="C13526" t="s">
        <v>14615</v>
      </c>
      <c r="D13526" t="s">
        <v>14616</v>
      </c>
      <c r="E13526" t="s">
        <v>14617</v>
      </c>
      <c r="F13526" t="s">
        <v>14618</v>
      </c>
    </row>
    <row r="13528" spans="1:6">
      <c r="A13528" t="s">
        <v>14619</v>
      </c>
    </row>
    <row r="13530" spans="1:6">
      <c r="A13530" t="s">
        <v>14620</v>
      </c>
      <c r="B13530" t="s">
        <v>14621</v>
      </c>
    </row>
    <row r="13532" spans="1:6">
      <c r="A13532" t="s">
        <v>14622</v>
      </c>
    </row>
    <row r="13534" spans="1:6">
      <c r="A13534" t="s">
        <v>14623</v>
      </c>
    </row>
    <row r="13536" spans="1:6">
      <c r="A13536" t="s">
        <v>14624</v>
      </c>
      <c r="B13536" t="s">
        <v>14625</v>
      </c>
      <c r="C13536" t="s">
        <v>14626</v>
      </c>
    </row>
    <row r="13538" spans="1:3">
      <c r="A13538" t="s">
        <v>14627</v>
      </c>
      <c r="B13538" t="s">
        <v>14628</v>
      </c>
    </row>
    <row r="13540" spans="1:3">
      <c r="A13540" t="s">
        <v>14629</v>
      </c>
    </row>
    <row r="13542" spans="1:3">
      <c r="A13542" t="s">
        <v>14630</v>
      </c>
      <c r="B13542" t="s">
        <v>14631</v>
      </c>
    </row>
    <row r="13544" spans="1:3">
      <c r="A13544" t="s">
        <v>14632</v>
      </c>
      <c r="B13544" t="s">
        <v>14633</v>
      </c>
      <c r="C13544" t="s">
        <v>14634</v>
      </c>
    </row>
    <row r="13546" spans="1:3">
      <c r="A13546" t="s">
        <v>14635</v>
      </c>
    </row>
    <row r="13548" spans="1:3">
      <c r="A13548" t="s">
        <v>14636</v>
      </c>
    </row>
    <row r="13550" spans="1:3">
      <c r="A13550" t="s">
        <v>14637</v>
      </c>
    </row>
    <row r="13552" spans="1:3">
      <c r="A13552" t="s">
        <v>14638</v>
      </c>
    </row>
    <row r="13554" spans="1:1">
      <c r="A13554" t="s">
        <v>14639</v>
      </c>
    </row>
    <row r="13556" spans="1:1">
      <c r="A13556" t="s">
        <v>14640</v>
      </c>
    </row>
    <row r="13558" spans="1:1">
      <c r="A13558" t="s">
        <v>14641</v>
      </c>
    </row>
    <row r="13562" spans="1:1">
      <c r="A13562" s="1" t="s">
        <v>14642</v>
      </c>
    </row>
    <row r="13567" spans="1:1">
      <c r="A13567" t="s">
        <v>14643</v>
      </c>
    </row>
    <row r="13568" spans="1:1">
      <c r="A13568" t="s">
        <v>14644</v>
      </c>
    </row>
    <row r="13569" spans="1:15">
      <c r="A13569" t="s">
        <v>14645</v>
      </c>
      <c r="B13569" t="s">
        <v>14646</v>
      </c>
      <c r="C13569" t="s">
        <v>14647</v>
      </c>
      <c r="D13569" t="s">
        <v>14648</v>
      </c>
      <c r="E13569" t="s">
        <v>14649</v>
      </c>
      <c r="F13569" t="s">
        <v>14650</v>
      </c>
      <c r="G13569" t="s">
        <v>14651</v>
      </c>
      <c r="H13569" t="s">
        <v>14652</v>
      </c>
      <c r="I13569" t="s">
        <v>14653</v>
      </c>
      <c r="J13569" t="s">
        <v>14654</v>
      </c>
      <c r="K13569" t="s">
        <v>14655</v>
      </c>
      <c r="L13569" t="s">
        <v>14656</v>
      </c>
      <c r="M13569" t="s">
        <v>14657</v>
      </c>
      <c r="N13569" t="s">
        <v>14658</v>
      </c>
      <c r="O13569" t="s">
        <v>14659</v>
      </c>
    </row>
    <row r="13572" spans="1:15">
      <c r="A13572" t="s">
        <v>14660</v>
      </c>
    </row>
    <row r="13573" spans="1:15">
      <c r="A13573" t="s">
        <v>14661</v>
      </c>
    </row>
    <row r="13574" spans="1:15">
      <c r="A13574" t="s">
        <v>14662</v>
      </c>
    </row>
    <row r="13575" spans="1:15">
      <c r="A13575" t="s">
        <v>14663</v>
      </c>
    </row>
    <row r="13576" spans="1:15">
      <c r="A13576" t="s">
        <v>14664</v>
      </c>
    </row>
    <row r="13577" spans="1:15">
      <c r="A13577" t="s">
        <v>14665</v>
      </c>
    </row>
    <row r="13578" spans="1:15">
      <c r="A13578" t="s">
        <v>14666</v>
      </c>
    </row>
    <row r="13579" spans="1:15">
      <c r="A13579" t="s">
        <v>14667</v>
      </c>
    </row>
    <row r="13580" spans="1:15">
      <c r="A13580" t="s">
        <v>14668</v>
      </c>
    </row>
    <row r="13582" spans="1:15">
      <c r="A13582" t="s">
        <v>14669</v>
      </c>
    </row>
    <row r="13583" spans="1:15">
      <c r="A13583" t="s">
        <v>14670</v>
      </c>
    </row>
    <row r="13585" spans="1:2">
      <c r="A13585" t="s">
        <v>14671</v>
      </c>
    </row>
    <row r="13587" spans="1:2">
      <c r="A13587" t="s">
        <v>14672</v>
      </c>
    </row>
    <row r="13588" spans="1:2">
      <c r="A13588" t="s">
        <v>14673</v>
      </c>
      <c r="B13588" t="s">
        <v>14674</v>
      </c>
    </row>
    <row r="13590" spans="1:2">
      <c r="A13590" t="s">
        <v>14675</v>
      </c>
    </row>
    <row r="13591" spans="1:2">
      <c r="A13591" t="s">
        <v>14676</v>
      </c>
    </row>
    <row r="13593" spans="1:2">
      <c r="A13593" t="s">
        <v>14677</v>
      </c>
    </row>
    <row r="13594" spans="1:2">
      <c r="A13594" t="s">
        <v>14678</v>
      </c>
    </row>
    <row r="13599" spans="1:2">
      <c r="A13599" t="s">
        <v>14679</v>
      </c>
    </row>
    <row r="13600" spans="1:2">
      <c r="A13600" t="s">
        <v>14680</v>
      </c>
    </row>
    <row r="13605" spans="1:5">
      <c r="A13605" t="s">
        <v>14681</v>
      </c>
    </row>
    <row r="13606" spans="1:5">
      <c r="A13606" s="1" t="s">
        <v>14682</v>
      </c>
    </row>
    <row r="13611" spans="1:5">
      <c r="A13611" t="s">
        <v>14683</v>
      </c>
    </row>
    <row r="13613" spans="1:5">
      <c r="A13613" t="s">
        <v>14684</v>
      </c>
      <c r="B13613" t="s">
        <v>288</v>
      </c>
      <c r="C13613" t="s">
        <v>28</v>
      </c>
      <c r="D13613" t="s">
        <v>674</v>
      </c>
      <c r="E13613" t="s">
        <v>14685</v>
      </c>
    </row>
    <row r="13615" spans="1:5">
      <c r="A13615" t="s">
        <v>14686</v>
      </c>
    </row>
    <row r="13617" spans="1:2">
      <c r="A13617" s="1" t="s">
        <v>14687</v>
      </c>
    </row>
    <row r="13622" spans="1:2">
      <c r="A13622" t="s">
        <v>14688</v>
      </c>
    </row>
    <row r="13623" spans="1:2">
      <c r="A13623" t="s">
        <v>14689</v>
      </c>
      <c r="B13623" t="s">
        <v>14690</v>
      </c>
    </row>
    <row r="13625" spans="1:2">
      <c r="A13625" t="s">
        <v>14691</v>
      </c>
    </row>
    <row r="13626" spans="1:2">
      <c r="A13626" t="s">
        <v>14692</v>
      </c>
    </row>
    <row r="13628" spans="1:2">
      <c r="A13628" t="s">
        <v>14693</v>
      </c>
    </row>
    <row r="13630" spans="1:2">
      <c r="A13630" t="s">
        <v>14694</v>
      </c>
      <c r="B13630" t="s">
        <v>14695</v>
      </c>
    </row>
    <row r="13632" spans="1:2">
      <c r="A13632" t="s">
        <v>14696</v>
      </c>
    </row>
    <row r="13633" spans="1:3">
      <c r="A13633" t="s">
        <v>14697</v>
      </c>
    </row>
    <row r="13634" spans="1:3">
      <c r="A13634" t="s">
        <v>14698</v>
      </c>
    </row>
    <row r="13636" spans="1:3">
      <c r="A13636" t="s">
        <v>14699</v>
      </c>
    </row>
    <row r="13637" spans="1:3">
      <c r="A13637" t="s">
        <v>14700</v>
      </c>
    </row>
    <row r="13640" spans="1:3">
      <c r="A13640" t="s">
        <v>14701</v>
      </c>
    </row>
    <row r="13641" spans="1:3">
      <c r="A13641" t="s">
        <v>308</v>
      </c>
    </row>
    <row r="13642" spans="1:3">
      <c r="A13642" t="s">
        <v>14702</v>
      </c>
    </row>
    <row r="13647" spans="1:3">
      <c r="A13647" t="s">
        <v>489</v>
      </c>
      <c r="B13647" t="s">
        <v>14703</v>
      </c>
      <c r="C13647" t="s">
        <v>14704</v>
      </c>
    </row>
    <row r="13649" spans="1:7">
      <c r="A13649" t="s">
        <v>14705</v>
      </c>
      <c r="B13649" t="s">
        <v>14706</v>
      </c>
      <c r="C13649" t="s">
        <v>14707</v>
      </c>
    </row>
    <row r="13651" spans="1:7">
      <c r="A13651" t="s">
        <v>14708</v>
      </c>
      <c r="B13651" t="s">
        <v>14709</v>
      </c>
      <c r="C13651" t="s">
        <v>14710</v>
      </c>
      <c r="D13651" t="s">
        <v>775</v>
      </c>
      <c r="E13651" t="s">
        <v>28</v>
      </c>
      <c r="F13651" t="s">
        <v>14711</v>
      </c>
      <c r="G13651" t="s">
        <v>14712</v>
      </c>
    </row>
    <row r="13653" spans="1:7">
      <c r="A13653" t="s">
        <v>14713</v>
      </c>
      <c r="B13653" t="s">
        <v>14714</v>
      </c>
      <c r="C13653" t="s">
        <v>14715</v>
      </c>
    </row>
    <row r="13655" spans="1:7">
      <c r="A13655" t="s">
        <v>14716</v>
      </c>
      <c r="B13655" t="s">
        <v>12903</v>
      </c>
      <c r="C13655" t="s">
        <v>14717</v>
      </c>
    </row>
    <row r="13657" spans="1:7">
      <c r="A13657" t="s">
        <v>14718</v>
      </c>
      <c r="B13657" t="s">
        <v>14719</v>
      </c>
      <c r="C13657" t="s">
        <v>14720</v>
      </c>
      <c r="D13657" t="s">
        <v>14721</v>
      </c>
    </row>
    <row r="13659" spans="1:7">
      <c r="A13659" t="s">
        <v>14722</v>
      </c>
      <c r="B13659" t="s">
        <v>14723</v>
      </c>
    </row>
    <row r="13661" spans="1:7">
      <c r="A13661" t="s">
        <v>14724</v>
      </c>
    </row>
    <row r="13663" spans="1:7">
      <c r="A13663" t="s">
        <v>12889</v>
      </c>
      <c r="B13663" t="s">
        <v>14725</v>
      </c>
      <c r="C13663" t="s">
        <v>14726</v>
      </c>
      <c r="D13663" t="s">
        <v>14727</v>
      </c>
    </row>
    <row r="13665" spans="1:1">
      <c r="A13665" t="s">
        <v>14728</v>
      </c>
    </row>
    <row r="13666" spans="1:1">
      <c r="A13666" t="s">
        <v>14729</v>
      </c>
    </row>
    <row r="13667" spans="1:1">
      <c r="A13667" t="s">
        <v>14730</v>
      </c>
    </row>
    <row r="13668" spans="1:1">
      <c r="A13668" t="s">
        <v>14731</v>
      </c>
    </row>
    <row r="13672" spans="1:1">
      <c r="A13672" s="1" t="s">
        <v>14732</v>
      </c>
    </row>
    <row r="13677" spans="1:1">
      <c r="A13677" t="s">
        <v>14728</v>
      </c>
    </row>
    <row r="13679" spans="1:1">
      <c r="A13679" t="s">
        <v>14733</v>
      </c>
    </row>
    <row r="13681" spans="1:9">
      <c r="A13681" t="s">
        <v>14734</v>
      </c>
    </row>
    <row r="13682" spans="1:9">
      <c r="A13682" t="s">
        <v>14735</v>
      </c>
      <c r="B13682" t="s">
        <v>14736</v>
      </c>
      <c r="C13682" t="s">
        <v>14737</v>
      </c>
    </row>
    <row r="13684" spans="1:9">
      <c r="A13684" t="s">
        <v>14738</v>
      </c>
    </row>
    <row r="13685" spans="1:9">
      <c r="A13685" t="s">
        <v>14739</v>
      </c>
    </row>
    <row r="13686" spans="1:9">
      <c r="A13686" t="s">
        <v>14740</v>
      </c>
    </row>
    <row r="13687" spans="1:9">
      <c r="A13687" t="s">
        <v>14741</v>
      </c>
    </row>
    <row r="13688" spans="1:9">
      <c r="A13688" s="1" t="s">
        <v>14742</v>
      </c>
    </row>
    <row r="13693" spans="1:9">
      <c r="A13693" t="s">
        <v>14743</v>
      </c>
      <c r="B13693" t="s">
        <v>14744</v>
      </c>
      <c r="C13693" t="s">
        <v>880</v>
      </c>
      <c r="D13693" t="s">
        <v>8311</v>
      </c>
      <c r="E13693" t="s">
        <v>14745</v>
      </c>
    </row>
    <row r="13695" spans="1:9">
      <c r="A13695" t="s">
        <v>14746</v>
      </c>
      <c r="B13695" t="s">
        <v>14747</v>
      </c>
      <c r="C13695" t="s">
        <v>14748</v>
      </c>
      <c r="D13695" t="s">
        <v>14749</v>
      </c>
      <c r="E13695" t="s">
        <v>14750</v>
      </c>
      <c r="F13695" t="s">
        <v>14751</v>
      </c>
      <c r="G13695" t="s">
        <v>14752</v>
      </c>
      <c r="H13695" t="s">
        <v>14753</v>
      </c>
      <c r="I13695" t="s">
        <v>14754</v>
      </c>
    </row>
    <row r="13697" spans="1:4">
      <c r="A13697" t="s">
        <v>14755</v>
      </c>
    </row>
    <row r="13698" spans="1:4">
      <c r="A13698" t="s">
        <v>14756</v>
      </c>
    </row>
    <row r="13699" spans="1:4">
      <c r="A13699" t="s">
        <v>14757</v>
      </c>
    </row>
    <row r="13700" spans="1:4">
      <c r="A13700" s="1" t="s">
        <v>14758</v>
      </c>
    </row>
    <row r="13705" spans="1:4">
      <c r="A13705" t="s">
        <v>14759</v>
      </c>
      <c r="B13705" t="s">
        <v>14760</v>
      </c>
      <c r="C13705" t="s">
        <v>14761</v>
      </c>
      <c r="D13705" t="s">
        <v>14762</v>
      </c>
    </row>
    <row r="13707" spans="1:4">
      <c r="A13707" s="1" t="s">
        <v>14763</v>
      </c>
    </row>
    <row r="13712" spans="1:4">
      <c r="A13712" t="s">
        <v>14764</v>
      </c>
    </row>
    <row r="13714" spans="1:4">
      <c r="A13714" t="s">
        <v>14765</v>
      </c>
      <c r="B13714" t="s">
        <v>14766</v>
      </c>
    </row>
    <row r="13715" spans="1:4">
      <c r="A13715" t="s">
        <v>14767</v>
      </c>
      <c r="B13715" t="s">
        <v>14768</v>
      </c>
    </row>
    <row r="13717" spans="1:4">
      <c r="A13717" t="s">
        <v>14769</v>
      </c>
    </row>
    <row r="13719" spans="1:4">
      <c r="A13719" t="s">
        <v>14770</v>
      </c>
      <c r="B13719" t="s">
        <v>14771</v>
      </c>
    </row>
    <row r="13721" spans="1:4">
      <c r="A13721" t="s">
        <v>14772</v>
      </c>
      <c r="B13721" t="s">
        <v>7048</v>
      </c>
    </row>
    <row r="13722" spans="1:4">
      <c r="A13722" t="e">
        <f>- understanding of core concepts</f>
        <v>#NAME?</v>
      </c>
    </row>
    <row r="13723" spans="1:4">
      <c r="A13723" t="e">
        <f>- Guiding The student to find solutions without any assistance</f>
        <v>#NAME?</v>
      </c>
    </row>
    <row r="13724" spans="1:4">
      <c r="A13724" t="e">
        <f>- building healthy Study Habits</f>
        <v>#NAME?</v>
      </c>
    </row>
    <row r="13726" spans="1:4">
      <c r="A13726" t="s">
        <v>14773</v>
      </c>
    </row>
    <row r="13727" spans="1:4">
      <c r="A13727" t="s">
        <v>14774</v>
      </c>
      <c r="B13727" t="s">
        <v>14775</v>
      </c>
      <c r="C13727" t="s">
        <v>4274</v>
      </c>
      <c r="D13727" t="s">
        <v>14776</v>
      </c>
    </row>
    <row r="13728" spans="1:4">
      <c r="A13728" t="s">
        <v>14777</v>
      </c>
    </row>
    <row r="13729" spans="1:9">
      <c r="A13729" t="e">
        <f>-Reports: for each session</f>
        <v>#NAME?</v>
      </c>
      <c r="B13729" t="s">
        <v>14778</v>
      </c>
      <c r="C13729" t="s">
        <v>14779</v>
      </c>
      <c r="D13729" t="s">
        <v>14780</v>
      </c>
      <c r="E13729" t="s">
        <v>14781</v>
      </c>
    </row>
    <row r="13731" spans="1:9">
      <c r="A13731" t="s">
        <v>14782</v>
      </c>
      <c r="B13731" t="s">
        <v>14783</v>
      </c>
      <c r="C13731" t="s">
        <v>14784</v>
      </c>
    </row>
    <row r="13734" spans="1:9">
      <c r="A13734" t="s">
        <v>14785</v>
      </c>
    </row>
    <row r="13735" spans="1:9">
      <c r="A13735" t="s">
        <v>14786</v>
      </c>
      <c r="B13735" t="s">
        <v>14787</v>
      </c>
      <c r="C13735" t="s">
        <v>14788</v>
      </c>
    </row>
    <row r="13736" spans="1:9">
      <c r="A13736" t="e">
        <f>- I Do NOT have an Office</f>
        <v>#NAME?</v>
      </c>
      <c r="B13736" t="s">
        <v>14789</v>
      </c>
    </row>
    <row r="13737" spans="1:9">
      <c r="A13737" t="e">
        <f>- Referral bonus offered: Please inquire.</f>
        <v>#NAME?</v>
      </c>
    </row>
    <row r="13738" spans="1:9">
      <c r="A13738" t="e">
        <f>- in addition to Math And physics</f>
        <v>#NAME?</v>
      </c>
      <c r="B13738" t="s">
        <v>14790</v>
      </c>
      <c r="C13738" t="s">
        <v>10373</v>
      </c>
      <c r="D13738" t="s">
        <v>8311</v>
      </c>
      <c r="E13738" t="s">
        <v>14791</v>
      </c>
    </row>
    <row r="13739" spans="1:9">
      <c r="A13739" s="1" t="s">
        <v>14792</v>
      </c>
    </row>
    <row r="13744" spans="1:9">
      <c r="A13744" t="s">
        <v>489</v>
      </c>
      <c r="B13744" t="s">
        <v>14793</v>
      </c>
      <c r="C13744" t="s">
        <v>14794</v>
      </c>
      <c r="D13744" t="s">
        <v>14795</v>
      </c>
      <c r="E13744" t="s">
        <v>14796</v>
      </c>
      <c r="F13744" t="s">
        <v>14797</v>
      </c>
      <c r="G13744" t="s">
        <v>14798</v>
      </c>
      <c r="H13744" t="s">
        <v>819</v>
      </c>
      <c r="I13744" t="s">
        <v>14799</v>
      </c>
    </row>
    <row r="13746" spans="1:6">
      <c r="A13746" t="s">
        <v>14800</v>
      </c>
      <c r="B13746" t="s">
        <v>1528</v>
      </c>
      <c r="C13746" t="s">
        <v>14801</v>
      </c>
      <c r="D13746" t="s">
        <v>14802</v>
      </c>
    </row>
    <row r="13747" spans="1:6">
      <c r="A13747" t="s">
        <v>14803</v>
      </c>
      <c r="B13747" t="s">
        <v>14804</v>
      </c>
    </row>
    <row r="13749" spans="1:6">
      <c r="A13749" t="s">
        <v>14805</v>
      </c>
      <c r="B13749" t="s">
        <v>14806</v>
      </c>
      <c r="C13749" t="s">
        <v>14807</v>
      </c>
      <c r="D13749" t="s">
        <v>14808</v>
      </c>
      <c r="E13749" t="s">
        <v>7773</v>
      </c>
      <c r="F13749" t="s">
        <v>14809</v>
      </c>
    </row>
    <row r="13752" spans="1:6">
      <c r="A13752" t="s">
        <v>14810</v>
      </c>
    </row>
    <row r="13753" spans="1:6">
      <c r="A13753" t="s">
        <v>14811</v>
      </c>
    </row>
    <row r="13755" spans="1:6">
      <c r="A13755" t="s">
        <v>2749</v>
      </c>
    </row>
    <row r="13757" spans="1:6">
      <c r="A13757" t="s">
        <v>14812</v>
      </c>
    </row>
    <row r="13758" spans="1:6">
      <c r="A13758" s="1" t="s">
        <v>14813</v>
      </c>
    </row>
    <row r="13763" spans="1:14">
      <c r="A13763" t="s">
        <v>14814</v>
      </c>
      <c r="B13763" t="s">
        <v>14815</v>
      </c>
    </row>
    <row r="13765" spans="1:14">
      <c r="A13765" t="s">
        <v>14816</v>
      </c>
      <c r="B13765" t="s">
        <v>14817</v>
      </c>
      <c r="C13765" t="s">
        <v>1896</v>
      </c>
      <c r="D13765" t="s">
        <v>14818</v>
      </c>
      <c r="E13765" t="s">
        <v>1655</v>
      </c>
      <c r="F13765" t="s">
        <v>818</v>
      </c>
      <c r="G13765" t="s">
        <v>1645</v>
      </c>
      <c r="H13765" t="s">
        <v>14819</v>
      </c>
      <c r="I13765" t="s">
        <v>1527</v>
      </c>
      <c r="J13765" t="s">
        <v>14820</v>
      </c>
      <c r="K13765" t="s">
        <v>14821</v>
      </c>
      <c r="L13765" t="s">
        <v>14822</v>
      </c>
      <c r="M13765" t="s">
        <v>8313</v>
      </c>
      <c r="N13765" t="s">
        <v>14823</v>
      </c>
    </row>
    <row r="13767" spans="1:14">
      <c r="A13767" t="s">
        <v>14824</v>
      </c>
      <c r="B13767" t="s">
        <v>14825</v>
      </c>
      <c r="C13767" t="s">
        <v>3795</v>
      </c>
      <c r="D13767" t="s">
        <v>14826</v>
      </c>
      <c r="E13767" t="s">
        <v>14827</v>
      </c>
    </row>
    <row r="13769" spans="1:14">
      <c r="A13769" t="s">
        <v>14828</v>
      </c>
      <c r="B13769" t="s">
        <v>14829</v>
      </c>
    </row>
    <row r="13771" spans="1:14">
      <c r="A13771" t="s">
        <v>14830</v>
      </c>
      <c r="B13771" t="s">
        <v>14831</v>
      </c>
      <c r="C13771" t="s">
        <v>9877</v>
      </c>
      <c r="D13771" t="s">
        <v>14832</v>
      </c>
    </row>
    <row r="13773" spans="1:14">
      <c r="A13773" t="s">
        <v>14833</v>
      </c>
      <c r="B13773" t="s">
        <v>14834</v>
      </c>
    </row>
    <row r="13775" spans="1:14">
      <c r="A13775" t="s">
        <v>14835</v>
      </c>
      <c r="B13775" t="s">
        <v>14836</v>
      </c>
      <c r="C13775" t="s">
        <v>14837</v>
      </c>
      <c r="D13775" t="s">
        <v>14838</v>
      </c>
      <c r="E13775" t="s">
        <v>14839</v>
      </c>
      <c r="F13775" t="s">
        <v>14840</v>
      </c>
      <c r="G13775" t="s">
        <v>14841</v>
      </c>
    </row>
    <row r="13777" spans="1:3">
      <c r="A13777" t="s">
        <v>14842</v>
      </c>
      <c r="B13777" t="s">
        <v>14843</v>
      </c>
    </row>
    <row r="13778" spans="1:3">
      <c r="A13778" s="1" t="s">
        <v>14844</v>
      </c>
    </row>
    <row r="13783" spans="1:3">
      <c r="A13783" t="s">
        <v>14845</v>
      </c>
      <c r="B13783" t="s">
        <v>14846</v>
      </c>
    </row>
    <row r="13785" spans="1:3">
      <c r="A13785" t="s">
        <v>14847</v>
      </c>
      <c r="B13785" t="s">
        <v>14848</v>
      </c>
    </row>
    <row r="13787" spans="1:3">
      <c r="A13787" t="s">
        <v>14849</v>
      </c>
    </row>
    <row r="13789" spans="1:3">
      <c r="A13789" t="s">
        <v>14228</v>
      </c>
    </row>
    <row r="13790" spans="1:3">
      <c r="A13790" t="s">
        <v>14850</v>
      </c>
      <c r="B13790" t="s">
        <v>7719</v>
      </c>
      <c r="C13790" t="s">
        <v>14851</v>
      </c>
    </row>
    <row r="13791" spans="1:3">
      <c r="A13791" t="s">
        <v>14852</v>
      </c>
      <c r="B13791" t="s">
        <v>7719</v>
      </c>
      <c r="C13791" t="s">
        <v>14853</v>
      </c>
    </row>
    <row r="13793" spans="1:4">
      <c r="A13793" t="s">
        <v>14854</v>
      </c>
    </row>
    <row r="13794" spans="1:4">
      <c r="A13794" s="1" t="s">
        <v>14855</v>
      </c>
    </row>
    <row r="13799" spans="1:4">
      <c r="A13799" t="s">
        <v>14856</v>
      </c>
      <c r="B13799" t="s">
        <v>8313</v>
      </c>
      <c r="C13799" t="s">
        <v>14857</v>
      </c>
      <c r="D13799" t="s">
        <v>14858</v>
      </c>
    </row>
    <row r="13801" spans="1:4">
      <c r="A13801" t="s">
        <v>14859</v>
      </c>
    </row>
    <row r="13803" spans="1:4">
      <c r="A13803" t="s">
        <v>14860</v>
      </c>
    </row>
    <row r="13805" spans="1:4">
      <c r="A13805" t="s">
        <v>8521</v>
      </c>
    </row>
    <row r="13806" spans="1:4">
      <c r="A13806" t="s">
        <v>14861</v>
      </c>
    </row>
    <row r="13807" spans="1:4">
      <c r="A13807" t="s">
        <v>14862</v>
      </c>
    </row>
    <row r="13808" spans="1:4">
      <c r="A13808" t="s">
        <v>14863</v>
      </c>
    </row>
    <row r="13809" spans="1:1">
      <c r="A13809" t="s">
        <v>14864</v>
      </c>
    </row>
    <row r="13810" spans="1:1">
      <c r="A13810" t="s">
        <v>14865</v>
      </c>
    </row>
    <row r="13811" spans="1:1">
      <c r="A13811" t="s">
        <v>14866</v>
      </c>
    </row>
    <row r="13812" spans="1:1">
      <c r="A13812" t="s">
        <v>839</v>
      </c>
    </row>
    <row r="13813" spans="1:1">
      <c r="A13813" t="s">
        <v>14867</v>
      </c>
    </row>
    <row r="13814" spans="1:1">
      <c r="A13814" t="s">
        <v>14868</v>
      </c>
    </row>
    <row r="13815" spans="1:1">
      <c r="A13815" t="s">
        <v>14869</v>
      </c>
    </row>
    <row r="13816" spans="1:1">
      <c r="A13816" t="s">
        <v>14870</v>
      </c>
    </row>
    <row r="13817" spans="1:1">
      <c r="A13817" t="s">
        <v>14871</v>
      </c>
    </row>
    <row r="13818" spans="1:1">
      <c r="A13818" t="s">
        <v>14872</v>
      </c>
    </row>
    <row r="13819" spans="1:1">
      <c r="A13819" t="s">
        <v>14873</v>
      </c>
    </row>
    <row r="13820" spans="1:1">
      <c r="A13820" t="s">
        <v>14874</v>
      </c>
    </row>
    <row r="13821" spans="1:1">
      <c r="A13821" t="s">
        <v>14875</v>
      </c>
    </row>
    <row r="13822" spans="1:1">
      <c r="A13822" t="s">
        <v>14876</v>
      </c>
    </row>
    <row r="13823" spans="1:1">
      <c r="A13823" t="s">
        <v>14877</v>
      </c>
    </row>
    <row r="13825" spans="1:5">
      <c r="A13825" t="s">
        <v>14878</v>
      </c>
    </row>
    <row r="13827" spans="1:5">
      <c r="A13827" t="s">
        <v>14879</v>
      </c>
    </row>
    <row r="13828" spans="1:5">
      <c r="A13828" t="s">
        <v>14880</v>
      </c>
    </row>
    <row r="13829" spans="1:5">
      <c r="A13829" t="s">
        <v>14881</v>
      </c>
      <c r="B13829" t="s">
        <v>14882</v>
      </c>
    </row>
    <row r="13830" spans="1:5">
      <c r="A13830" t="s">
        <v>14883</v>
      </c>
      <c r="B13830" t="s">
        <v>14884</v>
      </c>
    </row>
    <row r="13831" spans="1:5">
      <c r="A13831" t="s">
        <v>14885</v>
      </c>
    </row>
    <row r="13832" spans="1:5">
      <c r="A13832" t="s">
        <v>14886</v>
      </c>
    </row>
    <row r="13833" spans="1:5">
      <c r="A13833" t="s">
        <v>14887</v>
      </c>
    </row>
    <row r="13834" spans="1:5">
      <c r="A13834" t="s">
        <v>14888</v>
      </c>
    </row>
    <row r="13836" spans="1:5">
      <c r="A13836" t="s">
        <v>14889</v>
      </c>
    </row>
    <row r="13838" spans="1:5">
      <c r="A13838" t="s">
        <v>14890</v>
      </c>
      <c r="B13838" t="s">
        <v>14891</v>
      </c>
      <c r="C13838" t="s">
        <v>14892</v>
      </c>
      <c r="D13838" t="s">
        <v>12698</v>
      </c>
      <c r="E13838" t="s">
        <v>14893</v>
      </c>
    </row>
    <row r="13840" spans="1:5">
      <c r="A13840" t="s">
        <v>14894</v>
      </c>
    </row>
    <row r="13842" spans="1:5">
      <c r="A13842" t="s">
        <v>14895</v>
      </c>
      <c r="B13842" t="s">
        <v>14896</v>
      </c>
      <c r="C13842" t="s">
        <v>14897</v>
      </c>
      <c r="D13842" t="s">
        <v>14898</v>
      </c>
      <c r="E13842" t="s">
        <v>14899</v>
      </c>
    </row>
    <row r="13844" spans="1:5">
      <c r="A13844" t="s">
        <v>14900</v>
      </c>
    </row>
    <row r="13846" spans="1:5">
      <c r="A13846" t="s">
        <v>14901</v>
      </c>
    </row>
    <row r="13847" spans="1:5">
      <c r="A13847" t="s">
        <v>14902</v>
      </c>
    </row>
    <row r="13848" spans="1:5">
      <c r="A13848" s="1" t="s">
        <v>14903</v>
      </c>
    </row>
    <row r="13853" spans="1:5">
      <c r="A13853" t="s">
        <v>14904</v>
      </c>
      <c r="B13853" t="s">
        <v>14905</v>
      </c>
    </row>
    <row r="13855" spans="1:5">
      <c r="A13855" t="s">
        <v>14906</v>
      </c>
      <c r="B13855" t="s">
        <v>14907</v>
      </c>
    </row>
    <row r="13857" spans="1:12">
      <c r="A13857" t="s">
        <v>14908</v>
      </c>
    </row>
    <row r="13859" spans="1:12">
      <c r="A13859" t="s">
        <v>14909</v>
      </c>
    </row>
    <row r="13860" spans="1:12">
      <c r="A13860" t="s">
        <v>14910</v>
      </c>
    </row>
    <row r="13862" spans="1:12">
      <c r="A13862" t="s">
        <v>14911</v>
      </c>
      <c r="B13862" t="s">
        <v>14912</v>
      </c>
      <c r="C13862" t="s">
        <v>681</v>
      </c>
      <c r="D13862" t="s">
        <v>2932</v>
      </c>
      <c r="E13862" t="s">
        <v>315</v>
      </c>
      <c r="F13862" t="s">
        <v>672</v>
      </c>
      <c r="G13862" t="s">
        <v>674</v>
      </c>
      <c r="H13862" t="s">
        <v>673</v>
      </c>
      <c r="I13862" t="s">
        <v>313</v>
      </c>
      <c r="J13862" t="s">
        <v>14913</v>
      </c>
      <c r="K13862" t="s">
        <v>1491</v>
      </c>
      <c r="L13862" t="s">
        <v>5089</v>
      </c>
    </row>
    <row r="13863" spans="1:12">
      <c r="A13863" t="s">
        <v>2372</v>
      </c>
    </row>
    <row r="13864" spans="1:12">
      <c r="A13864" t="s">
        <v>14914</v>
      </c>
    </row>
    <row r="13869" spans="1:12">
      <c r="A13869" t="s">
        <v>14915</v>
      </c>
    </row>
    <row r="13870" spans="1:12">
      <c r="A13870" t="s">
        <v>14916</v>
      </c>
    </row>
    <row r="13872" spans="1:12">
      <c r="A13872" t="s">
        <v>14917</v>
      </c>
      <c r="B13872" t="s">
        <v>8930</v>
      </c>
      <c r="C13872" t="s">
        <v>1527</v>
      </c>
      <c r="D13872" t="s">
        <v>14918</v>
      </c>
      <c r="E13872" t="s">
        <v>14919</v>
      </c>
      <c r="F13872" t="s">
        <v>14920</v>
      </c>
    </row>
    <row r="13874" spans="1:3">
      <c r="A13874" t="s">
        <v>14921</v>
      </c>
      <c r="B13874" t="s">
        <v>14922</v>
      </c>
      <c r="C13874" t="s">
        <v>14923</v>
      </c>
    </row>
    <row r="13876" spans="1:3">
      <c r="A13876" t="s">
        <v>14924</v>
      </c>
    </row>
    <row r="13878" spans="1:3">
      <c r="A13878" t="s">
        <v>14925</v>
      </c>
      <c r="B13878" t="s">
        <v>14926</v>
      </c>
    </row>
    <row r="13880" spans="1:3">
      <c r="A13880" t="s">
        <v>14927</v>
      </c>
      <c r="B13880" t="s">
        <v>14928</v>
      </c>
      <c r="C13880" t="s">
        <v>14929</v>
      </c>
    </row>
    <row r="13882" spans="1:3">
      <c r="A13882" t="s">
        <v>14930</v>
      </c>
    </row>
    <row r="13883" spans="1:3">
      <c r="A13883" s="1" t="s">
        <v>14931</v>
      </c>
    </row>
    <row r="13888" spans="1:3">
      <c r="A13888" t="s">
        <v>14932</v>
      </c>
      <c r="B13888" t="s">
        <v>1122</v>
      </c>
      <c r="C13888" t="s">
        <v>14933</v>
      </c>
    </row>
    <row r="13889" spans="1:3">
      <c r="A13889" s="1" t="s">
        <v>14934</v>
      </c>
    </row>
    <row r="13894" spans="1:3">
      <c r="A13894" t="s">
        <v>14935</v>
      </c>
    </row>
    <row r="13895" spans="1:3">
      <c r="A13895" t="s">
        <v>14936</v>
      </c>
    </row>
    <row r="13899" spans="1:3">
      <c r="A13899" t="s">
        <v>14937</v>
      </c>
      <c r="B13899" t="s">
        <v>14938</v>
      </c>
      <c r="C13899" t="s">
        <v>757</v>
      </c>
    </row>
    <row r="13900" spans="1:3">
      <c r="A13900" t="s">
        <v>14939</v>
      </c>
    </row>
    <row r="13901" spans="1:3">
      <c r="A13901" t="s">
        <v>14940</v>
      </c>
      <c r="B13901" t="s">
        <v>377</v>
      </c>
      <c r="C13901" t="s">
        <v>757</v>
      </c>
    </row>
    <row r="13902" spans="1:3">
      <c r="A13902" t="s">
        <v>14941</v>
      </c>
    </row>
    <row r="13905" spans="1:15">
      <c r="A13905" t="s">
        <v>14942</v>
      </c>
    </row>
    <row r="13908" spans="1:15">
      <c r="A13908" t="s">
        <v>14943</v>
      </c>
      <c r="B13908" t="s">
        <v>14944</v>
      </c>
      <c r="C13908" t="s">
        <v>14945</v>
      </c>
      <c r="D13908" t="s">
        <v>14946</v>
      </c>
      <c r="E13908" t="s">
        <v>14947</v>
      </c>
      <c r="F13908" t="s">
        <v>14948</v>
      </c>
      <c r="G13908" t="s">
        <v>14949</v>
      </c>
      <c r="H13908" t="s">
        <v>14950</v>
      </c>
      <c r="I13908" t="s">
        <v>14951</v>
      </c>
    </row>
    <row r="13909" spans="1:15">
      <c r="A13909" t="s">
        <v>757</v>
      </c>
    </row>
    <row r="13910" spans="1:15">
      <c r="A13910" t="s">
        <v>14952</v>
      </c>
    </row>
    <row r="13911" spans="1:15">
      <c r="A13911" t="s">
        <v>6909</v>
      </c>
    </row>
    <row r="13913" spans="1:15">
      <c r="A13913" t="s">
        <v>14953</v>
      </c>
      <c r="B13913" t="s">
        <v>380</v>
      </c>
      <c r="C13913" t="s">
        <v>378</v>
      </c>
      <c r="D13913" t="s">
        <v>377</v>
      </c>
      <c r="E13913" t="s">
        <v>819</v>
      </c>
      <c r="F13913" t="s">
        <v>818</v>
      </c>
      <c r="G13913" t="s">
        <v>2976</v>
      </c>
      <c r="H13913" t="s">
        <v>14954</v>
      </c>
      <c r="I13913" t="s">
        <v>2991</v>
      </c>
      <c r="J13913" t="s">
        <v>14955</v>
      </c>
      <c r="K13913" t="s">
        <v>14956</v>
      </c>
      <c r="L13913" t="s">
        <v>14957</v>
      </c>
      <c r="M13913" t="s">
        <v>14958</v>
      </c>
      <c r="N13913" t="s">
        <v>14959</v>
      </c>
      <c r="O13913" t="s">
        <v>14960</v>
      </c>
    </row>
    <row r="13914" spans="1:15">
      <c r="A13914" t="s">
        <v>4835</v>
      </c>
    </row>
    <row r="13915" spans="1:15">
      <c r="A13915" t="s">
        <v>14961</v>
      </c>
    </row>
    <row r="13920" spans="1:15">
      <c r="A13920" t="s">
        <v>7792</v>
      </c>
      <c r="B13920" t="s">
        <v>7793</v>
      </c>
    </row>
    <row r="13923" spans="1:5">
      <c r="A13923" t="s">
        <v>7794</v>
      </c>
    </row>
    <row r="13924" spans="1:5">
      <c r="A13924" t="s">
        <v>4001</v>
      </c>
    </row>
    <row r="13925" spans="1:5">
      <c r="A13925" t="s">
        <v>7795</v>
      </c>
      <c r="B13925" t="s">
        <v>7796</v>
      </c>
      <c r="C13925" t="s">
        <v>7797</v>
      </c>
    </row>
    <row r="13927" spans="1:5">
      <c r="A13927" t="s">
        <v>7798</v>
      </c>
      <c r="B13927" t="s">
        <v>7799</v>
      </c>
      <c r="C13927" t="s">
        <v>7800</v>
      </c>
      <c r="D13927" t="s">
        <v>7801</v>
      </c>
    </row>
    <row r="13929" spans="1:5">
      <c r="A13929" t="s">
        <v>7802</v>
      </c>
      <c r="B13929" t="s">
        <v>7803</v>
      </c>
      <c r="C13929" t="s">
        <v>7804</v>
      </c>
      <c r="D13929" t="s">
        <v>7805</v>
      </c>
      <c r="E13929" t="s">
        <v>1470</v>
      </c>
    </row>
    <row r="13931" spans="1:5">
      <c r="A13931" t="s">
        <v>7806</v>
      </c>
      <c r="B13931" t="s">
        <v>7807</v>
      </c>
    </row>
    <row r="13933" spans="1:5">
      <c r="A13933" t="s">
        <v>14962</v>
      </c>
    </row>
    <row r="13936" spans="1:5">
      <c r="A13936" t="s">
        <v>7809</v>
      </c>
    </row>
    <row r="13937" spans="1:3">
      <c r="A13937" t="s">
        <v>7810</v>
      </c>
    </row>
    <row r="13938" spans="1:3">
      <c r="A13938" t="s">
        <v>7811</v>
      </c>
      <c r="B13938" t="s">
        <v>7812</v>
      </c>
    </row>
    <row r="13939" spans="1:3">
      <c r="A13939" t="s">
        <v>7813</v>
      </c>
      <c r="B13939" t="s">
        <v>218</v>
      </c>
      <c r="C13939" t="s">
        <v>7814</v>
      </c>
    </row>
    <row r="13940" spans="1:3">
      <c r="A13940" t="e">
        <f>-Awarded The National Merit Scholarship</f>
        <v>#NAME?</v>
      </c>
    </row>
    <row r="13941" spans="1:3">
      <c r="A13941" t="s">
        <v>7815</v>
      </c>
      <c r="B13941" t="s">
        <v>14963</v>
      </c>
    </row>
    <row r="13942" spans="1:3">
      <c r="A13942" t="s">
        <v>14964</v>
      </c>
    </row>
    <row r="13943" spans="1:3">
      <c r="A13943" t="e">
        <f>-Ranked in state Math And Science competitions</f>
        <v>#NAME?</v>
      </c>
    </row>
    <row r="13945" spans="1:3">
      <c r="A13945" t="s">
        <v>7818</v>
      </c>
      <c r="B13945" t="s">
        <v>7819</v>
      </c>
    </row>
    <row r="13948" spans="1:3">
      <c r="A13948" t="s">
        <v>7820</v>
      </c>
    </row>
    <row r="13949" spans="1:3">
      <c r="A13949" t="s">
        <v>7821</v>
      </c>
    </row>
    <row r="13950" spans="1:3">
      <c r="A13950" t="s">
        <v>7822</v>
      </c>
    </row>
    <row r="13952" spans="1:3">
      <c r="A13952" t="s">
        <v>7823</v>
      </c>
    </row>
    <row r="13953" spans="1:3">
      <c r="A13953" t="s">
        <v>7824</v>
      </c>
    </row>
    <row r="13954" spans="1:3">
      <c r="A13954" t="s">
        <v>7825</v>
      </c>
    </row>
    <row r="13955" spans="1:3">
      <c r="A13955" t="s">
        <v>7826</v>
      </c>
      <c r="B13955" t="s">
        <v>7827</v>
      </c>
      <c r="C13955" t="s">
        <v>7828</v>
      </c>
    </row>
    <row r="13957" spans="1:3">
      <c r="A13957" t="s">
        <v>7829</v>
      </c>
      <c r="B13957" t="s">
        <v>2849</v>
      </c>
      <c r="C13957" t="s">
        <v>7830</v>
      </c>
    </row>
    <row r="13960" spans="1:3">
      <c r="A13960" t="s">
        <v>7831</v>
      </c>
    </row>
    <row r="13961" spans="1:3">
      <c r="A13961" t="s">
        <v>7832</v>
      </c>
    </row>
    <row r="13962" spans="1:3">
      <c r="A13962" t="s">
        <v>14965</v>
      </c>
    </row>
    <row r="13964" spans="1:3">
      <c r="A13964" t="s">
        <v>7833</v>
      </c>
    </row>
    <row r="13965" spans="1:3">
      <c r="A13965" t="s">
        <v>9615</v>
      </c>
    </row>
    <row r="13966" spans="1:3">
      <c r="A13966" t="s">
        <v>9616</v>
      </c>
    </row>
    <row r="13967" spans="1:3">
      <c r="A13967" t="s">
        <v>9617</v>
      </c>
    </row>
    <row r="13970" spans="1:3">
      <c r="A13970" t="s">
        <v>7837</v>
      </c>
      <c r="B13970" t="s">
        <v>7838</v>
      </c>
      <c r="C13970" t="s">
        <v>14966</v>
      </c>
    </row>
    <row r="13972" spans="1:3">
      <c r="A13972" t="s">
        <v>7840</v>
      </c>
      <c r="B13972" t="s">
        <v>7841</v>
      </c>
    </row>
    <row r="13975" spans="1:3">
      <c r="A13975" t="s">
        <v>7842</v>
      </c>
    </row>
    <row r="13976" spans="1:3">
      <c r="A13976" t="s">
        <v>1489</v>
      </c>
    </row>
    <row r="13977" spans="1:3">
      <c r="A13977" t="s">
        <v>7843</v>
      </c>
      <c r="B13977" t="s">
        <v>7844</v>
      </c>
      <c r="C13977" t="s">
        <v>7845</v>
      </c>
    </row>
    <row r="13978" spans="1:3">
      <c r="A13978" t="e">
        <f>-Andreas D.</f>
        <v>#NAME?</v>
      </c>
    </row>
    <row r="13980" spans="1:3">
      <c r="A13980" t="s">
        <v>14967</v>
      </c>
      <c r="B13980" t="s">
        <v>7848</v>
      </c>
    </row>
    <row r="13981" spans="1:3">
      <c r="A13981" t="e">
        <f>-Teonna C.</f>
        <v>#NAME?</v>
      </c>
    </row>
    <row r="13983" spans="1:3">
      <c r="A13983" t="s">
        <v>7849</v>
      </c>
      <c r="B13983" t="s">
        <v>7850</v>
      </c>
      <c r="C13983" t="s">
        <v>7851</v>
      </c>
    </row>
    <row r="13984" spans="1:3">
      <c r="A13984" t="e">
        <f>-Susan C.</f>
        <v>#NAME?</v>
      </c>
    </row>
    <row r="13987" spans="1:3">
      <c r="A13987" t="s">
        <v>7852</v>
      </c>
    </row>
    <row r="13989" spans="1:3">
      <c r="A13989" t="s">
        <v>7853</v>
      </c>
      <c r="B13989" t="s">
        <v>137</v>
      </c>
      <c r="C13989" t="s">
        <v>7854</v>
      </c>
    </row>
    <row r="13991" spans="1:3">
      <c r="A13991" t="s">
        <v>7852</v>
      </c>
    </row>
    <row r="13993" spans="1:3">
      <c r="A13993" t="s">
        <v>7855</v>
      </c>
    </row>
    <row r="13994" spans="1:3">
      <c r="A13994" t="s">
        <v>7856</v>
      </c>
    </row>
    <row r="13997" spans="1:3">
      <c r="A13997" t="s">
        <v>14968</v>
      </c>
    </row>
    <row r="13998" spans="1:3">
      <c r="A13998" t="s">
        <v>14969</v>
      </c>
    </row>
    <row r="13999" spans="1:3">
      <c r="A13999" t="s">
        <v>14970</v>
      </c>
    </row>
    <row r="14000" spans="1:3">
      <c r="A14000" t="s">
        <v>14971</v>
      </c>
    </row>
    <row r="14001" spans="1:2">
      <c r="A14001" t="s">
        <v>14972</v>
      </c>
    </row>
    <row r="14002" spans="1:2">
      <c r="A14002" t="s">
        <v>14973</v>
      </c>
    </row>
    <row r="14003" spans="1:2">
      <c r="A14003" t="s">
        <v>14974</v>
      </c>
    </row>
    <row r="14004" spans="1:2">
      <c r="A14004" t="s">
        <v>14975</v>
      </c>
    </row>
    <row r="14005" spans="1:2">
      <c r="A14005" t="s">
        <v>14976</v>
      </c>
    </row>
    <row r="14006" spans="1:2">
      <c r="A14006" t="s">
        <v>14977</v>
      </c>
      <c r="B14006" t="s">
        <v>14978</v>
      </c>
    </row>
    <row r="14007" spans="1:2">
      <c r="A14007" t="s">
        <v>14979</v>
      </c>
      <c r="B14007" t="s">
        <v>14978</v>
      </c>
    </row>
    <row r="14008" spans="1:2">
      <c r="A14008" t="s">
        <v>14980</v>
      </c>
      <c r="B14008" t="s">
        <v>14978</v>
      </c>
    </row>
    <row r="14009" spans="1:2">
      <c r="A14009" t="s">
        <v>14981</v>
      </c>
      <c r="B14009" t="s">
        <v>14978</v>
      </c>
    </row>
    <row r="14010" spans="1:2">
      <c r="A14010" t="s">
        <v>14982</v>
      </c>
      <c r="B14010" t="s">
        <v>14978</v>
      </c>
    </row>
    <row r="14011" spans="1:2">
      <c r="A14011" t="s">
        <v>14983</v>
      </c>
      <c r="B14011" t="s">
        <v>14978</v>
      </c>
    </row>
    <row r="14012" spans="1:2">
      <c r="A14012" t="s">
        <v>14984</v>
      </c>
      <c r="B14012" t="s">
        <v>14978</v>
      </c>
    </row>
    <row r="14013" spans="1:2">
      <c r="A14013" t="s">
        <v>14985</v>
      </c>
      <c r="B14013" t="s">
        <v>14978</v>
      </c>
    </row>
    <row r="14014" spans="1:2">
      <c r="A14014" t="s">
        <v>14986</v>
      </c>
      <c r="B14014" t="s">
        <v>14978</v>
      </c>
    </row>
    <row r="14015" spans="1:2">
      <c r="A14015" t="s">
        <v>14987</v>
      </c>
      <c r="B14015" t="s">
        <v>14978</v>
      </c>
    </row>
    <row r="14016" spans="1:2">
      <c r="A14016" t="s">
        <v>14988</v>
      </c>
      <c r="B14016" t="s">
        <v>14978</v>
      </c>
    </row>
    <row r="14017" spans="1:2">
      <c r="A14017" t="s">
        <v>14989</v>
      </c>
      <c r="B14017" t="s">
        <v>14978</v>
      </c>
    </row>
    <row r="14018" spans="1:2">
      <c r="A14018" t="s">
        <v>14990</v>
      </c>
      <c r="B14018" t="s">
        <v>14978</v>
      </c>
    </row>
    <row r="14019" spans="1:2">
      <c r="A14019" t="s">
        <v>14991</v>
      </c>
    </row>
    <row r="14020" spans="1:2">
      <c r="A14020" t="s">
        <v>14992</v>
      </c>
      <c r="B14020" t="s">
        <v>14978</v>
      </c>
    </row>
    <row r="14021" spans="1:2">
      <c r="A14021" t="s">
        <v>14993</v>
      </c>
    </row>
    <row r="14022" spans="1:2">
      <c r="A14022" t="s">
        <v>14994</v>
      </c>
    </row>
    <row r="14023" spans="1:2">
      <c r="A14023" t="s">
        <v>14995</v>
      </c>
    </row>
    <row r="14024" spans="1:2">
      <c r="A14024" t="s">
        <v>14996</v>
      </c>
    </row>
    <row r="14025" spans="1:2">
      <c r="A14025" t="s">
        <v>14997</v>
      </c>
      <c r="B14025" t="s">
        <v>14978</v>
      </c>
    </row>
    <row r="14026" spans="1:2">
      <c r="A14026" t="s">
        <v>14998</v>
      </c>
      <c r="B14026" t="s">
        <v>14978</v>
      </c>
    </row>
    <row r="14027" spans="1:2">
      <c r="A14027" t="s">
        <v>14999</v>
      </c>
    </row>
    <row r="14028" spans="1:2">
      <c r="A14028" t="s">
        <v>15000</v>
      </c>
      <c r="B14028" t="s">
        <v>14978</v>
      </c>
    </row>
    <row r="14029" spans="1:2">
      <c r="A14029" t="s">
        <v>15001</v>
      </c>
    </row>
    <row r="14030" spans="1:2">
      <c r="A14030" t="s">
        <v>15002</v>
      </c>
    </row>
    <row r="14031" spans="1:2">
      <c r="A14031" t="s">
        <v>15003</v>
      </c>
    </row>
    <row r="14032" spans="1:2">
      <c r="A14032" t="s">
        <v>15004</v>
      </c>
      <c r="B14032" t="s">
        <v>14978</v>
      </c>
    </row>
    <row r="14033" spans="1:2">
      <c r="A14033" t="s">
        <v>15005</v>
      </c>
    </row>
    <row r="14034" spans="1:2">
      <c r="A14034" t="s">
        <v>15006</v>
      </c>
      <c r="B14034" t="s">
        <v>14978</v>
      </c>
    </row>
    <row r="14035" spans="1:2">
      <c r="A14035" t="s">
        <v>15007</v>
      </c>
    </row>
    <row r="14036" spans="1:2">
      <c r="A14036" t="s">
        <v>15008</v>
      </c>
    </row>
    <row r="14037" spans="1:2">
      <c r="A14037" t="s">
        <v>15009</v>
      </c>
    </row>
    <row r="14038" spans="1:2">
      <c r="A14038" t="s">
        <v>15010</v>
      </c>
      <c r="B14038" t="s">
        <v>14978</v>
      </c>
    </row>
    <row r="14039" spans="1:2">
      <c r="A14039" t="s">
        <v>15011</v>
      </c>
    </row>
    <row r="14040" spans="1:2">
      <c r="A14040" t="s">
        <v>15012</v>
      </c>
      <c r="B14040" t="s">
        <v>14978</v>
      </c>
    </row>
    <row r="14041" spans="1:2">
      <c r="A14041" t="s">
        <v>15013</v>
      </c>
    </row>
    <row r="14042" spans="1:2">
      <c r="A14042" t="s">
        <v>14991</v>
      </c>
    </row>
    <row r="14043" spans="1:2">
      <c r="A14043" t="s">
        <v>15014</v>
      </c>
      <c r="B14043" t="s">
        <v>14978</v>
      </c>
    </row>
    <row r="14044" spans="1:2">
      <c r="A14044" t="s">
        <v>15015</v>
      </c>
      <c r="B14044" t="s">
        <v>14978</v>
      </c>
    </row>
    <row r="14045" spans="1:2">
      <c r="A14045" t="s">
        <v>15016</v>
      </c>
      <c r="B14045" t="s">
        <v>14978</v>
      </c>
    </row>
    <row r="14046" spans="1:2">
      <c r="A14046" t="s">
        <v>15017</v>
      </c>
    </row>
    <row r="14047" spans="1:2">
      <c r="A14047" t="s">
        <v>15018</v>
      </c>
      <c r="B14047" t="s">
        <v>14978</v>
      </c>
    </row>
    <row r="14048" spans="1:2">
      <c r="A14048" t="s">
        <v>15019</v>
      </c>
    </row>
    <row r="14049" spans="1:2">
      <c r="A14049" t="s">
        <v>15020</v>
      </c>
      <c r="B14049" t="s">
        <v>14978</v>
      </c>
    </row>
    <row r="14050" spans="1:2">
      <c r="A14050" t="s">
        <v>15021</v>
      </c>
      <c r="B14050" t="s">
        <v>14978</v>
      </c>
    </row>
    <row r="14051" spans="1:2">
      <c r="A14051" t="s">
        <v>15022</v>
      </c>
      <c r="B14051" t="s">
        <v>14978</v>
      </c>
    </row>
    <row r="14052" spans="1:2">
      <c r="A14052" t="s">
        <v>15023</v>
      </c>
    </row>
    <row r="14053" spans="1:2">
      <c r="A14053" t="s">
        <v>15024</v>
      </c>
      <c r="B14053" t="s">
        <v>14978</v>
      </c>
    </row>
    <row r="14054" spans="1:2">
      <c r="A14054" t="s">
        <v>15025</v>
      </c>
    </row>
    <row r="14055" spans="1:2">
      <c r="A14055" t="s">
        <v>15026</v>
      </c>
      <c r="B14055" t="s">
        <v>14978</v>
      </c>
    </row>
    <row r="14056" spans="1:2">
      <c r="A14056" t="s">
        <v>15027</v>
      </c>
    </row>
    <row r="14057" spans="1:2">
      <c r="A14057" t="s">
        <v>15028</v>
      </c>
      <c r="B14057" t="s">
        <v>14978</v>
      </c>
    </row>
    <row r="14058" spans="1:2">
      <c r="A14058" t="s">
        <v>15029</v>
      </c>
    </row>
    <row r="14059" spans="1:2">
      <c r="A14059" t="s">
        <v>15030</v>
      </c>
      <c r="B14059" t="s">
        <v>15031</v>
      </c>
    </row>
    <row r="14060" spans="1:2">
      <c r="A14060" t="s">
        <v>15032</v>
      </c>
      <c r="B14060" t="s">
        <v>15033</v>
      </c>
    </row>
    <row r="14061" spans="1:2">
      <c r="A14061" t="s">
        <v>15034</v>
      </c>
    </row>
    <row r="14062" spans="1:2">
      <c r="A14062" t="s">
        <v>15035</v>
      </c>
    </row>
    <row r="14063" spans="1:2">
      <c r="A14063" t="s">
        <v>15036</v>
      </c>
      <c r="B14063" t="s">
        <v>14978</v>
      </c>
    </row>
    <row r="14064" spans="1:2">
      <c r="A14064" t="s">
        <v>15037</v>
      </c>
    </row>
    <row r="14065" spans="1:3">
      <c r="A14065" t="s">
        <v>15038</v>
      </c>
      <c r="B14065" t="s">
        <v>14978</v>
      </c>
    </row>
    <row r="14066" spans="1:3">
      <c r="A14066" t="s">
        <v>15039</v>
      </c>
      <c r="B14066" t="s">
        <v>14978</v>
      </c>
    </row>
    <row r="14067" spans="1:3">
      <c r="A14067" t="s">
        <v>15040</v>
      </c>
      <c r="B14067" t="s">
        <v>15041</v>
      </c>
    </row>
    <row r="14068" spans="1:3">
      <c r="A14068" t="s">
        <v>15042</v>
      </c>
    </row>
    <row r="14069" spans="1:3">
      <c r="A14069" t="s">
        <v>15043</v>
      </c>
    </row>
    <row r="14070" spans="1:3">
      <c r="A14070" t="s">
        <v>15044</v>
      </c>
      <c r="B14070" t="s">
        <v>15045</v>
      </c>
      <c r="C14070" t="s">
        <v>15046</v>
      </c>
    </row>
    <row r="14071" spans="1:3">
      <c r="A14071" t="s">
        <v>15047</v>
      </c>
    </row>
    <row r="14072" spans="1:3">
      <c r="A14072" t="s">
        <v>15048</v>
      </c>
      <c r="B14072" t="s">
        <v>14978</v>
      </c>
    </row>
    <row r="14073" spans="1:3">
      <c r="A14073" t="s">
        <v>15049</v>
      </c>
      <c r="B14073" t="s">
        <v>15050</v>
      </c>
    </row>
    <row r="14074" spans="1:3">
      <c r="A14074" t="s">
        <v>15051</v>
      </c>
    </row>
    <row r="14075" spans="1:3">
      <c r="A14075" t="s">
        <v>15052</v>
      </c>
    </row>
    <row r="14076" spans="1:3">
      <c r="A14076" t="s">
        <v>15053</v>
      </c>
    </row>
    <row r="14077" spans="1:3">
      <c r="A14077" t="s">
        <v>15054</v>
      </c>
    </row>
    <row r="14078" spans="1:3">
      <c r="A14078" t="s">
        <v>15055</v>
      </c>
      <c r="B14078" t="s">
        <v>15050</v>
      </c>
    </row>
    <row r="14079" spans="1:3">
      <c r="A14079" t="s">
        <v>15056</v>
      </c>
    </row>
    <row r="14080" spans="1:3">
      <c r="A14080" t="s">
        <v>15057</v>
      </c>
      <c r="B14080" t="s">
        <v>15050</v>
      </c>
    </row>
    <row r="14081" spans="1:2">
      <c r="A14081" t="s">
        <v>15058</v>
      </c>
    </row>
    <row r="14082" spans="1:2">
      <c r="A14082" t="s">
        <v>15059</v>
      </c>
      <c r="B14082" t="s">
        <v>15060</v>
      </c>
    </row>
    <row r="14083" spans="1:2">
      <c r="A14083" t="s">
        <v>15061</v>
      </c>
    </row>
    <row r="14084" spans="1:2">
      <c r="A14084" t="s">
        <v>15062</v>
      </c>
    </row>
    <row r="14085" spans="1:2">
      <c r="A14085" t="s">
        <v>15063</v>
      </c>
    </row>
    <row r="14086" spans="1:2">
      <c r="A14086" t="s">
        <v>15064</v>
      </c>
    </row>
    <row r="14087" spans="1:2">
      <c r="A14087" t="s">
        <v>15065</v>
      </c>
    </row>
    <row r="14088" spans="1:2">
      <c r="A14088" t="s">
        <v>15066</v>
      </c>
      <c r="B14088" t="s">
        <v>14978</v>
      </c>
    </row>
    <row r="14089" spans="1:2">
      <c r="A14089" t="s">
        <v>15067</v>
      </c>
    </row>
    <row r="14090" spans="1:2">
      <c r="A14090" t="s">
        <v>15068</v>
      </c>
    </row>
    <row r="14091" spans="1:2">
      <c r="A14091" t="s">
        <v>15069</v>
      </c>
      <c r="B14091" t="s">
        <v>15050</v>
      </c>
    </row>
    <row r="14092" spans="1:2">
      <c r="A14092" t="s">
        <v>15070</v>
      </c>
      <c r="B14092" t="s">
        <v>15050</v>
      </c>
    </row>
    <row r="14093" spans="1:2">
      <c r="A14093" t="s">
        <v>15071</v>
      </c>
      <c r="B14093" t="s">
        <v>15050</v>
      </c>
    </row>
    <row r="14094" spans="1:2">
      <c r="A14094" t="s">
        <v>15072</v>
      </c>
    </row>
    <row r="14095" spans="1:2">
      <c r="A14095" t="s">
        <v>15073</v>
      </c>
    </row>
    <row r="14096" spans="1:2">
      <c r="A14096" t="s">
        <v>15074</v>
      </c>
    </row>
    <row r="14097" spans="1:2">
      <c r="A14097" t="s">
        <v>15075</v>
      </c>
    </row>
    <row r="14098" spans="1:2">
      <c r="A14098" t="s">
        <v>15076</v>
      </c>
      <c r="B14098" t="s">
        <v>15077</v>
      </c>
    </row>
    <row r="14099" spans="1:2">
      <c r="A14099" t="s">
        <v>15078</v>
      </c>
      <c r="B14099" t="s">
        <v>14978</v>
      </c>
    </row>
    <row r="14100" spans="1:2">
      <c r="A14100" t="s">
        <v>15079</v>
      </c>
    </row>
    <row r="14101" spans="1:2">
      <c r="A14101" t="s">
        <v>15080</v>
      </c>
    </row>
    <row r="14102" spans="1:2">
      <c r="A14102" t="s">
        <v>15081</v>
      </c>
    </row>
    <row r="14103" spans="1:2">
      <c r="A14103" t="s">
        <v>15082</v>
      </c>
      <c r="B14103" t="s">
        <v>14978</v>
      </c>
    </row>
    <row r="14104" spans="1:2">
      <c r="A14104" t="s">
        <v>15083</v>
      </c>
    </row>
    <row r="14105" spans="1:2">
      <c r="A14105" t="s">
        <v>15084</v>
      </c>
    </row>
    <row r="14106" spans="1:2">
      <c r="A14106" t="s">
        <v>15085</v>
      </c>
    </row>
    <row r="14107" spans="1:2">
      <c r="A14107" t="s">
        <v>15086</v>
      </c>
    </row>
    <row r="14108" spans="1:2">
      <c r="A14108" t="s">
        <v>15087</v>
      </c>
    </row>
    <row r="14109" spans="1:2">
      <c r="A14109" t="s">
        <v>15088</v>
      </c>
    </row>
    <row r="14110" spans="1:2">
      <c r="A14110" t="s">
        <v>15089</v>
      </c>
    </row>
    <row r="14111" spans="1:2">
      <c r="A14111" t="s">
        <v>15090</v>
      </c>
    </row>
    <row r="14112" spans="1:2">
      <c r="A14112" t="s">
        <v>15091</v>
      </c>
    </row>
    <row r="14113" spans="1:3">
      <c r="A14113" t="s">
        <v>15092</v>
      </c>
    </row>
    <row r="14114" spans="1:3">
      <c r="A14114" t="s">
        <v>15093</v>
      </c>
    </row>
    <row r="14115" spans="1:3">
      <c r="A14115" t="s">
        <v>15094</v>
      </c>
    </row>
    <row r="14116" spans="1:3">
      <c r="A14116" t="s">
        <v>15095</v>
      </c>
    </row>
    <row r="14117" spans="1:3">
      <c r="A14117" t="s">
        <v>15096</v>
      </c>
    </row>
    <row r="14118" spans="1:3">
      <c r="A14118" t="s">
        <v>15097</v>
      </c>
    </row>
    <row r="14119" spans="1:3">
      <c r="A14119" t="s">
        <v>15098</v>
      </c>
      <c r="B14119" t="s">
        <v>15099</v>
      </c>
    </row>
    <row r="14120" spans="1:3">
      <c r="A14120" t="s">
        <v>15100</v>
      </c>
    </row>
    <row r="14121" spans="1:3">
      <c r="A14121" t="s">
        <v>15101</v>
      </c>
      <c r="B14121" t="s">
        <v>15102</v>
      </c>
    </row>
    <row r="14122" spans="1:3">
      <c r="A14122" t="s">
        <v>15103</v>
      </c>
    </row>
    <row r="14123" spans="1:3">
      <c r="A14123" t="s">
        <v>15104</v>
      </c>
      <c r="B14123" t="s">
        <v>15105</v>
      </c>
      <c r="C14123" t="s">
        <v>15106</v>
      </c>
    </row>
    <row r="14124" spans="1:3">
      <c r="A14124" t="s">
        <v>15107</v>
      </c>
    </row>
    <row r="14125" spans="1:3">
      <c r="A14125" t="s">
        <v>15108</v>
      </c>
    </row>
    <row r="14126" spans="1:3">
      <c r="A14126" t="s">
        <v>15109</v>
      </c>
    </row>
    <row r="14128" spans="1:3">
      <c r="A14128" t="s">
        <v>15110</v>
      </c>
    </row>
    <row r="14129" spans="1:1">
      <c r="A14129" t="s">
        <v>15111</v>
      </c>
    </row>
    <row r="14130" spans="1:1">
      <c r="A14130" t="s">
        <v>15112</v>
      </c>
    </row>
    <row r="14131" spans="1:1">
      <c r="A14131" t="s">
        <v>15113</v>
      </c>
    </row>
    <row r="14132" spans="1:1">
      <c r="A14132" t="s">
        <v>15114</v>
      </c>
    </row>
    <row r="14133" spans="1:1">
      <c r="A14133" t="s">
        <v>15115</v>
      </c>
    </row>
    <row r="14134" spans="1:1">
      <c r="A14134" t="s">
        <v>15116</v>
      </c>
    </row>
    <row r="14135" spans="1:1">
      <c r="A14135" t="s">
        <v>15117</v>
      </c>
    </row>
    <row r="14136" spans="1:1">
      <c r="A14136" t="s">
        <v>15118</v>
      </c>
    </row>
    <row r="14137" spans="1:1">
      <c r="A14137" t="s">
        <v>15119</v>
      </c>
    </row>
    <row r="14138" spans="1:1">
      <c r="A14138" t="s">
        <v>15120</v>
      </c>
    </row>
    <row r="14139" spans="1:1">
      <c r="A14139" t="s">
        <v>15121</v>
      </c>
    </row>
    <row r="14140" spans="1:1">
      <c r="A14140" s="1" t="s">
        <v>15122</v>
      </c>
    </row>
    <row r="14145" spans="1:18">
      <c r="A14145" t="s">
        <v>15123</v>
      </c>
    </row>
    <row r="14146" spans="1:18">
      <c r="A14146" t="s">
        <v>15124</v>
      </c>
      <c r="B14146" t="s">
        <v>15125</v>
      </c>
      <c r="C14146" t="s">
        <v>15126</v>
      </c>
    </row>
    <row r="14147" spans="1:18">
      <c r="A14147" t="s">
        <v>15127</v>
      </c>
      <c r="B14147" t="s">
        <v>15128</v>
      </c>
      <c r="C14147" t="s">
        <v>15129</v>
      </c>
      <c r="D14147" t="s">
        <v>15130</v>
      </c>
      <c r="E14147" t="s">
        <v>15131</v>
      </c>
      <c r="F14147" t="s">
        <v>15132</v>
      </c>
      <c r="G14147" t="s">
        <v>15133</v>
      </c>
      <c r="H14147" t="s">
        <v>15134</v>
      </c>
      <c r="I14147" t="s">
        <v>15135</v>
      </c>
      <c r="J14147" t="s">
        <v>15136</v>
      </c>
      <c r="K14147" t="s">
        <v>15137</v>
      </c>
      <c r="L14147" t="s">
        <v>15138</v>
      </c>
      <c r="M14147" t="s">
        <v>15139</v>
      </c>
      <c r="N14147" t="s">
        <v>15140</v>
      </c>
      <c r="O14147" t="s">
        <v>15141</v>
      </c>
      <c r="P14147" t="s">
        <v>15142</v>
      </c>
      <c r="Q14147" t="s">
        <v>15143</v>
      </c>
      <c r="R14147" t="s">
        <v>15144</v>
      </c>
    </row>
    <row r="14148" spans="1:18">
      <c r="A14148" t="s">
        <v>15145</v>
      </c>
      <c r="B14148" t="s">
        <v>15146</v>
      </c>
      <c r="C14148" t="s">
        <v>15147</v>
      </c>
      <c r="D14148" t="s">
        <v>15148</v>
      </c>
      <c r="E14148" t="s">
        <v>10445</v>
      </c>
    </row>
    <row r="14150" spans="1:18">
      <c r="A14150" t="s">
        <v>15149</v>
      </c>
      <c r="B14150" t="s">
        <v>15150</v>
      </c>
      <c r="C14150" t="s">
        <v>15151</v>
      </c>
      <c r="D14150" t="s">
        <v>15152</v>
      </c>
    </row>
    <row r="14151" spans="1:18">
      <c r="A14151" t="s">
        <v>15153</v>
      </c>
    </row>
    <row r="14152" spans="1:18">
      <c r="A14152" t="s">
        <v>308</v>
      </c>
    </row>
    <row r="14153" spans="1:18">
      <c r="A14153" t="s">
        <v>15154</v>
      </c>
    </row>
    <row r="14158" spans="1:18">
      <c r="A14158" t="s">
        <v>15155</v>
      </c>
    </row>
    <row r="14160" spans="1:18">
      <c r="A14160" t="s">
        <v>15156</v>
      </c>
    </row>
    <row r="14162" spans="1:8">
      <c r="A14162" t="s">
        <v>15157</v>
      </c>
      <c r="B14162" t="s">
        <v>380</v>
      </c>
      <c r="C14162" t="s">
        <v>218</v>
      </c>
      <c r="D14162" t="s">
        <v>15158</v>
      </c>
    </row>
    <row r="14164" spans="1:8">
      <c r="A14164" t="s">
        <v>15159</v>
      </c>
    </row>
    <row r="14166" spans="1:8">
      <c r="A14166" t="s">
        <v>15160</v>
      </c>
      <c r="B14166" t="s">
        <v>15161</v>
      </c>
      <c r="C14166" t="s">
        <v>5513</v>
      </c>
      <c r="D14166" t="s">
        <v>15162</v>
      </c>
      <c r="E14166" t="s">
        <v>15163</v>
      </c>
    </row>
    <row r="14168" spans="1:8">
      <c r="A14168" t="s">
        <v>15164</v>
      </c>
      <c r="B14168" t="s">
        <v>15165</v>
      </c>
    </row>
    <row r="14170" spans="1:8">
      <c r="A14170" t="s">
        <v>15166</v>
      </c>
    </row>
    <row r="14172" spans="1:8">
      <c r="A14172" t="s">
        <v>15167</v>
      </c>
      <c r="B14172" t="s">
        <v>13266</v>
      </c>
      <c r="C14172" t="s">
        <v>1023</v>
      </c>
      <c r="D14172" t="s">
        <v>15168</v>
      </c>
      <c r="E14172" t="s">
        <v>15169</v>
      </c>
      <c r="F14172" t="s">
        <v>15163</v>
      </c>
    </row>
    <row r="14174" spans="1:8">
      <c r="A14174" t="s">
        <v>15170</v>
      </c>
      <c r="B14174" t="s">
        <v>374</v>
      </c>
      <c r="C14174" t="s">
        <v>9709</v>
      </c>
      <c r="D14174" t="s">
        <v>28</v>
      </c>
      <c r="E14174" t="s">
        <v>2103</v>
      </c>
      <c r="F14174" t="s">
        <v>380</v>
      </c>
      <c r="G14174" t="s">
        <v>218</v>
      </c>
      <c r="H14174" t="s">
        <v>15171</v>
      </c>
    </row>
    <row r="14176" spans="1:8">
      <c r="A14176" t="s">
        <v>15172</v>
      </c>
      <c r="B14176" t="s">
        <v>15173</v>
      </c>
      <c r="C14176" t="s">
        <v>15174</v>
      </c>
      <c r="D14176" t="s">
        <v>15175</v>
      </c>
    </row>
    <row r="14178" spans="1:7">
      <c r="A14178" t="s">
        <v>15176</v>
      </c>
    </row>
    <row r="14179" spans="1:7">
      <c r="A14179" s="1" t="s">
        <v>15177</v>
      </c>
    </row>
    <row r="14184" spans="1:7">
      <c r="A14184" t="s">
        <v>5302</v>
      </c>
      <c r="B14184" t="s">
        <v>5303</v>
      </c>
      <c r="C14184" t="s">
        <v>5304</v>
      </c>
      <c r="D14184" t="s">
        <v>5305</v>
      </c>
      <c r="E14184" t="s">
        <v>5306</v>
      </c>
      <c r="F14184" t="s">
        <v>1526</v>
      </c>
      <c r="G14184" t="s">
        <v>5307</v>
      </c>
    </row>
    <row r="14186" spans="1:7">
      <c r="A14186" t="s">
        <v>5308</v>
      </c>
      <c r="B14186" t="s">
        <v>5309</v>
      </c>
    </row>
    <row r="14188" spans="1:7">
      <c r="A14188" t="s">
        <v>5310</v>
      </c>
      <c r="B14188" t="s">
        <v>5311</v>
      </c>
      <c r="C14188" t="s">
        <v>5312</v>
      </c>
      <c r="D14188" t="s">
        <v>5313</v>
      </c>
    </row>
    <row r="14190" spans="1:7">
      <c r="A14190" t="s">
        <v>5314</v>
      </c>
      <c r="B14190" t="s">
        <v>5315</v>
      </c>
    </row>
    <row r="14192" spans="1:7">
      <c r="A14192" t="s">
        <v>5316</v>
      </c>
      <c r="B14192" t="s">
        <v>5317</v>
      </c>
    </row>
    <row r="14194" spans="1:2">
      <c r="A14194" t="s">
        <v>5318</v>
      </c>
    </row>
    <row r="14196" spans="1:2">
      <c r="A14196" t="s">
        <v>5319</v>
      </c>
      <c r="B14196" t="s">
        <v>5320</v>
      </c>
    </row>
    <row r="14201" spans="1:2">
      <c r="A14201" t="s">
        <v>15178</v>
      </c>
      <c r="B14201" t="s">
        <v>15179</v>
      </c>
    </row>
    <row r="14202" spans="1:2">
      <c r="A14202" t="s">
        <v>15178</v>
      </c>
      <c r="B14202" t="s">
        <v>15179</v>
      </c>
    </row>
    <row r="14203" spans="1:2">
      <c r="A14203" t="s">
        <v>15180</v>
      </c>
      <c r="B14203" t="s">
        <v>15179</v>
      </c>
    </row>
    <row r="14205" spans="1:2">
      <c r="A14205" t="s">
        <v>15178</v>
      </c>
      <c r="B14205" t="s">
        <v>15179</v>
      </c>
    </row>
    <row r="14206" spans="1:2">
      <c r="A14206" t="s">
        <v>15178</v>
      </c>
      <c r="B14206" t="s">
        <v>15179</v>
      </c>
    </row>
    <row r="14207" spans="1:2">
      <c r="A14207" t="s">
        <v>15180</v>
      </c>
      <c r="B14207" t="s">
        <v>15179</v>
      </c>
    </row>
    <row r="14209" spans="1:3">
      <c r="A14209" t="s">
        <v>15178</v>
      </c>
      <c r="B14209" t="s">
        <v>15179</v>
      </c>
    </row>
    <row r="14210" spans="1:3">
      <c r="A14210" t="s">
        <v>15178</v>
      </c>
      <c r="B14210" t="s">
        <v>15179</v>
      </c>
    </row>
    <row r="14211" spans="1:3">
      <c r="A14211" t="s">
        <v>15180</v>
      </c>
      <c r="B14211" t="s">
        <v>15179</v>
      </c>
    </row>
    <row r="14212" spans="1:3">
      <c r="A14212" s="1" t="s">
        <v>15181</v>
      </c>
    </row>
    <row r="14217" spans="1:3">
      <c r="A14217" t="s">
        <v>15182</v>
      </c>
    </row>
    <row r="14219" spans="1:3">
      <c r="A14219" t="s">
        <v>15183</v>
      </c>
    </row>
    <row r="14221" spans="1:3">
      <c r="A14221" t="s">
        <v>15184</v>
      </c>
    </row>
    <row r="14222" spans="1:3">
      <c r="A14222" t="s">
        <v>15185</v>
      </c>
      <c r="B14222" t="s">
        <v>2413</v>
      </c>
      <c r="C14222" t="s">
        <v>15186</v>
      </c>
    </row>
    <row r="14223" spans="1:3">
      <c r="A14223" t="s">
        <v>457</v>
      </c>
    </row>
    <row r="14224" spans="1:3">
      <c r="A14224" t="s">
        <v>1258</v>
      </c>
    </row>
    <row r="14225" spans="1:2">
      <c r="A14225" t="s">
        <v>3748</v>
      </c>
    </row>
    <row r="14226" spans="1:2">
      <c r="A14226" t="s">
        <v>15187</v>
      </c>
    </row>
    <row r="14228" spans="1:2">
      <c r="A14228" t="s">
        <v>15188</v>
      </c>
      <c r="B14228" t="s">
        <v>15189</v>
      </c>
    </row>
    <row r="14230" spans="1:2">
      <c r="A14230" t="s">
        <v>15190</v>
      </c>
    </row>
    <row r="14232" spans="1:2">
      <c r="A14232" t="s">
        <v>15191</v>
      </c>
    </row>
    <row r="14233" spans="1:2">
      <c r="A14233" s="1" t="s">
        <v>15192</v>
      </c>
    </row>
    <row r="14238" spans="1:2">
      <c r="A14238" t="s">
        <v>15193</v>
      </c>
    </row>
    <row r="14240" spans="1:2">
      <c r="A14240" t="s">
        <v>1802</v>
      </c>
    </row>
    <row r="14242" spans="1:8">
      <c r="A14242" t="s">
        <v>1803</v>
      </c>
    </row>
    <row r="14244" spans="1:8">
      <c r="A14244" t="s">
        <v>1804</v>
      </c>
    </row>
    <row r="14246" spans="1:8">
      <c r="A14246" t="s">
        <v>1805</v>
      </c>
      <c r="B14246" t="s">
        <v>218</v>
      </c>
      <c r="C14246" t="s">
        <v>380</v>
      </c>
      <c r="D14246" t="s">
        <v>378</v>
      </c>
      <c r="E14246" t="s">
        <v>377</v>
      </c>
      <c r="F14246" t="s">
        <v>379</v>
      </c>
      <c r="G14246" t="s">
        <v>1806</v>
      </c>
      <c r="H14246" t="s">
        <v>1807</v>
      </c>
    </row>
    <row r="14248" spans="1:8">
      <c r="A14248" t="s">
        <v>1808</v>
      </c>
    </row>
    <row r="14250" spans="1:8">
      <c r="A14250" t="s">
        <v>1809</v>
      </c>
    </row>
    <row r="14251" spans="1:8">
      <c r="A14251" t="s">
        <v>1810</v>
      </c>
    </row>
    <row r="14252" spans="1:8">
      <c r="A14252" t="s">
        <v>1811</v>
      </c>
    </row>
    <row r="14253" spans="1:8">
      <c r="A14253" t="s">
        <v>1812</v>
      </c>
    </row>
    <row r="14254" spans="1:8">
      <c r="A14254" t="s">
        <v>1813</v>
      </c>
    </row>
    <row r="14255" spans="1:8">
      <c r="A14255" t="s">
        <v>1814</v>
      </c>
    </row>
    <row r="14257" spans="1:288">
      <c r="A14257" t="s">
        <v>1815</v>
      </c>
    </row>
    <row r="14259" spans="1:288">
      <c r="A14259" t="s">
        <v>1816</v>
      </c>
      <c r="B14259" t="s">
        <v>1817</v>
      </c>
      <c r="C14259" t="s">
        <v>28</v>
      </c>
      <c r="D14259" t="s">
        <v>301</v>
      </c>
      <c r="E14259" t="s">
        <v>302</v>
      </c>
      <c r="F14259" t="s">
        <v>288</v>
      </c>
      <c r="G14259" t="s">
        <v>1818</v>
      </c>
      <c r="H14259" t="s">
        <v>1819</v>
      </c>
      <c r="I14259" t="s">
        <v>674</v>
      </c>
      <c r="J14259" t="s">
        <v>1820</v>
      </c>
      <c r="K14259" t="s">
        <v>1821</v>
      </c>
    </row>
    <row r="14261" spans="1:288">
      <c r="A14261" t="s">
        <v>1822</v>
      </c>
    </row>
    <row r="14262" spans="1:288">
      <c r="A14262" t="s">
        <v>1823</v>
      </c>
    </row>
    <row r="14267" spans="1:288">
      <c r="A14267" t="s">
        <v>15194</v>
      </c>
      <c r="B14267" t="s">
        <v>15195</v>
      </c>
      <c r="C14267" t="s">
        <v>15196</v>
      </c>
      <c r="D14267" t="s">
        <v>15197</v>
      </c>
      <c r="E14267" t="s">
        <v>15198</v>
      </c>
      <c r="F14267" t="s">
        <v>15199</v>
      </c>
      <c r="G14267" t="s">
        <v>15200</v>
      </c>
      <c r="H14267" t="s">
        <v>15201</v>
      </c>
      <c r="I14267" t="s">
        <v>15202</v>
      </c>
      <c r="J14267" t="s">
        <v>15203</v>
      </c>
      <c r="K14267" t="s">
        <v>15204</v>
      </c>
      <c r="L14267" t="s">
        <v>15205</v>
      </c>
      <c r="M14267" t="s">
        <v>15206</v>
      </c>
      <c r="N14267" t="s">
        <v>15207</v>
      </c>
      <c r="O14267" t="s">
        <v>15208</v>
      </c>
      <c r="P14267" t="s">
        <v>13908</v>
      </c>
      <c r="Q14267" t="s">
        <v>15209</v>
      </c>
      <c r="R14267" t="s">
        <v>15210</v>
      </c>
      <c r="S14267" t="s">
        <v>15211</v>
      </c>
      <c r="T14267" t="s">
        <v>15212</v>
      </c>
      <c r="U14267" t="s">
        <v>15213</v>
      </c>
      <c r="V14267" t="s">
        <v>15214</v>
      </c>
      <c r="W14267" t="s">
        <v>13202</v>
      </c>
      <c r="X14267" t="s">
        <v>15215</v>
      </c>
      <c r="Y14267" t="s">
        <v>2555</v>
      </c>
      <c r="Z14267" t="s">
        <v>15216</v>
      </c>
      <c r="AA14267" t="s">
        <v>15217</v>
      </c>
      <c r="AB14267" t="s">
        <v>13886</v>
      </c>
      <c r="AC14267" t="s">
        <v>15218</v>
      </c>
      <c r="AD14267" t="s">
        <v>15219</v>
      </c>
      <c r="AE14267" t="s">
        <v>15220</v>
      </c>
      <c r="AF14267" t="s">
        <v>15221</v>
      </c>
      <c r="AG14267" t="s">
        <v>15222</v>
      </c>
      <c r="AH14267" t="s">
        <v>15223</v>
      </c>
      <c r="AI14267" t="s">
        <v>15224</v>
      </c>
      <c r="AJ14267" t="s">
        <v>15225</v>
      </c>
      <c r="AK14267" t="s">
        <v>15226</v>
      </c>
      <c r="AL14267" t="s">
        <v>13213</v>
      </c>
      <c r="AM14267" t="s">
        <v>15227</v>
      </c>
      <c r="AN14267" t="s">
        <v>15228</v>
      </c>
      <c r="AO14267" t="s">
        <v>13860</v>
      </c>
      <c r="AP14267" t="s">
        <v>15229</v>
      </c>
      <c r="AQ14267" t="s">
        <v>15230</v>
      </c>
      <c r="AR14267" t="s">
        <v>15231</v>
      </c>
      <c r="AS14267" t="s">
        <v>15232</v>
      </c>
      <c r="AT14267" t="s">
        <v>15233</v>
      </c>
      <c r="AU14267" t="s">
        <v>15234</v>
      </c>
      <c r="AV14267" t="s">
        <v>15235</v>
      </c>
      <c r="AW14267" t="s">
        <v>15236</v>
      </c>
      <c r="AX14267" t="s">
        <v>15237</v>
      </c>
      <c r="AY14267" t="s">
        <v>15238</v>
      </c>
      <c r="AZ14267" t="s">
        <v>15239</v>
      </c>
      <c r="BA14267" t="s">
        <v>15240</v>
      </c>
      <c r="BB14267" t="s">
        <v>15241</v>
      </c>
      <c r="BC14267" t="s">
        <v>15242</v>
      </c>
      <c r="BD14267" t="s">
        <v>15243</v>
      </c>
      <c r="BE14267" t="s">
        <v>15244</v>
      </c>
      <c r="BF14267" t="s">
        <v>15245</v>
      </c>
      <c r="BG14267" t="s">
        <v>15246</v>
      </c>
      <c r="BH14267" t="s">
        <v>15247</v>
      </c>
      <c r="BI14267" t="s">
        <v>15248</v>
      </c>
      <c r="BJ14267" t="s">
        <v>15249</v>
      </c>
      <c r="BK14267" t="s">
        <v>15250</v>
      </c>
      <c r="BL14267" t="s">
        <v>15251</v>
      </c>
      <c r="BM14267" t="s">
        <v>15252</v>
      </c>
      <c r="BN14267" t="s">
        <v>15253</v>
      </c>
      <c r="BO14267" t="s">
        <v>15254</v>
      </c>
      <c r="BP14267" t="s">
        <v>2703</v>
      </c>
      <c r="BQ14267" t="s">
        <v>13215</v>
      </c>
      <c r="BR14267" t="s">
        <v>15255</v>
      </c>
      <c r="BS14267" t="s">
        <v>15256</v>
      </c>
      <c r="BT14267" t="s">
        <v>15257</v>
      </c>
      <c r="BU14267" t="s">
        <v>15258</v>
      </c>
      <c r="BV14267" t="s">
        <v>15259</v>
      </c>
      <c r="BW14267" t="s">
        <v>15260</v>
      </c>
      <c r="BX14267" t="s">
        <v>4590</v>
      </c>
      <c r="BY14267" t="s">
        <v>15261</v>
      </c>
      <c r="BZ14267" t="s">
        <v>15262</v>
      </c>
      <c r="CA14267" t="s">
        <v>15263</v>
      </c>
      <c r="CB14267" t="s">
        <v>15264</v>
      </c>
      <c r="CC14267" t="s">
        <v>15265</v>
      </c>
      <c r="CD14267" t="s">
        <v>1833</v>
      </c>
      <c r="CE14267" t="s">
        <v>15266</v>
      </c>
      <c r="CF14267" t="s">
        <v>15267</v>
      </c>
      <c r="CG14267" t="s">
        <v>15268</v>
      </c>
      <c r="CH14267" t="s">
        <v>15269</v>
      </c>
      <c r="CI14267" t="s">
        <v>15270</v>
      </c>
      <c r="CJ14267" t="s">
        <v>15271</v>
      </c>
      <c r="CK14267" t="s">
        <v>15272</v>
      </c>
      <c r="CL14267" t="s">
        <v>15273</v>
      </c>
      <c r="CM14267" t="s">
        <v>15274</v>
      </c>
      <c r="CN14267" t="s">
        <v>15275</v>
      </c>
      <c r="CO14267" t="s">
        <v>15276</v>
      </c>
      <c r="CP14267" t="s">
        <v>15277</v>
      </c>
      <c r="CQ14267" t="s">
        <v>15278</v>
      </c>
      <c r="CR14267" t="s">
        <v>8758</v>
      </c>
      <c r="CS14267" t="s">
        <v>15279</v>
      </c>
      <c r="CT14267" t="s">
        <v>15280</v>
      </c>
      <c r="CU14267" t="s">
        <v>15281</v>
      </c>
      <c r="CV14267" t="s">
        <v>15282</v>
      </c>
      <c r="CW14267" t="s">
        <v>15283</v>
      </c>
      <c r="CX14267" t="s">
        <v>15284</v>
      </c>
      <c r="CY14267" t="s">
        <v>15285</v>
      </c>
      <c r="CZ14267" t="s">
        <v>15286</v>
      </c>
      <c r="DA14267" t="s">
        <v>15287</v>
      </c>
      <c r="DB14267" t="s">
        <v>2203</v>
      </c>
      <c r="DC14267" t="s">
        <v>15288</v>
      </c>
      <c r="DD14267" t="s">
        <v>15289</v>
      </c>
      <c r="DE14267" t="s">
        <v>15290</v>
      </c>
      <c r="DF14267" t="s">
        <v>15291</v>
      </c>
      <c r="DG14267" t="s">
        <v>15292</v>
      </c>
      <c r="DH14267" t="s">
        <v>15293</v>
      </c>
      <c r="DI14267" t="s">
        <v>15294</v>
      </c>
      <c r="DJ14267" t="s">
        <v>15295</v>
      </c>
      <c r="DK14267" t="s">
        <v>15296</v>
      </c>
      <c r="DL14267" t="s">
        <v>15297</v>
      </c>
      <c r="DM14267" t="s">
        <v>15298</v>
      </c>
      <c r="DN14267" t="s">
        <v>15299</v>
      </c>
      <c r="DO14267" t="s">
        <v>15300</v>
      </c>
      <c r="DP14267" t="s">
        <v>15301</v>
      </c>
      <c r="DQ14267" t="s">
        <v>15105</v>
      </c>
      <c r="DR14267" t="s">
        <v>15302</v>
      </c>
      <c r="DS14267" t="s">
        <v>15303</v>
      </c>
      <c r="DT14267" t="s">
        <v>15304</v>
      </c>
      <c r="DU14267" t="s">
        <v>15305</v>
      </c>
      <c r="DV14267" t="s">
        <v>15306</v>
      </c>
      <c r="DW14267" t="s">
        <v>2669</v>
      </c>
      <c r="DX14267" t="s">
        <v>15307</v>
      </c>
      <c r="DY14267" t="s">
        <v>15308</v>
      </c>
      <c r="DZ14267" t="s">
        <v>15309</v>
      </c>
      <c r="EA14267" t="s">
        <v>15310</v>
      </c>
      <c r="EB14267" t="s">
        <v>15311</v>
      </c>
      <c r="EC14267" t="s">
        <v>15312</v>
      </c>
      <c r="ED14267" t="s">
        <v>15313</v>
      </c>
      <c r="EE14267" t="s">
        <v>15314</v>
      </c>
      <c r="EF14267" t="s">
        <v>4588</v>
      </c>
      <c r="EG14267" t="s">
        <v>15315</v>
      </c>
      <c r="EH14267" t="s">
        <v>15316</v>
      </c>
      <c r="EI14267" t="s">
        <v>15317</v>
      </c>
      <c r="EJ14267" t="s">
        <v>15318</v>
      </c>
      <c r="EK14267" t="s">
        <v>2666</v>
      </c>
      <c r="EL14267" t="s">
        <v>15319</v>
      </c>
      <c r="EM14267" t="s">
        <v>15320</v>
      </c>
      <c r="EN14267" t="s">
        <v>15321</v>
      </c>
      <c r="EO14267" t="s">
        <v>15322</v>
      </c>
      <c r="EP14267" t="s">
        <v>15323</v>
      </c>
      <c r="EQ14267" t="s">
        <v>15324</v>
      </c>
      <c r="ER14267" t="s">
        <v>15325</v>
      </c>
      <c r="ES14267" t="s">
        <v>15326</v>
      </c>
      <c r="ET14267" t="s">
        <v>15327</v>
      </c>
      <c r="EU14267" t="s">
        <v>8167</v>
      </c>
      <c r="EV14267" t="s">
        <v>15328</v>
      </c>
      <c r="EW14267" t="s">
        <v>15329</v>
      </c>
      <c r="EX14267" t="s">
        <v>15330</v>
      </c>
      <c r="EY14267" t="s">
        <v>15331</v>
      </c>
      <c r="EZ14267" t="s">
        <v>15332</v>
      </c>
      <c r="FA14267" t="s">
        <v>15333</v>
      </c>
      <c r="FB14267" t="s">
        <v>15334</v>
      </c>
      <c r="FC14267" t="s">
        <v>2657</v>
      </c>
      <c r="FD14267" t="s">
        <v>15335</v>
      </c>
      <c r="FE14267" t="s">
        <v>15336</v>
      </c>
      <c r="FF14267" t="s">
        <v>15337</v>
      </c>
      <c r="FG14267" t="s">
        <v>15338</v>
      </c>
      <c r="FH14267" t="s">
        <v>15339</v>
      </c>
      <c r="FI14267" t="s">
        <v>15340</v>
      </c>
      <c r="FJ14267" t="s">
        <v>15341</v>
      </c>
      <c r="FK14267" t="s">
        <v>13727</v>
      </c>
      <c r="FL14267" t="s">
        <v>15342</v>
      </c>
      <c r="FM14267" t="s">
        <v>15343</v>
      </c>
      <c r="FN14267" t="s">
        <v>15344</v>
      </c>
      <c r="FO14267" t="s">
        <v>15345</v>
      </c>
      <c r="FP14267" t="s">
        <v>15346</v>
      </c>
      <c r="FQ14267" t="s">
        <v>15347</v>
      </c>
      <c r="FR14267" t="s">
        <v>15348</v>
      </c>
      <c r="FS14267" t="s">
        <v>15349</v>
      </c>
      <c r="FT14267" t="s">
        <v>15350</v>
      </c>
      <c r="FU14267" t="s">
        <v>15351</v>
      </c>
      <c r="FV14267" t="s">
        <v>2633</v>
      </c>
      <c r="FW14267" t="s">
        <v>15352</v>
      </c>
      <c r="FX14267" t="s">
        <v>15353</v>
      </c>
      <c r="FY14267" t="s">
        <v>15354</v>
      </c>
      <c r="FZ14267" t="s">
        <v>15355</v>
      </c>
      <c r="GA14267" t="s">
        <v>15356</v>
      </c>
      <c r="GB14267" t="s">
        <v>15357</v>
      </c>
      <c r="GC14267" t="s">
        <v>14477</v>
      </c>
      <c r="GD14267" t="s">
        <v>15358</v>
      </c>
      <c r="GE14267" t="s">
        <v>15359</v>
      </c>
      <c r="GF14267" t="s">
        <v>15360</v>
      </c>
      <c r="GG14267" t="s">
        <v>15361</v>
      </c>
      <c r="GH14267" t="s">
        <v>15362</v>
      </c>
      <c r="GI14267" t="s">
        <v>15363</v>
      </c>
      <c r="GJ14267" t="s">
        <v>15364</v>
      </c>
      <c r="GK14267" t="s">
        <v>15365</v>
      </c>
      <c r="GL14267" t="s">
        <v>15366</v>
      </c>
      <c r="GM14267" t="s">
        <v>15367</v>
      </c>
      <c r="GN14267" t="s">
        <v>15368</v>
      </c>
      <c r="GO14267" t="s">
        <v>15369</v>
      </c>
      <c r="GP14267" t="s">
        <v>15370</v>
      </c>
      <c r="GQ14267" t="s">
        <v>15371</v>
      </c>
      <c r="GR14267" t="s">
        <v>15372</v>
      </c>
      <c r="GS14267" t="s">
        <v>15373</v>
      </c>
      <c r="GT14267" t="s">
        <v>15374</v>
      </c>
      <c r="GU14267" t="s">
        <v>15375</v>
      </c>
      <c r="GV14267" t="s">
        <v>15376</v>
      </c>
      <c r="GW14267" t="s">
        <v>15377</v>
      </c>
      <c r="GX14267" t="s">
        <v>15378</v>
      </c>
      <c r="GY14267" t="s">
        <v>15379</v>
      </c>
      <c r="GZ14267" t="s">
        <v>15380</v>
      </c>
      <c r="HA14267" t="s">
        <v>15381</v>
      </c>
      <c r="HB14267" t="s">
        <v>15382</v>
      </c>
      <c r="HC14267" t="s">
        <v>15045</v>
      </c>
      <c r="HD14267" t="s">
        <v>15383</v>
      </c>
      <c r="HE14267" t="s">
        <v>15384</v>
      </c>
      <c r="HF14267" t="s">
        <v>15385</v>
      </c>
      <c r="HG14267" t="s">
        <v>15386</v>
      </c>
      <c r="HH14267" t="s">
        <v>15387</v>
      </c>
      <c r="HI14267" t="s">
        <v>11651</v>
      </c>
      <c r="HJ14267" t="s">
        <v>15388</v>
      </c>
      <c r="HK14267" t="s">
        <v>15389</v>
      </c>
      <c r="HL14267" t="s">
        <v>15390</v>
      </c>
      <c r="HM14267" t="s">
        <v>15391</v>
      </c>
      <c r="HN14267" t="s">
        <v>15392</v>
      </c>
      <c r="HO14267" t="s">
        <v>10261</v>
      </c>
      <c r="HP14267" t="s">
        <v>15393</v>
      </c>
      <c r="HQ14267" t="s">
        <v>15394</v>
      </c>
      <c r="HR14267" t="s">
        <v>15395</v>
      </c>
      <c r="HS14267" t="s">
        <v>15396</v>
      </c>
      <c r="HT14267" t="s">
        <v>15397</v>
      </c>
      <c r="HU14267" t="s">
        <v>10260</v>
      </c>
      <c r="HV14267" t="s">
        <v>15398</v>
      </c>
      <c r="HW14267" t="s">
        <v>15399</v>
      </c>
      <c r="HX14267" t="s">
        <v>15400</v>
      </c>
      <c r="HY14267" t="s">
        <v>15401</v>
      </c>
      <c r="HZ14267" t="s">
        <v>15402</v>
      </c>
      <c r="IA14267" t="s">
        <v>763</v>
      </c>
      <c r="IB14267" t="s">
        <v>15403</v>
      </c>
      <c r="IC14267" t="s">
        <v>15404</v>
      </c>
      <c r="ID14267" t="s">
        <v>15405</v>
      </c>
      <c r="IE14267" t="s">
        <v>15406</v>
      </c>
      <c r="IF14267" t="s">
        <v>15407</v>
      </c>
      <c r="IG14267" t="s">
        <v>15408</v>
      </c>
      <c r="IH14267" t="s">
        <v>15409</v>
      </c>
      <c r="II14267" t="s">
        <v>15410</v>
      </c>
      <c r="IJ14267" t="s">
        <v>15411</v>
      </c>
      <c r="IK14267" t="s">
        <v>15412</v>
      </c>
      <c r="IL14267" t="s">
        <v>15413</v>
      </c>
      <c r="IM14267" t="s">
        <v>15414</v>
      </c>
      <c r="IN14267" t="s">
        <v>15415</v>
      </c>
      <c r="IO14267" t="s">
        <v>15416</v>
      </c>
      <c r="IP14267" t="s">
        <v>15417</v>
      </c>
      <c r="IQ14267" t="s">
        <v>15418</v>
      </c>
      <c r="IR14267" t="s">
        <v>15419</v>
      </c>
      <c r="IS14267" t="s">
        <v>15420</v>
      </c>
      <c r="IT14267" t="s">
        <v>15421</v>
      </c>
      <c r="IU14267" t="s">
        <v>15422</v>
      </c>
      <c r="IV14267" t="s">
        <v>15423</v>
      </c>
      <c r="IW14267" t="s">
        <v>15424</v>
      </c>
      <c r="IX14267" t="s">
        <v>15425</v>
      </c>
      <c r="IY14267" t="s">
        <v>2589</v>
      </c>
      <c r="IZ14267" t="s">
        <v>15426</v>
      </c>
      <c r="JA14267" t="s">
        <v>15427</v>
      </c>
      <c r="JB14267" t="s">
        <v>15428</v>
      </c>
      <c r="JC14267" t="s">
        <v>15429</v>
      </c>
      <c r="JD14267" t="s">
        <v>15430</v>
      </c>
      <c r="JE14267" t="s">
        <v>15431</v>
      </c>
      <c r="JF14267" t="s">
        <v>15432</v>
      </c>
      <c r="JG14267" t="s">
        <v>15433</v>
      </c>
      <c r="JH14267" t="s">
        <v>15434</v>
      </c>
      <c r="JI14267" t="s">
        <v>15435</v>
      </c>
      <c r="JJ14267" t="s">
        <v>13707</v>
      </c>
      <c r="JK14267" t="s">
        <v>15436</v>
      </c>
      <c r="JL14267" t="s">
        <v>15437</v>
      </c>
      <c r="JM14267" t="s">
        <v>15438</v>
      </c>
      <c r="JN14267" t="s">
        <v>15439</v>
      </c>
      <c r="JO14267" t="s">
        <v>15440</v>
      </c>
      <c r="JP14267" t="s">
        <v>15441</v>
      </c>
      <c r="JQ14267" t="s">
        <v>15442</v>
      </c>
      <c r="JR14267" t="s">
        <v>15443</v>
      </c>
      <c r="JS14267" t="s">
        <v>15444</v>
      </c>
      <c r="JT14267" t="s">
        <v>15445</v>
      </c>
      <c r="JU14267" t="s">
        <v>12351</v>
      </c>
      <c r="JV14267" t="s">
        <v>15446</v>
      </c>
      <c r="JW14267" t="s">
        <v>10246</v>
      </c>
      <c r="JX14267" t="s">
        <v>15447</v>
      </c>
      <c r="JY14267" t="s">
        <v>15448</v>
      </c>
      <c r="JZ14267" t="s">
        <v>15449</v>
      </c>
      <c r="KA14267" t="s">
        <v>15450</v>
      </c>
      <c r="KB14267" t="s">
        <v>15451</v>
      </c>
    </row>
    <row r="14268" spans="1:288">
      <c r="A14268" s="1" t="s">
        <v>15452</v>
      </c>
    </row>
    <row r="14273" spans="1:5">
      <c r="A14273" t="s">
        <v>15453</v>
      </c>
      <c r="B14273" t="s">
        <v>15454</v>
      </c>
      <c r="C14273" t="s">
        <v>15455</v>
      </c>
      <c r="D14273" t="s">
        <v>3358</v>
      </c>
      <c r="E14273" t="s">
        <v>15456</v>
      </c>
    </row>
    <row r="14274" spans="1:5">
      <c r="A14274" s="1" t="s">
        <v>15457</v>
      </c>
    </row>
    <row r="14279" spans="1:5">
      <c r="A14279" t="s">
        <v>15458</v>
      </c>
    </row>
    <row r="14281" spans="1:5">
      <c r="A14281" t="s">
        <v>15459</v>
      </c>
    </row>
    <row r="14283" spans="1:5">
      <c r="A14283" t="s">
        <v>15460</v>
      </c>
      <c r="B14283" t="s">
        <v>15461</v>
      </c>
    </row>
    <row r="14285" spans="1:5">
      <c r="A14285" t="s">
        <v>15462</v>
      </c>
    </row>
    <row r="14287" spans="1:5">
      <c r="A14287" t="s">
        <v>8</v>
      </c>
      <c r="B14287" t="s">
        <v>15463</v>
      </c>
    </row>
    <row r="14289" spans="1:11">
      <c r="A14289" t="s">
        <v>15464</v>
      </c>
      <c r="B14289" t="s">
        <v>15465</v>
      </c>
    </row>
    <row r="14291" spans="1:11">
      <c r="A14291" t="s">
        <v>15466</v>
      </c>
      <c r="B14291" t="s">
        <v>15467</v>
      </c>
      <c r="C14291" t="s">
        <v>15468</v>
      </c>
    </row>
    <row r="14293" spans="1:11">
      <c r="A14293" t="s">
        <v>15469</v>
      </c>
      <c r="B14293" t="s">
        <v>138</v>
      </c>
      <c r="C14293" t="s">
        <v>673</v>
      </c>
      <c r="D14293" t="s">
        <v>15470</v>
      </c>
      <c r="E14293" t="s">
        <v>15471</v>
      </c>
      <c r="F14293" t="s">
        <v>2895</v>
      </c>
      <c r="G14293" t="s">
        <v>15472</v>
      </c>
      <c r="H14293" t="s">
        <v>15473</v>
      </c>
      <c r="I14293" t="s">
        <v>15474</v>
      </c>
      <c r="J14293" t="s">
        <v>15475</v>
      </c>
      <c r="K14293" t="s">
        <v>15476</v>
      </c>
    </row>
    <row r="14295" spans="1:11">
      <c r="A14295" t="s">
        <v>15477</v>
      </c>
      <c r="B14295" t="s">
        <v>15478</v>
      </c>
      <c r="C14295" t="s">
        <v>15479</v>
      </c>
      <c r="D14295" t="s">
        <v>15480</v>
      </c>
      <c r="E14295" t="s">
        <v>15481</v>
      </c>
    </row>
    <row r="14297" spans="1:11">
      <c r="A14297" t="s">
        <v>15482</v>
      </c>
      <c r="B14297" t="s">
        <v>15483</v>
      </c>
      <c r="C14297" t="s">
        <v>15484</v>
      </c>
    </row>
    <row r="14299" spans="1:11">
      <c r="A14299" t="s">
        <v>15485</v>
      </c>
    </row>
    <row r="14301" spans="1:11">
      <c r="A14301" t="s">
        <v>15486</v>
      </c>
    </row>
    <row r="14303" spans="1:11">
      <c r="A14303" t="s">
        <v>15487</v>
      </c>
      <c r="B14303" t="s">
        <v>15488</v>
      </c>
    </row>
    <row r="14304" spans="1:11">
      <c r="A14304" t="s">
        <v>15489</v>
      </c>
    </row>
    <row r="14306" spans="1:2">
      <c r="A14306" t="s">
        <v>15490</v>
      </c>
      <c r="B14306" t="s">
        <v>15491</v>
      </c>
    </row>
    <row r="14307" spans="1:2">
      <c r="A14307" t="s">
        <v>15492</v>
      </c>
    </row>
    <row r="14309" spans="1:2">
      <c r="A14309" t="s">
        <v>15493</v>
      </c>
    </row>
    <row r="14310" spans="1:2">
      <c r="A14310" t="s">
        <v>15494</v>
      </c>
    </row>
    <row r="14312" spans="1:2">
      <c r="A14312" t="s">
        <v>15495</v>
      </c>
      <c r="B14312" t="s">
        <v>15496</v>
      </c>
    </row>
    <row r="14313" spans="1:2">
      <c r="A14313" t="s">
        <v>15497</v>
      </c>
    </row>
    <row r="14315" spans="1:2">
      <c r="A14315" t="s">
        <v>15498</v>
      </c>
    </row>
    <row r="14316" spans="1:2">
      <c r="A14316" t="s">
        <v>15499</v>
      </c>
    </row>
    <row r="14318" spans="1:2">
      <c r="A14318" t="s">
        <v>15500</v>
      </c>
    </row>
    <row r="14319" spans="1:2">
      <c r="A14319" t="s">
        <v>15501</v>
      </c>
    </row>
    <row r="14321" spans="1:7">
      <c r="A14321" t="s">
        <v>15502</v>
      </c>
    </row>
    <row r="14322" spans="1:7">
      <c r="A14322" t="s">
        <v>15503</v>
      </c>
    </row>
    <row r="14324" spans="1:7">
      <c r="A14324" s="1" t="s">
        <v>15504</v>
      </c>
    </row>
    <row r="14329" spans="1:7">
      <c r="A14329" t="s">
        <v>15505</v>
      </c>
      <c r="B14329" t="s">
        <v>15506</v>
      </c>
      <c r="C14329" t="s">
        <v>5089</v>
      </c>
      <c r="D14329" t="s">
        <v>15507</v>
      </c>
    </row>
    <row r="14331" spans="1:7">
      <c r="A14331" t="s">
        <v>15508</v>
      </c>
      <c r="B14331" t="s">
        <v>15509</v>
      </c>
      <c r="C14331" t="s">
        <v>1011</v>
      </c>
      <c r="D14331" t="s">
        <v>15510</v>
      </c>
      <c r="E14331" t="s">
        <v>15511</v>
      </c>
      <c r="F14331" t="s">
        <v>820</v>
      </c>
      <c r="G14331" t="s">
        <v>15512</v>
      </c>
    </row>
    <row r="14332" spans="1:7">
      <c r="A14332" t="s">
        <v>15513</v>
      </c>
      <c r="B14332" t="s">
        <v>4274</v>
      </c>
      <c r="C14332" t="s">
        <v>15514</v>
      </c>
    </row>
    <row r="14333" spans="1:7">
      <c r="A14333" t="s">
        <v>15515</v>
      </c>
      <c r="B14333" t="s">
        <v>15516</v>
      </c>
    </row>
    <row r="14335" spans="1:7">
      <c r="A14335" t="s">
        <v>15517</v>
      </c>
    </row>
    <row r="14337" spans="1:14">
      <c r="A14337" t="s">
        <v>15518</v>
      </c>
      <c r="B14337" t="s">
        <v>15519</v>
      </c>
    </row>
    <row r="14339" spans="1:14">
      <c r="A14339" t="s">
        <v>15520</v>
      </c>
    </row>
    <row r="14341" spans="1:14">
      <c r="A14341" t="s">
        <v>15521</v>
      </c>
      <c r="B14341" t="s">
        <v>15522</v>
      </c>
    </row>
    <row r="14343" spans="1:14">
      <c r="A14343" t="s">
        <v>15523</v>
      </c>
    </row>
    <row r="14344" spans="1:14">
      <c r="A14344" t="s">
        <v>308</v>
      </c>
    </row>
    <row r="14345" spans="1:14">
      <c r="A14345" t="s">
        <v>15524</v>
      </c>
    </row>
    <row r="14352" spans="1:14">
      <c r="A14352" t="s">
        <v>7006</v>
      </c>
      <c r="B14352" t="s">
        <v>673</v>
      </c>
      <c r="C14352" t="s">
        <v>674</v>
      </c>
      <c r="D14352" t="s">
        <v>672</v>
      </c>
      <c r="E14352" t="s">
        <v>138</v>
      </c>
      <c r="F14352" t="s">
        <v>315</v>
      </c>
      <c r="G14352" t="s">
        <v>3375</v>
      </c>
      <c r="H14352" t="s">
        <v>7007</v>
      </c>
      <c r="I14352" t="s">
        <v>7008</v>
      </c>
      <c r="J14352" t="s">
        <v>7009</v>
      </c>
      <c r="K14352" t="s">
        <v>7010</v>
      </c>
      <c r="L14352" t="s">
        <v>7011</v>
      </c>
      <c r="M14352" t="s">
        <v>7012</v>
      </c>
      <c r="N14352" t="s">
        <v>7013</v>
      </c>
    </row>
    <row r="14355" spans="1:7">
      <c r="A14355" t="s">
        <v>15525</v>
      </c>
    </row>
    <row r="14357" spans="1:7">
      <c r="A14357" t="s">
        <v>15526</v>
      </c>
    </row>
    <row r="14358" spans="1:7">
      <c r="A14358" t="s">
        <v>4677</v>
      </c>
    </row>
    <row r="14360" spans="1:7">
      <c r="A14360" t="s">
        <v>15527</v>
      </c>
      <c r="B14360" t="s">
        <v>373</v>
      </c>
      <c r="C14360" t="s">
        <v>28</v>
      </c>
      <c r="D14360" t="s">
        <v>301</v>
      </c>
      <c r="E14360" t="s">
        <v>671</v>
      </c>
      <c r="F14360" t="s">
        <v>4679</v>
      </c>
      <c r="G14360" t="s">
        <v>15528</v>
      </c>
    </row>
    <row r="14361" spans="1:7">
      <c r="A14361" t="s">
        <v>15529</v>
      </c>
      <c r="B14361" t="s">
        <v>4682</v>
      </c>
      <c r="C14361" t="s">
        <v>1027</v>
      </c>
      <c r="D14361" t="s">
        <v>4683</v>
      </c>
    </row>
    <row r="14362" spans="1:7">
      <c r="A14362" t="s">
        <v>15530</v>
      </c>
    </row>
    <row r="14363" spans="1:7">
      <c r="A14363" t="s">
        <v>15531</v>
      </c>
    </row>
    <row r="14365" spans="1:7">
      <c r="A14365" t="s">
        <v>15532</v>
      </c>
    </row>
    <row r="14368" spans="1:7">
      <c r="A14368" t="s">
        <v>7024</v>
      </c>
    </row>
    <row r="14369" spans="1:6">
      <c r="A14369" t="s">
        <v>15533</v>
      </c>
    </row>
    <row r="14370" spans="1:6">
      <c r="A14370" t="s">
        <v>15534</v>
      </c>
    </row>
    <row r="14371" spans="1:6">
      <c r="A14371" t="s">
        <v>15535</v>
      </c>
    </row>
    <row r="14374" spans="1:6">
      <c r="A14374" t="s">
        <v>15536</v>
      </c>
    </row>
    <row r="14376" spans="1:6">
      <c r="A14376" t="s">
        <v>15537</v>
      </c>
      <c r="B14376" t="s">
        <v>15538</v>
      </c>
      <c r="C14376" t="s">
        <v>15539</v>
      </c>
      <c r="D14376" t="s">
        <v>15540</v>
      </c>
      <c r="E14376" t="s">
        <v>15541</v>
      </c>
      <c r="F14376" t="s">
        <v>15542</v>
      </c>
    </row>
    <row r="14379" spans="1:6">
      <c r="A14379" t="s">
        <v>15543</v>
      </c>
      <c r="B14379" t="s">
        <v>15544</v>
      </c>
    </row>
    <row r="14384" spans="1:6">
      <c r="A14384" s="1" t="s">
        <v>15545</v>
      </c>
    </row>
    <row r="14392" spans="1:9">
      <c r="A14392" t="s">
        <v>1804</v>
      </c>
    </row>
    <row r="14394" spans="1:9">
      <c r="A14394" t="s">
        <v>1805</v>
      </c>
      <c r="B14394" t="s">
        <v>218</v>
      </c>
      <c r="C14394" t="s">
        <v>380</v>
      </c>
      <c r="D14394" t="s">
        <v>378</v>
      </c>
      <c r="E14394" t="s">
        <v>377</v>
      </c>
      <c r="F14394" t="s">
        <v>379</v>
      </c>
      <c r="G14394" t="s">
        <v>1806</v>
      </c>
      <c r="H14394" t="s">
        <v>1807</v>
      </c>
    </row>
    <row r="14398" spans="1:9">
      <c r="A14398" t="s">
        <v>15546</v>
      </c>
    </row>
    <row r="14400" spans="1:9">
      <c r="A14400" t="s">
        <v>15547</v>
      </c>
      <c r="B14400" t="s">
        <v>380</v>
      </c>
      <c r="C14400" t="s">
        <v>377</v>
      </c>
      <c r="D14400" t="s">
        <v>378</v>
      </c>
      <c r="E14400" t="s">
        <v>379</v>
      </c>
      <c r="F14400" t="s">
        <v>896</v>
      </c>
      <c r="G14400" t="s">
        <v>52</v>
      </c>
      <c r="H14400" t="s">
        <v>55</v>
      </c>
      <c r="I14400" t="s">
        <v>688</v>
      </c>
    </row>
    <row r="14401" spans="1:9">
      <c r="A14401" t="s">
        <v>2154</v>
      </c>
    </row>
    <row r="14402" spans="1:9">
      <c r="A14402" t="s">
        <v>15548</v>
      </c>
      <c r="B14402" t="s">
        <v>374</v>
      </c>
      <c r="C14402" t="s">
        <v>4118</v>
      </c>
      <c r="D14402" t="s">
        <v>2839</v>
      </c>
      <c r="E14402" t="s">
        <v>1378</v>
      </c>
      <c r="F14402" t="s">
        <v>15549</v>
      </c>
      <c r="G14402" t="s">
        <v>28</v>
      </c>
      <c r="H14402" t="s">
        <v>302</v>
      </c>
      <c r="I14402" t="s">
        <v>288</v>
      </c>
    </row>
    <row r="14403" spans="1:9">
      <c r="A14403" t="s">
        <v>2154</v>
      </c>
    </row>
    <row r="14404" spans="1:9">
      <c r="A14404" t="s">
        <v>15550</v>
      </c>
      <c r="B14404" t="s">
        <v>7569</v>
      </c>
      <c r="C14404" t="s">
        <v>4840</v>
      </c>
      <c r="D14404" t="s">
        <v>1360</v>
      </c>
      <c r="E14404" t="s">
        <v>359</v>
      </c>
      <c r="F14404" t="s">
        <v>680</v>
      </c>
      <c r="G14404" t="s">
        <v>672</v>
      </c>
      <c r="H14404" t="s">
        <v>678</v>
      </c>
      <c r="I14404" t="s">
        <v>15551</v>
      </c>
    </row>
    <row r="14405" spans="1:9">
      <c r="A14405" t="s">
        <v>2154</v>
      </c>
    </row>
    <row r="14406" spans="1:9">
      <c r="A14406" t="s">
        <v>15552</v>
      </c>
      <c r="B14406" t="s">
        <v>15553</v>
      </c>
    </row>
    <row r="14407" spans="1:9">
      <c r="A14407" t="s">
        <v>2154</v>
      </c>
    </row>
    <row r="14409" spans="1:9">
      <c r="A14409" t="s">
        <v>9661</v>
      </c>
      <c r="B14409" t="s">
        <v>9662</v>
      </c>
      <c r="C14409" t="s">
        <v>9663</v>
      </c>
      <c r="D14409" t="s">
        <v>9664</v>
      </c>
      <c r="E14409" t="s">
        <v>15554</v>
      </c>
    </row>
    <row r="14411" spans="1:9">
      <c r="A14411" t="s">
        <v>15555</v>
      </c>
    </row>
    <row r="14413" spans="1:9">
      <c r="A14413" t="s">
        <v>15556</v>
      </c>
      <c r="B14413" t="s">
        <v>15557</v>
      </c>
    </row>
    <row r="14416" spans="1:9">
      <c r="A14416" t="s">
        <v>15558</v>
      </c>
    </row>
    <row r="14417" spans="1:5">
      <c r="A14417" t="s">
        <v>15559</v>
      </c>
    </row>
    <row r="14421" spans="1:5">
      <c r="A14421" s="1" t="s">
        <v>15560</v>
      </c>
    </row>
    <row r="14426" spans="1:5">
      <c r="A14426" t="s">
        <v>15561</v>
      </c>
      <c r="B14426" t="s">
        <v>15562</v>
      </c>
      <c r="C14426" t="s">
        <v>15563</v>
      </c>
    </row>
    <row r="14428" spans="1:5">
      <c r="A14428" t="s">
        <v>15564</v>
      </c>
    </row>
    <row r="14430" spans="1:5">
      <c r="A14430" t="s">
        <v>15565</v>
      </c>
      <c r="B14430" t="s">
        <v>15566</v>
      </c>
      <c r="C14430" t="s">
        <v>15567</v>
      </c>
      <c r="D14430" t="s">
        <v>15568</v>
      </c>
    </row>
    <row r="14432" spans="1:5">
      <c r="A14432" t="s">
        <v>15569</v>
      </c>
      <c r="B14432" t="s">
        <v>9994</v>
      </c>
      <c r="C14432" t="s">
        <v>6956</v>
      </c>
      <c r="D14432" t="s">
        <v>1640</v>
      </c>
      <c r="E14432" t="s">
        <v>15570</v>
      </c>
    </row>
    <row r="14434" spans="1:4">
      <c r="A14434" t="s">
        <v>15571</v>
      </c>
    </row>
    <row r="14436" spans="1:4">
      <c r="A14436" t="s">
        <v>15572</v>
      </c>
    </row>
    <row r="14438" spans="1:4">
      <c r="A14438" t="s">
        <v>15573</v>
      </c>
      <c r="B14438" t="s">
        <v>15574</v>
      </c>
    </row>
    <row r="14440" spans="1:4">
      <c r="A14440" t="s">
        <v>15575</v>
      </c>
      <c r="B14440" t="s">
        <v>15576</v>
      </c>
      <c r="C14440" t="s">
        <v>15577</v>
      </c>
      <c r="D14440" t="s">
        <v>15578</v>
      </c>
    </row>
    <row r="14442" spans="1:4">
      <c r="A14442" t="s">
        <v>321</v>
      </c>
      <c r="B14442" t="s">
        <v>322</v>
      </c>
      <c r="C14442" t="s">
        <v>15579</v>
      </c>
      <c r="D14442" t="s">
        <v>15580</v>
      </c>
    </row>
    <row r="14443" spans="1:4">
      <c r="A14443" s="1" t="s">
        <v>15581</v>
      </c>
    </row>
    <row r="14448" spans="1:4">
      <c r="A14448" t="s">
        <v>15582</v>
      </c>
    </row>
    <row r="14449" spans="1:6">
      <c r="A14449" t="s">
        <v>15583</v>
      </c>
      <c r="B14449" t="s">
        <v>15584</v>
      </c>
      <c r="C14449" t="s">
        <v>15585</v>
      </c>
    </row>
    <row r="14450" spans="1:6">
      <c r="A14450" t="s">
        <v>15586</v>
      </c>
      <c r="B14450" t="s">
        <v>9709</v>
      </c>
      <c r="C14450" t="s">
        <v>15587</v>
      </c>
    </row>
    <row r="14451" spans="1:6">
      <c r="A14451" s="1" t="s">
        <v>15588</v>
      </c>
    </row>
    <row r="14456" spans="1:6">
      <c r="A14456" t="s">
        <v>15589</v>
      </c>
    </row>
    <row r="14458" spans="1:6">
      <c r="A14458" t="s">
        <v>15590</v>
      </c>
    </row>
    <row r="14460" spans="1:6">
      <c r="A14460" t="s">
        <v>15591</v>
      </c>
      <c r="B14460" t="s">
        <v>15592</v>
      </c>
      <c r="C14460" t="s">
        <v>15593</v>
      </c>
    </row>
    <row r="14462" spans="1:6">
      <c r="A14462" t="s">
        <v>15594</v>
      </c>
      <c r="B14462" t="s">
        <v>10780</v>
      </c>
      <c r="C14462" t="s">
        <v>15595</v>
      </c>
      <c r="D14462" t="s">
        <v>15596</v>
      </c>
      <c r="E14462" t="s">
        <v>848</v>
      </c>
      <c r="F14462" t="s">
        <v>15597</v>
      </c>
    </row>
    <row r="14464" spans="1:6">
      <c r="A14464" t="s">
        <v>15598</v>
      </c>
    </row>
    <row r="14465" spans="1:2">
      <c r="A14465" t="s">
        <v>15599</v>
      </c>
    </row>
    <row r="14467" spans="1:2">
      <c r="A14467" t="s">
        <v>15600</v>
      </c>
    </row>
    <row r="14470" spans="1:2">
      <c r="A14470" t="s">
        <v>15601</v>
      </c>
      <c r="B14470" t="s">
        <v>15602</v>
      </c>
    </row>
    <row r="14471" spans="1:2">
      <c r="A14471" s="1" t="s">
        <v>15603</v>
      </c>
    </row>
    <row r="14476" spans="1:2">
      <c r="A14476" t="s">
        <v>15604</v>
      </c>
    </row>
    <row r="14478" spans="1:2">
      <c r="A14478" t="s">
        <v>1802</v>
      </c>
    </row>
    <row r="14480" spans="1:2">
      <c r="A14480" t="s">
        <v>1803</v>
      </c>
    </row>
    <row r="14482" spans="1:8">
      <c r="A14482" t="s">
        <v>1804</v>
      </c>
    </row>
    <row r="14484" spans="1:8">
      <c r="A14484" t="s">
        <v>1805</v>
      </c>
      <c r="B14484" t="s">
        <v>218</v>
      </c>
      <c r="C14484" t="s">
        <v>380</v>
      </c>
      <c r="D14484" t="s">
        <v>378</v>
      </c>
      <c r="E14484" t="s">
        <v>377</v>
      </c>
      <c r="F14484" t="s">
        <v>379</v>
      </c>
      <c r="G14484" t="s">
        <v>1806</v>
      </c>
      <c r="H14484" t="s">
        <v>1807</v>
      </c>
    </row>
    <row r="14486" spans="1:8">
      <c r="A14486" t="s">
        <v>1808</v>
      </c>
    </row>
    <row r="14488" spans="1:8">
      <c r="A14488" t="s">
        <v>1809</v>
      </c>
    </row>
    <row r="14489" spans="1:8">
      <c r="A14489" t="s">
        <v>1810</v>
      </c>
    </row>
    <row r="14490" spans="1:8">
      <c r="A14490" t="s">
        <v>1811</v>
      </c>
    </row>
    <row r="14491" spans="1:8">
      <c r="A14491" t="s">
        <v>1812</v>
      </c>
    </row>
    <row r="14492" spans="1:8">
      <c r="A14492" t="s">
        <v>1813</v>
      </c>
    </row>
    <row r="14493" spans="1:8">
      <c r="A14493" t="s">
        <v>1814</v>
      </c>
    </row>
    <row r="14495" spans="1:8">
      <c r="A14495" t="s">
        <v>1815</v>
      </c>
    </row>
    <row r="14497" spans="1:227">
      <c r="A14497" t="s">
        <v>1816</v>
      </c>
      <c r="B14497" t="s">
        <v>1817</v>
      </c>
      <c r="C14497" t="s">
        <v>28</v>
      </c>
      <c r="D14497" t="s">
        <v>301</v>
      </c>
      <c r="E14497" t="s">
        <v>302</v>
      </c>
      <c r="F14497" t="s">
        <v>288</v>
      </c>
      <c r="G14497" t="s">
        <v>1818</v>
      </c>
      <c r="H14497" t="s">
        <v>1819</v>
      </c>
      <c r="I14497" t="s">
        <v>674</v>
      </c>
      <c r="J14497" t="s">
        <v>1820</v>
      </c>
      <c r="K14497" t="s">
        <v>1821</v>
      </c>
    </row>
    <row r="14499" spans="1:227">
      <c r="A14499" t="s">
        <v>1822</v>
      </c>
    </row>
    <row r="14500" spans="1:227">
      <c r="A14500" t="s">
        <v>1823</v>
      </c>
    </row>
    <row r="14505" spans="1:227">
      <c r="A14505" t="s">
        <v>15605</v>
      </c>
      <c r="B14505" t="s">
        <v>13205</v>
      </c>
      <c r="C14505" t="s">
        <v>13200</v>
      </c>
      <c r="D14505" t="s">
        <v>2940</v>
      </c>
      <c r="E14505" t="s">
        <v>15606</v>
      </c>
      <c r="F14505" t="s">
        <v>13217</v>
      </c>
      <c r="G14505" t="s">
        <v>15607</v>
      </c>
      <c r="H14505" t="s">
        <v>13206</v>
      </c>
      <c r="I14505" t="s">
        <v>15608</v>
      </c>
      <c r="J14505" t="s">
        <v>15609</v>
      </c>
      <c r="K14505" t="s">
        <v>13207</v>
      </c>
      <c r="L14505" t="s">
        <v>15610</v>
      </c>
      <c r="M14505" t="s">
        <v>13208</v>
      </c>
      <c r="N14505" t="s">
        <v>13209</v>
      </c>
      <c r="O14505" t="s">
        <v>15611</v>
      </c>
      <c r="P14505" t="s">
        <v>15612</v>
      </c>
      <c r="Q14505" t="s">
        <v>15613</v>
      </c>
      <c r="R14505" t="s">
        <v>15614</v>
      </c>
      <c r="S14505" t="s">
        <v>13219</v>
      </c>
      <c r="T14505" t="s">
        <v>15615</v>
      </c>
      <c r="U14505" t="s">
        <v>15616</v>
      </c>
      <c r="V14505" t="s">
        <v>15617</v>
      </c>
      <c r="W14505" t="s">
        <v>13195</v>
      </c>
      <c r="X14505" t="s">
        <v>15618</v>
      </c>
      <c r="Y14505" t="s">
        <v>15619</v>
      </c>
      <c r="Z14505" t="s">
        <v>15620</v>
      </c>
      <c r="AA14505" t="s">
        <v>15621</v>
      </c>
      <c r="AB14505" t="s">
        <v>5441</v>
      </c>
      <c r="AC14505" t="s">
        <v>15622</v>
      </c>
      <c r="AD14505" t="s">
        <v>15623</v>
      </c>
      <c r="AE14505" t="s">
        <v>15624</v>
      </c>
      <c r="AF14505" t="s">
        <v>15625</v>
      </c>
      <c r="AG14505" t="s">
        <v>15626</v>
      </c>
      <c r="AH14505" t="s">
        <v>8138</v>
      </c>
      <c r="AI14505" t="s">
        <v>13218</v>
      </c>
      <c r="AJ14505" t="s">
        <v>15627</v>
      </c>
      <c r="AK14505" t="s">
        <v>15628</v>
      </c>
      <c r="AL14505" t="s">
        <v>15629</v>
      </c>
      <c r="AM14505" t="s">
        <v>15630</v>
      </c>
      <c r="AN14505" t="s">
        <v>15631</v>
      </c>
      <c r="AO14505" t="s">
        <v>15632</v>
      </c>
      <c r="AP14505" t="s">
        <v>15633</v>
      </c>
      <c r="AQ14505" t="s">
        <v>15634</v>
      </c>
      <c r="AR14505" t="s">
        <v>15635</v>
      </c>
      <c r="AS14505" t="s">
        <v>15636</v>
      </c>
      <c r="AT14505" t="s">
        <v>15637</v>
      </c>
      <c r="AU14505" t="s">
        <v>15638</v>
      </c>
      <c r="AV14505" t="s">
        <v>15639</v>
      </c>
      <c r="AW14505" t="s">
        <v>15640</v>
      </c>
      <c r="AX14505" t="s">
        <v>15641</v>
      </c>
      <c r="AY14505" t="s">
        <v>15404</v>
      </c>
      <c r="AZ14505" t="s">
        <v>15642</v>
      </c>
      <c r="BA14505" t="s">
        <v>13216</v>
      </c>
      <c r="BB14505" t="s">
        <v>15643</v>
      </c>
      <c r="BC14505" t="s">
        <v>15644</v>
      </c>
      <c r="BD14505" t="s">
        <v>15645</v>
      </c>
      <c r="BE14505" t="s">
        <v>15646</v>
      </c>
      <c r="BF14505" t="s">
        <v>5443</v>
      </c>
      <c r="BG14505" t="s">
        <v>15647</v>
      </c>
      <c r="BH14505" t="s">
        <v>15648</v>
      </c>
      <c r="BI14505" t="s">
        <v>15649</v>
      </c>
      <c r="BJ14505" t="s">
        <v>15650</v>
      </c>
      <c r="BK14505" t="s">
        <v>15651</v>
      </c>
      <c r="BL14505" t="s">
        <v>13196</v>
      </c>
      <c r="BM14505" t="s">
        <v>15652</v>
      </c>
      <c r="BN14505" t="s">
        <v>15653</v>
      </c>
      <c r="BO14505" t="s">
        <v>15654</v>
      </c>
      <c r="BP14505" t="s">
        <v>15655</v>
      </c>
      <c r="BQ14505" t="s">
        <v>15655</v>
      </c>
      <c r="BR14505" t="s">
        <v>15656</v>
      </c>
      <c r="BS14505" t="s">
        <v>15657</v>
      </c>
      <c r="BT14505" t="s">
        <v>15658</v>
      </c>
      <c r="BU14505" t="s">
        <v>15659</v>
      </c>
      <c r="BV14505" t="s">
        <v>15660</v>
      </c>
      <c r="BW14505" t="s">
        <v>15661</v>
      </c>
      <c r="BX14505" t="s">
        <v>10266</v>
      </c>
      <c r="BY14505" t="s">
        <v>15662</v>
      </c>
      <c r="BZ14505" t="s">
        <v>15663</v>
      </c>
      <c r="CA14505" t="s">
        <v>13210</v>
      </c>
      <c r="CB14505" t="s">
        <v>15664</v>
      </c>
      <c r="CC14505" t="s">
        <v>15665</v>
      </c>
      <c r="CD14505" t="s">
        <v>15666</v>
      </c>
      <c r="CE14505" t="s">
        <v>15667</v>
      </c>
      <c r="CF14505" t="s">
        <v>15668</v>
      </c>
      <c r="CG14505" t="s">
        <v>15669</v>
      </c>
      <c r="CH14505" t="s">
        <v>15670</v>
      </c>
      <c r="CI14505" t="s">
        <v>15671</v>
      </c>
      <c r="CJ14505" t="s">
        <v>15672</v>
      </c>
      <c r="CK14505" t="s">
        <v>13999</v>
      </c>
      <c r="CL14505" t="s">
        <v>13193</v>
      </c>
      <c r="CM14505" t="s">
        <v>15673</v>
      </c>
      <c r="CN14505" t="s">
        <v>13198</v>
      </c>
      <c r="CO14505" t="s">
        <v>15674</v>
      </c>
      <c r="CP14505" t="s">
        <v>15675</v>
      </c>
      <c r="CQ14505" t="s">
        <v>13086</v>
      </c>
      <c r="CR14505" t="s">
        <v>13223</v>
      </c>
      <c r="CS14505" t="s">
        <v>15676</v>
      </c>
      <c r="CT14505" t="s">
        <v>15677</v>
      </c>
      <c r="CU14505" t="s">
        <v>13221</v>
      </c>
      <c r="CV14505" t="s">
        <v>15678</v>
      </c>
      <c r="CW14505" t="s">
        <v>15679</v>
      </c>
      <c r="CX14505" t="s">
        <v>13211</v>
      </c>
      <c r="CY14505" t="s">
        <v>15680</v>
      </c>
      <c r="CZ14505" t="s">
        <v>15681</v>
      </c>
      <c r="DA14505" t="s">
        <v>13468</v>
      </c>
      <c r="DB14505" t="s">
        <v>15682</v>
      </c>
      <c r="DC14505" t="s">
        <v>15683</v>
      </c>
      <c r="DD14505" t="s">
        <v>15684</v>
      </c>
      <c r="DE14505" t="s">
        <v>13084</v>
      </c>
      <c r="DF14505" t="s">
        <v>15685</v>
      </c>
      <c r="DG14505" t="s">
        <v>8805</v>
      </c>
      <c r="DH14505" t="s">
        <v>15686</v>
      </c>
      <c r="DI14505" t="s">
        <v>15687</v>
      </c>
      <c r="DJ14505" t="s">
        <v>15688</v>
      </c>
      <c r="DK14505" t="s">
        <v>15689</v>
      </c>
      <c r="DL14505" t="s">
        <v>15690</v>
      </c>
      <c r="DM14505" t="s">
        <v>15691</v>
      </c>
      <c r="DN14505" t="s">
        <v>15692</v>
      </c>
      <c r="DO14505" t="s">
        <v>15693</v>
      </c>
      <c r="DP14505" t="s">
        <v>15694</v>
      </c>
      <c r="DQ14505" t="s">
        <v>15695</v>
      </c>
      <c r="DR14505" t="s">
        <v>15696</v>
      </c>
      <c r="DS14505" t="s">
        <v>13212</v>
      </c>
      <c r="DT14505" t="s">
        <v>15697</v>
      </c>
      <c r="DU14505" t="s">
        <v>15698</v>
      </c>
      <c r="DV14505" t="s">
        <v>15699</v>
      </c>
      <c r="DW14505" t="s">
        <v>15700</v>
      </c>
      <c r="DX14505" t="s">
        <v>15701</v>
      </c>
      <c r="DY14505" t="s">
        <v>15702</v>
      </c>
      <c r="DZ14505" t="s">
        <v>15703</v>
      </c>
      <c r="EA14505" t="s">
        <v>15704</v>
      </c>
      <c r="EB14505" t="s">
        <v>15705</v>
      </c>
      <c r="EC14505" t="s">
        <v>15311</v>
      </c>
      <c r="ED14505" t="s">
        <v>15706</v>
      </c>
      <c r="EE14505" t="s">
        <v>15707</v>
      </c>
      <c r="EF14505" t="s">
        <v>13016</v>
      </c>
      <c r="EG14505" t="s">
        <v>15708</v>
      </c>
      <c r="EH14505" t="s">
        <v>13769</v>
      </c>
      <c r="EI14505" t="s">
        <v>15709</v>
      </c>
      <c r="EJ14505" t="s">
        <v>15710</v>
      </c>
      <c r="EK14505" t="s">
        <v>15711</v>
      </c>
      <c r="EL14505" t="s">
        <v>15712</v>
      </c>
      <c r="EM14505" t="s">
        <v>2674</v>
      </c>
      <c r="EN14505" t="s">
        <v>13199</v>
      </c>
      <c r="EO14505" t="s">
        <v>15713</v>
      </c>
      <c r="EP14505" t="s">
        <v>15714</v>
      </c>
      <c r="EQ14505" t="s">
        <v>15715</v>
      </c>
      <c r="ER14505" t="s">
        <v>15293</v>
      </c>
      <c r="ES14505" t="s">
        <v>13222</v>
      </c>
      <c r="ET14505" t="s">
        <v>15716</v>
      </c>
      <c r="EU14505" t="s">
        <v>15717</v>
      </c>
      <c r="EV14505" t="s">
        <v>15718</v>
      </c>
      <c r="EW14505" t="s">
        <v>15719</v>
      </c>
      <c r="EX14505" t="s">
        <v>15720</v>
      </c>
      <c r="EY14505" t="s">
        <v>15721</v>
      </c>
      <c r="EZ14505" t="s">
        <v>15722</v>
      </c>
      <c r="FA14505" t="s">
        <v>15723</v>
      </c>
      <c r="FB14505" t="s">
        <v>10286</v>
      </c>
      <c r="FC14505" t="s">
        <v>15724</v>
      </c>
      <c r="FD14505" t="s">
        <v>13014</v>
      </c>
      <c r="FE14505" t="s">
        <v>15725</v>
      </c>
      <c r="FF14505" t="s">
        <v>15726</v>
      </c>
      <c r="FG14505" t="s">
        <v>15727</v>
      </c>
      <c r="FH14505" t="s">
        <v>15278</v>
      </c>
      <c r="FI14505" t="s">
        <v>15728</v>
      </c>
      <c r="FJ14505" t="s">
        <v>15729</v>
      </c>
      <c r="FK14505" t="s">
        <v>15730</v>
      </c>
      <c r="FL14505" t="s">
        <v>15270</v>
      </c>
      <c r="FM14505" t="s">
        <v>15731</v>
      </c>
      <c r="FN14505" t="s">
        <v>15732</v>
      </c>
      <c r="FO14505" t="s">
        <v>13442</v>
      </c>
      <c r="FP14505" t="s">
        <v>15733</v>
      </c>
      <c r="FQ14505" t="s">
        <v>13194</v>
      </c>
      <c r="FR14505" t="s">
        <v>15734</v>
      </c>
      <c r="FS14505" t="s">
        <v>15735</v>
      </c>
      <c r="FT14505" t="s">
        <v>15736</v>
      </c>
      <c r="FU14505" t="s">
        <v>15737</v>
      </c>
      <c r="FV14505" t="s">
        <v>15738</v>
      </c>
      <c r="FW14505" t="s">
        <v>15739</v>
      </c>
      <c r="FX14505" t="s">
        <v>15740</v>
      </c>
      <c r="FY14505" t="s">
        <v>13215</v>
      </c>
      <c r="FZ14505" t="s">
        <v>13214</v>
      </c>
      <c r="GA14505" t="s">
        <v>15741</v>
      </c>
      <c r="GB14505" t="s">
        <v>15742</v>
      </c>
      <c r="GC14505" t="s">
        <v>15743</v>
      </c>
      <c r="GD14505" t="s">
        <v>15744</v>
      </c>
      <c r="GE14505" t="s">
        <v>15745</v>
      </c>
      <c r="GF14505" t="s">
        <v>15746</v>
      </c>
      <c r="GG14505" t="s">
        <v>15747</v>
      </c>
      <c r="GH14505" t="s">
        <v>13197</v>
      </c>
      <c r="GI14505" t="s">
        <v>15748</v>
      </c>
      <c r="GJ14505" t="s">
        <v>15749</v>
      </c>
      <c r="GK14505" t="s">
        <v>13860</v>
      </c>
      <c r="GL14505" t="s">
        <v>15750</v>
      </c>
      <c r="GM14505" t="s">
        <v>15751</v>
      </c>
      <c r="GN14505" t="s">
        <v>15752</v>
      </c>
      <c r="GO14505" t="s">
        <v>15753</v>
      </c>
      <c r="GP14505" t="s">
        <v>13213</v>
      </c>
      <c r="GQ14505" t="s">
        <v>15754</v>
      </c>
      <c r="GR14505" t="s">
        <v>15755</v>
      </c>
      <c r="GS14505" t="s">
        <v>15756</v>
      </c>
      <c r="GT14505" t="s">
        <v>15757</v>
      </c>
      <c r="GU14505" t="s">
        <v>15758</v>
      </c>
      <c r="GV14505" t="s">
        <v>15759</v>
      </c>
      <c r="GW14505" t="s">
        <v>15760</v>
      </c>
      <c r="GX14505" t="s">
        <v>15761</v>
      </c>
      <c r="GY14505" t="s">
        <v>13087</v>
      </c>
      <c r="GZ14505" t="s">
        <v>15762</v>
      </c>
      <c r="HA14505" t="s">
        <v>15763</v>
      </c>
      <c r="HB14505" t="s">
        <v>15764</v>
      </c>
      <c r="HC14505" t="s">
        <v>15764</v>
      </c>
      <c r="HD14505" t="s">
        <v>15765</v>
      </c>
      <c r="HE14505" t="s">
        <v>13202</v>
      </c>
      <c r="HF14505" t="s">
        <v>13202</v>
      </c>
      <c r="HG14505" t="s">
        <v>15766</v>
      </c>
      <c r="HH14505" t="s">
        <v>15767</v>
      </c>
      <c r="HI14505" t="s">
        <v>15768</v>
      </c>
      <c r="HJ14505" t="s">
        <v>15769</v>
      </c>
      <c r="HK14505" t="s">
        <v>15770</v>
      </c>
      <c r="HL14505" t="s">
        <v>15206</v>
      </c>
      <c r="HM14505" t="s">
        <v>15771</v>
      </c>
      <c r="HN14505" t="s">
        <v>15772</v>
      </c>
      <c r="HO14505" t="s">
        <v>15773</v>
      </c>
      <c r="HP14505" t="s">
        <v>15774</v>
      </c>
      <c r="HQ14505" t="s">
        <v>15775</v>
      </c>
      <c r="HR14505" t="s">
        <v>13204</v>
      </c>
      <c r="HS14505" t="s">
        <v>15776</v>
      </c>
    </row>
    <row r="14506" spans="1:227">
      <c r="A14506" s="1" t="s">
        <v>15777</v>
      </c>
    </row>
    <row r="14511" spans="1:227">
      <c r="A14511" t="s">
        <v>15778</v>
      </c>
    </row>
    <row r="14513" spans="1:1">
      <c r="A14513" t="s">
        <v>15779</v>
      </c>
    </row>
    <row r="14514" spans="1:1">
      <c r="A14514" t="s">
        <v>15780</v>
      </c>
    </row>
    <row r="14515" spans="1:1">
      <c r="A14515" t="s">
        <v>15781</v>
      </c>
    </row>
    <row r="14516" spans="1:1">
      <c r="A14516" t="s">
        <v>15782</v>
      </c>
    </row>
    <row r="14517" spans="1:1">
      <c r="A14517" t="s">
        <v>15783</v>
      </c>
    </row>
    <row r="14518" spans="1:1">
      <c r="A14518" t="s">
        <v>15784</v>
      </c>
    </row>
    <row r="14520" spans="1:1">
      <c r="A14520" t="s">
        <v>7370</v>
      </c>
    </row>
    <row r="14521" spans="1:1">
      <c r="A14521" t="s">
        <v>15785</v>
      </c>
    </row>
    <row r="14522" spans="1:1">
      <c r="A14522" t="s">
        <v>15786</v>
      </c>
    </row>
    <row r="14523" spans="1:1">
      <c r="A14523" t="s">
        <v>15787</v>
      </c>
    </row>
    <row r="14524" spans="1:1">
      <c r="A14524" t="s">
        <v>15788</v>
      </c>
    </row>
    <row r="14525" spans="1:1">
      <c r="A14525" t="s">
        <v>15789</v>
      </c>
    </row>
    <row r="14526" spans="1:1">
      <c r="A14526" t="s">
        <v>15790</v>
      </c>
    </row>
    <row r="14527" spans="1:1">
      <c r="A14527" t="s">
        <v>15791</v>
      </c>
    </row>
    <row r="14529" spans="1:1">
      <c r="A14529" t="s">
        <v>15792</v>
      </c>
    </row>
    <row r="14530" spans="1:1">
      <c r="A14530" t="s">
        <v>15793</v>
      </c>
    </row>
    <row r="14531" spans="1:1">
      <c r="A14531" t="s">
        <v>15794</v>
      </c>
    </row>
    <row r="14532" spans="1:1">
      <c r="A14532" t="s">
        <v>15795</v>
      </c>
    </row>
    <row r="14534" spans="1:1">
      <c r="A14534" t="s">
        <v>15796</v>
      </c>
    </row>
    <row r="14535" spans="1:1">
      <c r="A14535" t="s">
        <v>15797</v>
      </c>
    </row>
    <row r="14536" spans="1:1">
      <c r="A14536" t="s">
        <v>15798</v>
      </c>
    </row>
    <row r="14537" spans="1:1">
      <c r="A14537" t="s">
        <v>8548</v>
      </c>
    </row>
    <row r="14538" spans="1:1">
      <c r="A14538" t="s">
        <v>8549</v>
      </c>
    </row>
    <row r="14540" spans="1:1">
      <c r="A14540" t="s">
        <v>15799</v>
      </c>
    </row>
    <row r="14541" spans="1:1">
      <c r="A14541" t="s">
        <v>15800</v>
      </c>
    </row>
    <row r="14544" spans="1:1">
      <c r="A14544" t="s">
        <v>15801</v>
      </c>
    </row>
    <row r="14545" spans="1:4">
      <c r="A14545" t="s">
        <v>15802</v>
      </c>
    </row>
    <row r="14546" spans="1:4">
      <c r="A14546" t="s">
        <v>2324</v>
      </c>
      <c r="B14546" t="s">
        <v>9306</v>
      </c>
    </row>
    <row r="14547" spans="1:4">
      <c r="A14547" t="s">
        <v>15803</v>
      </c>
    </row>
    <row r="14552" spans="1:4">
      <c r="A14552" t="s">
        <v>15804</v>
      </c>
    </row>
    <row r="14554" spans="1:4">
      <c r="A14554" t="s">
        <v>15805</v>
      </c>
    </row>
    <row r="14556" spans="1:4">
      <c r="A14556" t="s">
        <v>15806</v>
      </c>
      <c r="B14556" t="s">
        <v>15807</v>
      </c>
      <c r="C14556" t="s">
        <v>15808</v>
      </c>
      <c r="D14556" t="s">
        <v>15809</v>
      </c>
    </row>
    <row r="14558" spans="1:4">
      <c r="A14558" t="s">
        <v>15810</v>
      </c>
      <c r="B14558" t="s">
        <v>10373</v>
      </c>
      <c r="C14558" t="s">
        <v>15811</v>
      </c>
    </row>
    <row r="14560" spans="1:4">
      <c r="A14560" t="s">
        <v>15812</v>
      </c>
      <c r="B14560" t="s">
        <v>15813</v>
      </c>
    </row>
    <row r="14562" spans="1:7">
      <c r="A14562" t="s">
        <v>15814</v>
      </c>
    </row>
    <row r="14563" spans="1:7">
      <c r="A14563" s="1" t="s">
        <v>15815</v>
      </c>
    </row>
    <row r="14568" spans="1:7">
      <c r="A14568" t="s">
        <v>15816</v>
      </c>
      <c r="B14568" t="s">
        <v>15817</v>
      </c>
    </row>
    <row r="14570" spans="1:7">
      <c r="A14570" t="s">
        <v>15818</v>
      </c>
    </row>
    <row r="14572" spans="1:7">
      <c r="A14572" t="s">
        <v>15819</v>
      </c>
      <c r="B14572" t="s">
        <v>15820</v>
      </c>
      <c r="C14572" t="s">
        <v>8313</v>
      </c>
      <c r="D14572" t="s">
        <v>2339</v>
      </c>
      <c r="E14572" t="s">
        <v>15821</v>
      </c>
      <c r="F14572" t="s">
        <v>10755</v>
      </c>
      <c r="G14572" t="s">
        <v>15822</v>
      </c>
    </row>
    <row r="14574" spans="1:7">
      <c r="A14574" t="s">
        <v>15823</v>
      </c>
    </row>
    <row r="14576" spans="1:7">
      <c r="A14576" t="s">
        <v>15824</v>
      </c>
    </row>
    <row r="14578" spans="1:2">
      <c r="A14578" t="s">
        <v>15825</v>
      </c>
    </row>
    <row r="14580" spans="1:2">
      <c r="A14580" t="s">
        <v>15826</v>
      </c>
    </row>
    <row r="14582" spans="1:2">
      <c r="A14582" t="s">
        <v>15827</v>
      </c>
    </row>
    <row r="14584" spans="1:2">
      <c r="A14584" t="s">
        <v>12245</v>
      </c>
    </row>
    <row r="14586" spans="1:2">
      <c r="A14586" t="s">
        <v>15828</v>
      </c>
    </row>
    <row r="14588" spans="1:2">
      <c r="A14588" t="s">
        <v>15829</v>
      </c>
      <c r="B14588" t="s">
        <v>15830</v>
      </c>
    </row>
    <row r="14590" spans="1:2">
      <c r="A14590" t="s">
        <v>15831</v>
      </c>
    </row>
    <row r="14592" spans="1:2">
      <c r="A14592" s="1" t="s">
        <v>15832</v>
      </c>
    </row>
    <row r="14597" spans="1:13">
      <c r="A14597" t="s">
        <v>15833</v>
      </c>
      <c r="B14597" t="s">
        <v>315</v>
      </c>
      <c r="C14597" t="s">
        <v>672</v>
      </c>
      <c r="D14597" t="s">
        <v>674</v>
      </c>
      <c r="E14597" t="s">
        <v>673</v>
      </c>
      <c r="F14597" t="s">
        <v>372</v>
      </c>
      <c r="G14597" t="s">
        <v>138</v>
      </c>
      <c r="H14597" t="s">
        <v>15834</v>
      </c>
      <c r="I14597" t="s">
        <v>378</v>
      </c>
      <c r="J14597" t="s">
        <v>377</v>
      </c>
      <c r="K14597" t="s">
        <v>12190</v>
      </c>
      <c r="L14597" t="s">
        <v>7359</v>
      </c>
      <c r="M14597" t="s">
        <v>15835</v>
      </c>
    </row>
    <row r="14599" spans="1:13">
      <c r="A14599" t="s">
        <v>15836</v>
      </c>
      <c r="B14599" t="s">
        <v>378</v>
      </c>
      <c r="C14599" t="s">
        <v>377</v>
      </c>
      <c r="D14599" t="s">
        <v>12190</v>
      </c>
      <c r="E14599" t="s">
        <v>15837</v>
      </c>
    </row>
    <row r="14601" spans="1:13">
      <c r="A14601" t="s">
        <v>15838</v>
      </c>
      <c r="B14601" t="s">
        <v>15839</v>
      </c>
      <c r="C14601" t="s">
        <v>15840</v>
      </c>
      <c r="D14601" t="s">
        <v>15841</v>
      </c>
      <c r="E14601" t="s">
        <v>15842</v>
      </c>
    </row>
    <row r="14603" spans="1:13">
      <c r="A14603" t="s">
        <v>15843</v>
      </c>
      <c r="B14603" t="s">
        <v>15844</v>
      </c>
    </row>
    <row r="14604" spans="1:13">
      <c r="A14604" s="1" t="s">
        <v>15845</v>
      </c>
    </row>
    <row r="14609" spans="1:10">
      <c r="A14609" t="s">
        <v>1348</v>
      </c>
      <c r="B14609" t="s">
        <v>372</v>
      </c>
      <c r="C14609" t="s">
        <v>674</v>
      </c>
      <c r="D14609" t="s">
        <v>673</v>
      </c>
      <c r="E14609" t="s">
        <v>672</v>
      </c>
      <c r="F14609" t="s">
        <v>1349</v>
      </c>
      <c r="G14609" t="s">
        <v>1350</v>
      </c>
      <c r="H14609" t="s">
        <v>1351</v>
      </c>
      <c r="I14609" t="s">
        <v>1352</v>
      </c>
      <c r="J14609" t="s">
        <v>1353</v>
      </c>
    </row>
    <row r="14611" spans="1:10">
      <c r="A14611" t="s">
        <v>4798</v>
      </c>
      <c r="B14611" t="s">
        <v>15846</v>
      </c>
    </row>
    <row r="14614" spans="1:10">
      <c r="A14614" t="s">
        <v>15847</v>
      </c>
      <c r="B14614" t="s">
        <v>3964</v>
      </c>
      <c r="C14614" t="s">
        <v>3965</v>
      </c>
      <c r="D14614" t="s">
        <v>15848</v>
      </c>
    </row>
    <row r="14617" spans="1:10">
      <c r="A14617" t="s">
        <v>15849</v>
      </c>
      <c r="B14617" t="s">
        <v>15850</v>
      </c>
    </row>
    <row r="14619" spans="1:10">
      <c r="A14619" t="s">
        <v>15555</v>
      </c>
    </row>
    <row r="14623" spans="1:10">
      <c r="A14623" t="s">
        <v>15851</v>
      </c>
      <c r="B14623" t="s">
        <v>13360</v>
      </c>
    </row>
    <row r="14624" spans="1:10">
      <c r="A14624" t="s">
        <v>341</v>
      </c>
      <c r="B14624" t="s">
        <v>15852</v>
      </c>
    </row>
    <row r="14625" spans="1:3">
      <c r="A14625" t="s">
        <v>15853</v>
      </c>
      <c r="B14625" t="s">
        <v>313</v>
      </c>
    </row>
    <row r="14626" spans="1:3">
      <c r="A14626" t="s">
        <v>1445</v>
      </c>
      <c r="B14626" t="s">
        <v>15854</v>
      </c>
    </row>
    <row r="14628" spans="1:3">
      <c r="A14628" t="s">
        <v>15855</v>
      </c>
      <c r="B14628" t="s">
        <v>9709</v>
      </c>
    </row>
    <row r="14629" spans="1:3">
      <c r="A14629" t="s">
        <v>527</v>
      </c>
      <c r="B14629" t="s">
        <v>15856</v>
      </c>
    </row>
    <row r="14630" spans="1:3">
      <c r="A14630" t="s">
        <v>15857</v>
      </c>
      <c r="B14630" t="s">
        <v>13362</v>
      </c>
    </row>
    <row r="14631" spans="1:3">
      <c r="A14631" t="s">
        <v>7475</v>
      </c>
      <c r="B14631" t="s">
        <v>15858</v>
      </c>
    </row>
    <row r="14634" spans="1:3">
      <c r="A14634" t="s">
        <v>15859</v>
      </c>
      <c r="B14634" t="s">
        <v>15860</v>
      </c>
      <c r="C14634" t="s">
        <v>15861</v>
      </c>
    </row>
    <row r="14638" spans="1:3">
      <c r="A14638" t="s">
        <v>15862</v>
      </c>
      <c r="B14638" t="s">
        <v>15863</v>
      </c>
    </row>
    <row r="14640" spans="1:3">
      <c r="A14640" t="s">
        <v>15864</v>
      </c>
    </row>
    <row r="14641" spans="1:24">
      <c r="A14641" s="1" t="s">
        <v>15865</v>
      </c>
    </row>
    <row r="14646" spans="1:24">
      <c r="A14646" t="s">
        <v>15866</v>
      </c>
    </row>
    <row r="14648" spans="1:24">
      <c r="A14648" t="s">
        <v>15867</v>
      </c>
      <c r="B14648" t="s">
        <v>15868</v>
      </c>
    </row>
    <row r="14650" spans="1:24">
      <c r="A14650" t="s">
        <v>15869</v>
      </c>
    </row>
    <row r="14652" spans="1:24">
      <c r="A14652" t="s">
        <v>15870</v>
      </c>
      <c r="B14652" t="s">
        <v>15871</v>
      </c>
      <c r="C14652" t="s">
        <v>4840</v>
      </c>
      <c r="D14652" t="s">
        <v>1360</v>
      </c>
      <c r="E14652" t="s">
        <v>15872</v>
      </c>
      <c r="F14652" t="s">
        <v>15873</v>
      </c>
      <c r="G14652" t="s">
        <v>675</v>
      </c>
      <c r="H14652" t="s">
        <v>15874</v>
      </c>
      <c r="I14652" t="s">
        <v>373</v>
      </c>
      <c r="J14652" t="s">
        <v>28</v>
      </c>
      <c r="K14652" t="s">
        <v>302</v>
      </c>
      <c r="L14652" t="s">
        <v>301</v>
      </c>
      <c r="M14652" t="s">
        <v>15875</v>
      </c>
      <c r="N14652" t="s">
        <v>15876</v>
      </c>
      <c r="O14652" t="s">
        <v>15877</v>
      </c>
      <c r="P14652" t="s">
        <v>15878</v>
      </c>
      <c r="Q14652" t="s">
        <v>7355</v>
      </c>
      <c r="R14652" t="s">
        <v>15879</v>
      </c>
      <c r="S14652" t="s">
        <v>7009</v>
      </c>
      <c r="T14652" t="s">
        <v>7352</v>
      </c>
      <c r="U14652" t="s">
        <v>7353</v>
      </c>
      <c r="V14652" t="s">
        <v>9708</v>
      </c>
      <c r="W14652" t="s">
        <v>15880</v>
      </c>
      <c r="X14652" t="s">
        <v>15881</v>
      </c>
    </row>
    <row r="14654" spans="1:24">
      <c r="A14654" t="s">
        <v>15882</v>
      </c>
    </row>
    <row r="14656" spans="1:24">
      <c r="A14656" t="s">
        <v>15883</v>
      </c>
    </row>
    <row r="14658" spans="1:24">
      <c r="A14658" t="s">
        <v>15884</v>
      </c>
      <c r="B14658" t="s">
        <v>15885</v>
      </c>
      <c r="C14658" t="s">
        <v>15886</v>
      </c>
    </row>
    <row r="14660" spans="1:24">
      <c r="A14660" t="s">
        <v>15887</v>
      </c>
      <c r="B14660" t="s">
        <v>2912</v>
      </c>
      <c r="C14660" t="s">
        <v>15888</v>
      </c>
    </row>
    <row r="14662" spans="1:24">
      <c r="A14662" t="s">
        <v>15889</v>
      </c>
      <c r="B14662" t="s">
        <v>15890</v>
      </c>
    </row>
    <row r="14664" spans="1:24">
      <c r="A14664" t="s">
        <v>15891</v>
      </c>
      <c r="B14664" t="s">
        <v>15892</v>
      </c>
    </row>
    <row r="14666" spans="1:24">
      <c r="A14666" t="s">
        <v>15893</v>
      </c>
      <c r="B14666" t="s">
        <v>15894</v>
      </c>
    </row>
    <row r="14669" spans="1:24">
      <c r="A14669" t="s">
        <v>15895</v>
      </c>
    </row>
    <row r="14670" spans="1:24">
      <c r="A14670" t="s">
        <v>15896</v>
      </c>
      <c r="B14670" t="s">
        <v>7571</v>
      </c>
      <c r="C14670" t="s">
        <v>4840</v>
      </c>
      <c r="D14670" t="s">
        <v>1360</v>
      </c>
      <c r="E14670" t="s">
        <v>15872</v>
      </c>
      <c r="F14670" t="s">
        <v>15873</v>
      </c>
      <c r="G14670" t="s">
        <v>675</v>
      </c>
      <c r="H14670" t="s">
        <v>15874</v>
      </c>
      <c r="I14670" t="s">
        <v>373</v>
      </c>
      <c r="J14670" t="s">
        <v>28</v>
      </c>
      <c r="K14670" t="s">
        <v>302</v>
      </c>
      <c r="L14670" t="s">
        <v>301</v>
      </c>
      <c r="M14670" t="s">
        <v>15875</v>
      </c>
      <c r="N14670" t="s">
        <v>15876</v>
      </c>
      <c r="O14670" t="s">
        <v>15877</v>
      </c>
      <c r="P14670" t="s">
        <v>15878</v>
      </c>
      <c r="Q14670" t="s">
        <v>7355</v>
      </c>
      <c r="R14670" t="s">
        <v>15879</v>
      </c>
      <c r="S14670" t="s">
        <v>7009</v>
      </c>
      <c r="T14670" t="s">
        <v>7352</v>
      </c>
      <c r="U14670" t="s">
        <v>7353</v>
      </c>
      <c r="V14670" t="s">
        <v>9708</v>
      </c>
      <c r="W14670" t="s">
        <v>15880</v>
      </c>
      <c r="X14670" t="s">
        <v>15881</v>
      </c>
    </row>
    <row r="14673" spans="1:212">
      <c r="A14673" t="s">
        <v>2140</v>
      </c>
    </row>
    <row r="14674" spans="1:212">
      <c r="A14674" t="s">
        <v>15897</v>
      </c>
    </row>
    <row r="14676" spans="1:212">
      <c r="A14676" t="s">
        <v>15898</v>
      </c>
      <c r="B14676" t="s">
        <v>15899</v>
      </c>
    </row>
    <row r="14681" spans="1:212">
      <c r="A14681" t="s">
        <v>15900</v>
      </c>
      <c r="B14681" t="s">
        <v>763</v>
      </c>
      <c r="C14681" t="s">
        <v>13198</v>
      </c>
      <c r="D14681" t="s">
        <v>13197</v>
      </c>
      <c r="E14681" t="s">
        <v>15764</v>
      </c>
      <c r="F14681" t="s">
        <v>15901</v>
      </c>
      <c r="G14681" t="s">
        <v>15902</v>
      </c>
      <c r="H14681" t="s">
        <v>15903</v>
      </c>
      <c r="I14681" t="s">
        <v>13193</v>
      </c>
      <c r="J14681" t="s">
        <v>13214</v>
      </c>
      <c r="K14681" t="s">
        <v>13195</v>
      </c>
      <c r="L14681" t="s">
        <v>15904</v>
      </c>
      <c r="M14681" t="s">
        <v>15619</v>
      </c>
      <c r="N14681" t="s">
        <v>15905</v>
      </c>
      <c r="O14681" t="s">
        <v>15611</v>
      </c>
      <c r="P14681" t="s">
        <v>15906</v>
      </c>
    </row>
    <row r="14682" spans="1:212">
      <c r="A14682" t="s">
        <v>15907</v>
      </c>
      <c r="B14682" t="s">
        <v>15908</v>
      </c>
      <c r="C14682" t="s">
        <v>13194</v>
      </c>
      <c r="D14682" t="s">
        <v>15727</v>
      </c>
      <c r="E14682" t="s">
        <v>15909</v>
      </c>
      <c r="F14682" t="s">
        <v>15910</v>
      </c>
      <c r="G14682" t="s">
        <v>15911</v>
      </c>
      <c r="H14682" t="s">
        <v>15912</v>
      </c>
      <c r="I14682" t="s">
        <v>15610</v>
      </c>
      <c r="J14682" t="s">
        <v>15404</v>
      </c>
      <c r="K14682" t="s">
        <v>15913</v>
      </c>
      <c r="L14682" t="s">
        <v>15637</v>
      </c>
      <c r="M14682" t="s">
        <v>15914</v>
      </c>
      <c r="N14682" t="s">
        <v>15278</v>
      </c>
      <c r="O14682" t="s">
        <v>15915</v>
      </c>
      <c r="P14682" t="s">
        <v>13199</v>
      </c>
      <c r="Q14682" t="s">
        <v>15916</v>
      </c>
      <c r="R14682" t="s">
        <v>15917</v>
      </c>
      <c r="S14682" t="s">
        <v>13216</v>
      </c>
      <c r="T14682" t="s">
        <v>15908</v>
      </c>
      <c r="U14682" t="s">
        <v>15918</v>
      </c>
      <c r="V14682" t="s">
        <v>15919</v>
      </c>
      <c r="W14682" t="s">
        <v>15920</v>
      </c>
      <c r="X14682" t="s">
        <v>15921</v>
      </c>
    </row>
    <row r="14683" spans="1:212">
      <c r="A14683" t="s">
        <v>15922</v>
      </c>
      <c r="B14683" t="s">
        <v>15646</v>
      </c>
      <c r="C14683" t="s">
        <v>13220</v>
      </c>
      <c r="D14683" t="s">
        <v>15923</v>
      </c>
      <c r="E14683" t="s">
        <v>15924</v>
      </c>
      <c r="F14683" t="s">
        <v>15925</v>
      </c>
      <c r="G14683" t="s">
        <v>15926</v>
      </c>
      <c r="H14683" t="s">
        <v>15927</v>
      </c>
      <c r="I14683" t="s">
        <v>15663</v>
      </c>
    </row>
    <row r="14684" spans="1:212">
      <c r="A14684" t="s">
        <v>15928</v>
      </c>
      <c r="B14684" t="s">
        <v>15639</v>
      </c>
      <c r="C14684" t="s">
        <v>15755</v>
      </c>
      <c r="D14684" t="s">
        <v>15669</v>
      </c>
      <c r="E14684" t="s">
        <v>13194</v>
      </c>
      <c r="F14684" t="s">
        <v>15929</v>
      </c>
      <c r="G14684" t="s">
        <v>13221</v>
      </c>
      <c r="H14684" t="s">
        <v>15693</v>
      </c>
      <c r="I14684" t="s">
        <v>15627</v>
      </c>
      <c r="J14684" t="s">
        <v>15930</v>
      </c>
      <c r="K14684" t="s">
        <v>15931</v>
      </c>
      <c r="L14684" t="s">
        <v>15932</v>
      </c>
      <c r="M14684" t="s">
        <v>15933</v>
      </c>
      <c r="N14684" t="s">
        <v>15934</v>
      </c>
      <c r="O14684" t="s">
        <v>15935</v>
      </c>
      <c r="P14684" t="s">
        <v>15695</v>
      </c>
      <c r="Q14684" t="s">
        <v>15936</v>
      </c>
      <c r="R14684" t="s">
        <v>15772</v>
      </c>
      <c r="S14684" t="s">
        <v>15745</v>
      </c>
      <c r="T14684" t="s">
        <v>2560</v>
      </c>
      <c r="U14684" t="s">
        <v>13084</v>
      </c>
      <c r="V14684" t="s">
        <v>15729</v>
      </c>
      <c r="W14684" t="s">
        <v>13219</v>
      </c>
      <c r="X14684" t="s">
        <v>15756</v>
      </c>
      <c r="Y14684" t="s">
        <v>15706</v>
      </c>
      <c r="Z14684" t="s">
        <v>15937</v>
      </c>
      <c r="AA14684" t="s">
        <v>15938</v>
      </c>
      <c r="AB14684" t="s">
        <v>15939</v>
      </c>
      <c r="AC14684" t="s">
        <v>15674</v>
      </c>
      <c r="AD14684" t="s">
        <v>13218</v>
      </c>
      <c r="AE14684" t="s">
        <v>15940</v>
      </c>
      <c r="AF14684" t="s">
        <v>15941</v>
      </c>
      <c r="AG14684" t="s">
        <v>15942</v>
      </c>
      <c r="AH14684" t="s">
        <v>15681</v>
      </c>
      <c r="AI14684" t="s">
        <v>13217</v>
      </c>
      <c r="AJ14684" t="s">
        <v>15943</v>
      </c>
      <c r="AK14684" t="s">
        <v>15944</v>
      </c>
      <c r="AL14684" t="s">
        <v>15945</v>
      </c>
      <c r="AM14684" t="s">
        <v>15946</v>
      </c>
      <c r="AN14684" t="s">
        <v>15947</v>
      </c>
      <c r="AO14684" t="s">
        <v>15948</v>
      </c>
      <c r="AP14684" t="s">
        <v>8138</v>
      </c>
      <c r="AQ14684" t="s">
        <v>15949</v>
      </c>
      <c r="AR14684" t="s">
        <v>15950</v>
      </c>
      <c r="AS14684" t="s">
        <v>15642</v>
      </c>
      <c r="AT14684" t="s">
        <v>15951</v>
      </c>
      <c r="AU14684" t="s">
        <v>15687</v>
      </c>
      <c r="AV14684" t="s">
        <v>13223</v>
      </c>
      <c r="AW14684" t="s">
        <v>15952</v>
      </c>
      <c r="AX14684" t="s">
        <v>13222</v>
      </c>
      <c r="AY14684" t="s">
        <v>13837</v>
      </c>
      <c r="AZ14684" t="s">
        <v>15217</v>
      </c>
      <c r="BA14684" t="s">
        <v>15953</v>
      </c>
      <c r="BB14684" t="s">
        <v>15954</v>
      </c>
      <c r="BC14684" t="s">
        <v>15955</v>
      </c>
      <c r="BD14684" t="s">
        <v>15666</v>
      </c>
      <c r="BE14684" t="s">
        <v>15956</v>
      </c>
      <c r="BF14684" t="s">
        <v>15957</v>
      </c>
      <c r="BG14684" t="s">
        <v>15958</v>
      </c>
      <c r="BH14684" t="s">
        <v>15959</v>
      </c>
      <c r="BI14684" t="s">
        <v>15606</v>
      </c>
      <c r="BJ14684" t="s">
        <v>15712</v>
      </c>
      <c r="BK14684" t="s">
        <v>15960</v>
      </c>
      <c r="BL14684" t="s">
        <v>15696</v>
      </c>
      <c r="BM14684" t="s">
        <v>15699</v>
      </c>
      <c r="BN14684" t="s">
        <v>13085</v>
      </c>
      <c r="BO14684" t="s">
        <v>15961</v>
      </c>
      <c r="BP14684" t="s">
        <v>15962</v>
      </c>
      <c r="BQ14684" t="s">
        <v>15963</v>
      </c>
      <c r="BR14684" t="s">
        <v>15964</v>
      </c>
      <c r="BS14684" t="s">
        <v>15965</v>
      </c>
      <c r="BT14684" t="s">
        <v>15966</v>
      </c>
      <c r="BU14684" t="s">
        <v>15967</v>
      </c>
      <c r="BV14684" t="s">
        <v>15692</v>
      </c>
      <c r="BW14684" t="s">
        <v>15968</v>
      </c>
      <c r="BX14684" t="s">
        <v>15969</v>
      </c>
      <c r="BY14684" t="s">
        <v>15626</v>
      </c>
      <c r="BZ14684" t="s">
        <v>15970</v>
      </c>
      <c r="CA14684" t="s">
        <v>15971</v>
      </c>
      <c r="CB14684" t="s">
        <v>15636</v>
      </c>
      <c r="CC14684" t="s">
        <v>15972</v>
      </c>
      <c r="CD14684" t="s">
        <v>15618</v>
      </c>
      <c r="CE14684" t="s">
        <v>15973</v>
      </c>
      <c r="CF14684" t="s">
        <v>15691</v>
      </c>
      <c r="CG14684" t="s">
        <v>15974</v>
      </c>
      <c r="CH14684" t="s">
        <v>15975</v>
      </c>
      <c r="CI14684" t="s">
        <v>13977</v>
      </c>
      <c r="CJ14684" t="s">
        <v>15976</v>
      </c>
      <c r="CK14684" t="s">
        <v>15977</v>
      </c>
      <c r="CL14684" t="s">
        <v>15978</v>
      </c>
      <c r="CM14684" t="s">
        <v>8805</v>
      </c>
      <c r="CN14684" t="s">
        <v>15979</v>
      </c>
      <c r="CO14684" t="s">
        <v>8805</v>
      </c>
      <c r="CP14684" t="s">
        <v>15980</v>
      </c>
      <c r="CQ14684" t="s">
        <v>15645</v>
      </c>
      <c r="CR14684" t="s">
        <v>15981</v>
      </c>
      <c r="CS14684" t="s">
        <v>15982</v>
      </c>
      <c r="CT14684" t="s">
        <v>15983</v>
      </c>
      <c r="CU14684" t="s">
        <v>15984</v>
      </c>
      <c r="CV14684" t="s">
        <v>13995</v>
      </c>
      <c r="CW14684" t="s">
        <v>15715</v>
      </c>
      <c r="CX14684" t="s">
        <v>15985</v>
      </c>
      <c r="CY14684" t="s">
        <v>15757</v>
      </c>
      <c r="CZ14684" t="s">
        <v>15624</v>
      </c>
      <c r="DA14684" t="s">
        <v>15986</v>
      </c>
      <c r="DB14684" t="s">
        <v>15987</v>
      </c>
      <c r="DC14684" t="s">
        <v>15988</v>
      </c>
      <c r="DD14684" t="s">
        <v>15989</v>
      </c>
      <c r="DE14684" t="s">
        <v>15990</v>
      </c>
      <c r="DF14684" t="s">
        <v>15991</v>
      </c>
      <c r="DG14684" t="s">
        <v>15992</v>
      </c>
      <c r="DH14684" t="s">
        <v>15993</v>
      </c>
      <c r="DI14684" t="s">
        <v>15994</v>
      </c>
      <c r="DJ14684" t="s">
        <v>15664</v>
      </c>
      <c r="DK14684" t="s">
        <v>15995</v>
      </c>
      <c r="DL14684" t="s">
        <v>15635</v>
      </c>
      <c r="DM14684" t="s">
        <v>15996</v>
      </c>
      <c r="DN14684" t="s">
        <v>15997</v>
      </c>
      <c r="DO14684" t="s">
        <v>15998</v>
      </c>
      <c r="DP14684" t="s">
        <v>15999</v>
      </c>
      <c r="DQ14684" t="s">
        <v>16000</v>
      </c>
      <c r="DR14684" t="s">
        <v>16001</v>
      </c>
      <c r="DS14684" t="s">
        <v>13086</v>
      </c>
      <c r="DT14684" t="s">
        <v>2703</v>
      </c>
      <c r="DU14684" t="s">
        <v>15654</v>
      </c>
      <c r="DV14684" t="s">
        <v>16002</v>
      </c>
      <c r="DW14684" t="s">
        <v>2917</v>
      </c>
      <c r="DX14684" t="s">
        <v>15634</v>
      </c>
      <c r="DY14684" t="s">
        <v>16003</v>
      </c>
      <c r="DZ14684" t="s">
        <v>16004</v>
      </c>
      <c r="EA14684" t="s">
        <v>16005</v>
      </c>
      <c r="EB14684" t="s">
        <v>16006</v>
      </c>
      <c r="EC14684" t="s">
        <v>16007</v>
      </c>
      <c r="ED14684" t="s">
        <v>16008</v>
      </c>
      <c r="EE14684" t="s">
        <v>16009</v>
      </c>
      <c r="EF14684" t="s">
        <v>16010</v>
      </c>
      <c r="EG14684" t="s">
        <v>16011</v>
      </c>
      <c r="EH14684" t="s">
        <v>15733</v>
      </c>
      <c r="EI14684" t="s">
        <v>16012</v>
      </c>
      <c r="EJ14684" t="s">
        <v>16013</v>
      </c>
      <c r="EK14684" t="s">
        <v>16014</v>
      </c>
      <c r="EL14684" t="s">
        <v>15630</v>
      </c>
      <c r="EM14684" t="s">
        <v>15746</v>
      </c>
      <c r="EN14684" t="s">
        <v>15650</v>
      </c>
      <c r="EO14684" t="s">
        <v>15410</v>
      </c>
      <c r="EP14684" t="s">
        <v>16015</v>
      </c>
      <c r="EQ14684" t="s">
        <v>16016</v>
      </c>
      <c r="ER14684" t="s">
        <v>15709</v>
      </c>
      <c r="ES14684" t="s">
        <v>16017</v>
      </c>
      <c r="ET14684" t="s">
        <v>16018</v>
      </c>
      <c r="EU14684" t="s">
        <v>15628</v>
      </c>
      <c r="EV14684" t="s">
        <v>16019</v>
      </c>
      <c r="EW14684" t="s">
        <v>16020</v>
      </c>
      <c r="EX14684" t="s">
        <v>16021</v>
      </c>
      <c r="EY14684" t="s">
        <v>16022</v>
      </c>
      <c r="EZ14684" t="s">
        <v>16023</v>
      </c>
      <c r="FA14684" t="s">
        <v>16024</v>
      </c>
      <c r="FB14684" t="s">
        <v>16025</v>
      </c>
      <c r="FC14684" t="s">
        <v>16026</v>
      </c>
      <c r="FD14684" t="s">
        <v>16027</v>
      </c>
      <c r="FE14684" t="s">
        <v>16028</v>
      </c>
      <c r="FF14684" t="s">
        <v>16029</v>
      </c>
      <c r="FG14684" t="s">
        <v>15685</v>
      </c>
      <c r="FH14684" t="s">
        <v>16030</v>
      </c>
      <c r="FI14684" t="s">
        <v>15697</v>
      </c>
      <c r="FJ14684" t="s">
        <v>16031</v>
      </c>
      <c r="FK14684" t="s">
        <v>16032</v>
      </c>
      <c r="FL14684" t="s">
        <v>16033</v>
      </c>
      <c r="FM14684" t="s">
        <v>16034</v>
      </c>
      <c r="FN14684" t="s">
        <v>15683</v>
      </c>
      <c r="FO14684" t="s">
        <v>5441</v>
      </c>
      <c r="FP14684" t="s">
        <v>16035</v>
      </c>
      <c r="FQ14684" t="s">
        <v>16036</v>
      </c>
      <c r="FR14684" t="s">
        <v>15617</v>
      </c>
      <c r="FS14684" t="s">
        <v>16037</v>
      </c>
      <c r="FT14684" t="s">
        <v>16038</v>
      </c>
      <c r="FU14684" t="s">
        <v>16039</v>
      </c>
      <c r="FV14684" t="s">
        <v>15608</v>
      </c>
      <c r="FW14684" t="s">
        <v>16040</v>
      </c>
      <c r="FX14684" t="s">
        <v>16041</v>
      </c>
      <c r="FY14684" t="s">
        <v>16042</v>
      </c>
      <c r="FZ14684" t="s">
        <v>15636</v>
      </c>
      <c r="GA14684" t="s">
        <v>16043</v>
      </c>
      <c r="GB14684" t="s">
        <v>15734</v>
      </c>
      <c r="GC14684" t="s">
        <v>16044</v>
      </c>
      <c r="GD14684" t="s">
        <v>16045</v>
      </c>
      <c r="GE14684" t="s">
        <v>16046</v>
      </c>
      <c r="GF14684" t="s">
        <v>16047</v>
      </c>
      <c r="GG14684" t="s">
        <v>16048</v>
      </c>
      <c r="GH14684" t="s">
        <v>16049</v>
      </c>
      <c r="GI14684" t="s">
        <v>16050</v>
      </c>
      <c r="GJ14684" t="s">
        <v>13886</v>
      </c>
      <c r="GK14684" t="s">
        <v>15657</v>
      </c>
      <c r="GL14684" t="s">
        <v>16051</v>
      </c>
      <c r="GM14684" t="s">
        <v>16052</v>
      </c>
      <c r="GN14684" t="s">
        <v>15665</v>
      </c>
      <c r="GO14684" t="s">
        <v>16053</v>
      </c>
      <c r="GP14684" t="s">
        <v>16054</v>
      </c>
      <c r="GQ14684" t="s">
        <v>15728</v>
      </c>
      <c r="GR14684" t="s">
        <v>16055</v>
      </c>
      <c r="GS14684" t="s">
        <v>16056</v>
      </c>
      <c r="GT14684" t="s">
        <v>16057</v>
      </c>
      <c r="GU14684" t="s">
        <v>16058</v>
      </c>
      <c r="GV14684" t="s">
        <v>16059</v>
      </c>
      <c r="GW14684" t="s">
        <v>16060</v>
      </c>
      <c r="GX14684" t="s">
        <v>16061</v>
      </c>
      <c r="GY14684" t="s">
        <v>16062</v>
      </c>
      <c r="GZ14684" t="s">
        <v>16063</v>
      </c>
      <c r="HA14684" t="s">
        <v>16064</v>
      </c>
      <c r="HB14684" t="s">
        <v>16065</v>
      </c>
      <c r="HC14684" t="s">
        <v>16066</v>
      </c>
      <c r="HD14684" t="s">
        <v>2663</v>
      </c>
    </row>
    <row r="14685" spans="1:212">
      <c r="A14685" t="s">
        <v>16067</v>
      </c>
      <c r="B14685" t="s">
        <v>16068</v>
      </c>
      <c r="C14685" t="s">
        <v>8805</v>
      </c>
      <c r="D14685" t="s">
        <v>16069</v>
      </c>
      <c r="E14685" t="s">
        <v>16070</v>
      </c>
      <c r="F14685" t="s">
        <v>16071</v>
      </c>
      <c r="G14685" t="s">
        <v>16072</v>
      </c>
      <c r="H14685" t="s">
        <v>16073</v>
      </c>
      <c r="I14685" t="s">
        <v>16074</v>
      </c>
      <c r="J14685" t="s">
        <v>16075</v>
      </c>
      <c r="K14685" t="s">
        <v>16076</v>
      </c>
      <c r="L14685" t="s">
        <v>15694</v>
      </c>
      <c r="M14685" t="s">
        <v>13196</v>
      </c>
      <c r="N14685" t="s">
        <v>16077</v>
      </c>
      <c r="O14685" t="s">
        <v>15632</v>
      </c>
      <c r="P14685" t="s">
        <v>16078</v>
      </c>
      <c r="Q14685" t="s">
        <v>16079</v>
      </c>
      <c r="R14685" t="s">
        <v>15708</v>
      </c>
      <c r="S14685" t="s">
        <v>10286</v>
      </c>
      <c r="T14685" t="s">
        <v>16080</v>
      </c>
      <c r="U14685" t="s">
        <v>16081</v>
      </c>
      <c r="V14685" t="s">
        <v>16082</v>
      </c>
      <c r="W14685" t="s">
        <v>16083</v>
      </c>
      <c r="X14685" t="s">
        <v>15908</v>
      </c>
      <c r="Y14685" t="s">
        <v>16084</v>
      </c>
      <c r="Z14685" t="s">
        <v>16085</v>
      </c>
      <c r="AA14685" t="s">
        <v>16086</v>
      </c>
      <c r="AB14685" t="s">
        <v>16087</v>
      </c>
      <c r="AC14685" t="s">
        <v>16088</v>
      </c>
      <c r="AD14685" t="s">
        <v>16089</v>
      </c>
      <c r="AE14685" t="s">
        <v>16090</v>
      </c>
      <c r="AF14685" t="s">
        <v>16091</v>
      </c>
      <c r="AG14685" t="s">
        <v>16092</v>
      </c>
      <c r="AH14685" t="s">
        <v>16093</v>
      </c>
      <c r="AI14685" t="s">
        <v>16094</v>
      </c>
      <c r="AJ14685" t="s">
        <v>16095</v>
      </c>
      <c r="AK14685" t="s">
        <v>15714</v>
      </c>
      <c r="AL14685" t="s">
        <v>15449</v>
      </c>
      <c r="AM14685" t="s">
        <v>16096</v>
      </c>
      <c r="AN14685" t="s">
        <v>2633</v>
      </c>
      <c r="AO14685" t="s">
        <v>16097</v>
      </c>
      <c r="AP14685" t="s">
        <v>15643</v>
      </c>
      <c r="AQ14685" t="s">
        <v>16098</v>
      </c>
      <c r="AR14685" t="s">
        <v>16099</v>
      </c>
      <c r="AS14685" t="s">
        <v>16100</v>
      </c>
      <c r="AT14685" t="s">
        <v>16101</v>
      </c>
      <c r="AU14685" t="s">
        <v>16102</v>
      </c>
      <c r="AV14685" t="s">
        <v>16103</v>
      </c>
      <c r="AW14685" t="s">
        <v>16104</v>
      </c>
      <c r="AX14685" t="s">
        <v>15710</v>
      </c>
      <c r="AY14685" t="s">
        <v>757</v>
      </c>
    </row>
    <row r="14686" spans="1:212">
      <c r="A14686" t="s">
        <v>16105</v>
      </c>
      <c r="B14686" t="s">
        <v>16106</v>
      </c>
      <c r="C14686" t="s">
        <v>16107</v>
      </c>
      <c r="D14686" t="s">
        <v>16108</v>
      </c>
      <c r="E14686" t="s">
        <v>16109</v>
      </c>
      <c r="F14686" t="s">
        <v>15293</v>
      </c>
      <c r="G14686" t="s">
        <v>16110</v>
      </c>
      <c r="H14686" t="s">
        <v>16111</v>
      </c>
      <c r="I14686" t="s">
        <v>16112</v>
      </c>
      <c r="J14686" t="s">
        <v>2673</v>
      </c>
      <c r="K14686" t="s">
        <v>16113</v>
      </c>
      <c r="L14686" t="s">
        <v>16114</v>
      </c>
      <c r="M14686" t="s">
        <v>16115</v>
      </c>
      <c r="N14686" t="s">
        <v>16116</v>
      </c>
      <c r="O14686" t="s">
        <v>16117</v>
      </c>
      <c r="P14686" t="s">
        <v>16118</v>
      </c>
      <c r="Q14686" t="s">
        <v>16119</v>
      </c>
      <c r="R14686" t="s">
        <v>16120</v>
      </c>
      <c r="S14686" t="s">
        <v>16121</v>
      </c>
      <c r="T14686" t="s">
        <v>16122</v>
      </c>
      <c r="U14686" t="s">
        <v>16123</v>
      </c>
      <c r="V14686" t="s">
        <v>16124</v>
      </c>
      <c r="W14686" t="s">
        <v>16125</v>
      </c>
      <c r="X14686" t="s">
        <v>13087</v>
      </c>
      <c r="Y14686" t="s">
        <v>16126</v>
      </c>
      <c r="Z14686" t="s">
        <v>16127</v>
      </c>
      <c r="AA14686" t="s">
        <v>15720</v>
      </c>
      <c r="AB14686" t="s">
        <v>16128</v>
      </c>
      <c r="AC14686" t="s">
        <v>15996</v>
      </c>
      <c r="AD14686" t="s">
        <v>16129</v>
      </c>
      <c r="AE14686" t="s">
        <v>16130</v>
      </c>
      <c r="AF14686" t="s">
        <v>16131</v>
      </c>
      <c r="AG14686" t="s">
        <v>16132</v>
      </c>
      <c r="AH14686" t="s">
        <v>16133</v>
      </c>
      <c r="AI14686" t="s">
        <v>16134</v>
      </c>
      <c r="AJ14686" t="s">
        <v>16135</v>
      </c>
      <c r="AK14686" t="s">
        <v>16136</v>
      </c>
      <c r="AL14686" t="s">
        <v>16137</v>
      </c>
      <c r="AM14686" t="s">
        <v>15673</v>
      </c>
      <c r="AN14686" t="s">
        <v>16138</v>
      </c>
      <c r="AO14686" t="s">
        <v>16139</v>
      </c>
      <c r="AP14686" t="s">
        <v>16140</v>
      </c>
      <c r="AQ14686" t="s">
        <v>16141</v>
      </c>
      <c r="AR14686" t="s">
        <v>16142</v>
      </c>
      <c r="AS14686" t="s">
        <v>16143</v>
      </c>
      <c r="AT14686" t="s">
        <v>5435</v>
      </c>
      <c r="AU14686" t="s">
        <v>10284</v>
      </c>
      <c r="AV14686" t="s">
        <v>16144</v>
      </c>
      <c r="AW14686" t="s">
        <v>16145</v>
      </c>
      <c r="AX14686" t="s">
        <v>16146</v>
      </c>
      <c r="AY14686" t="s">
        <v>16147</v>
      </c>
      <c r="AZ14686" t="s">
        <v>16148</v>
      </c>
      <c r="BA14686" t="s">
        <v>16149</v>
      </c>
      <c r="BB14686" t="s">
        <v>16150</v>
      </c>
      <c r="BC14686" t="s">
        <v>16151</v>
      </c>
      <c r="BD14686" t="s">
        <v>16152</v>
      </c>
      <c r="BE14686" t="s">
        <v>16153</v>
      </c>
      <c r="BF14686" t="s">
        <v>16154</v>
      </c>
      <c r="BG14686" t="s">
        <v>16155</v>
      </c>
      <c r="BH14686" t="s">
        <v>16156</v>
      </c>
      <c r="BI14686" t="s">
        <v>16157</v>
      </c>
      <c r="BJ14686" t="s">
        <v>16158</v>
      </c>
      <c r="BK14686" t="s">
        <v>16159</v>
      </c>
      <c r="BL14686" t="s">
        <v>16160</v>
      </c>
      <c r="BM14686" t="s">
        <v>16161</v>
      </c>
      <c r="BN14686" t="s">
        <v>16162</v>
      </c>
      <c r="BO14686" t="s">
        <v>16163</v>
      </c>
      <c r="BP14686" t="s">
        <v>16164</v>
      </c>
      <c r="BQ14686" t="s">
        <v>16165</v>
      </c>
      <c r="BR14686" t="s">
        <v>16166</v>
      </c>
      <c r="BS14686" t="s">
        <v>16167</v>
      </c>
      <c r="BT14686" t="s">
        <v>16168</v>
      </c>
      <c r="BU14686" t="s">
        <v>16169</v>
      </c>
      <c r="BV14686" t="s">
        <v>16170</v>
      </c>
      <c r="BW14686" t="s">
        <v>16171</v>
      </c>
      <c r="BX14686" t="s">
        <v>16172</v>
      </c>
      <c r="BY14686" t="s">
        <v>15303</v>
      </c>
      <c r="BZ14686" t="s">
        <v>16173</v>
      </c>
      <c r="CA14686" t="s">
        <v>15763</v>
      </c>
      <c r="CB14686" t="s">
        <v>16174</v>
      </c>
      <c r="CC14686" t="s">
        <v>16175</v>
      </c>
      <c r="CD14686" t="s">
        <v>16176</v>
      </c>
      <c r="CE14686" t="s">
        <v>16177</v>
      </c>
      <c r="CF14686" t="s">
        <v>16178</v>
      </c>
      <c r="CG14686" t="s">
        <v>16179</v>
      </c>
      <c r="CH14686" t="s">
        <v>16180</v>
      </c>
      <c r="CI14686" t="s">
        <v>16181</v>
      </c>
      <c r="CJ14686" t="s">
        <v>16182</v>
      </c>
      <c r="CK14686" t="s">
        <v>16183</v>
      </c>
      <c r="CL14686" t="s">
        <v>16184</v>
      </c>
      <c r="CM14686" t="s">
        <v>16185</v>
      </c>
      <c r="CN14686" t="s">
        <v>16186</v>
      </c>
      <c r="CO14686" t="s">
        <v>16187</v>
      </c>
      <c r="CP14686" t="s">
        <v>16188</v>
      </c>
      <c r="CQ14686" t="s">
        <v>15675</v>
      </c>
      <c r="CR14686" t="s">
        <v>8186</v>
      </c>
      <c r="CS14686" t="s">
        <v>16189</v>
      </c>
      <c r="CT14686" t="s">
        <v>16190</v>
      </c>
      <c r="CU14686" t="s">
        <v>16191</v>
      </c>
      <c r="CV14686" t="s">
        <v>16192</v>
      </c>
      <c r="CW14686" t="s">
        <v>16193</v>
      </c>
      <c r="CX14686" t="s">
        <v>16194</v>
      </c>
      <c r="CY14686" t="s">
        <v>16195</v>
      </c>
      <c r="CZ14686" t="s">
        <v>16196</v>
      </c>
      <c r="DA14686" t="s">
        <v>15737</v>
      </c>
      <c r="DB14686" t="s">
        <v>16197</v>
      </c>
      <c r="DC14686" t="s">
        <v>16198</v>
      </c>
      <c r="DD14686" t="s">
        <v>16199</v>
      </c>
      <c r="DE14686" t="s">
        <v>16200</v>
      </c>
      <c r="DF14686" t="s">
        <v>16201</v>
      </c>
      <c r="DG14686" t="s">
        <v>16202</v>
      </c>
      <c r="DH14686" t="s">
        <v>16203</v>
      </c>
      <c r="DI14686" t="s">
        <v>16204</v>
      </c>
      <c r="DJ14686" t="s">
        <v>16205</v>
      </c>
      <c r="DK14686" t="s">
        <v>16206</v>
      </c>
      <c r="DL14686" t="s">
        <v>16207</v>
      </c>
      <c r="DM14686" t="s">
        <v>16208</v>
      </c>
      <c r="DN14686" t="s">
        <v>16209</v>
      </c>
      <c r="DO14686" t="s">
        <v>16210</v>
      </c>
      <c r="DP14686" t="s">
        <v>16211</v>
      </c>
      <c r="DQ14686" t="s">
        <v>16212</v>
      </c>
      <c r="DR14686" t="s">
        <v>16213</v>
      </c>
      <c r="DS14686" t="s">
        <v>16214</v>
      </c>
      <c r="DT14686" t="s">
        <v>16215</v>
      </c>
      <c r="DU14686" t="s">
        <v>16216</v>
      </c>
      <c r="DV14686" t="s">
        <v>16217</v>
      </c>
      <c r="DW14686" t="s">
        <v>10260</v>
      </c>
      <c r="DX14686" t="s">
        <v>16218</v>
      </c>
      <c r="DY14686" t="s">
        <v>15435</v>
      </c>
      <c r="DZ14686" t="s">
        <v>16219</v>
      </c>
      <c r="EA14686" t="s">
        <v>16220</v>
      </c>
      <c r="EB14686" t="s">
        <v>16221</v>
      </c>
      <c r="EC14686" t="s">
        <v>16222</v>
      </c>
      <c r="ED14686" t="s">
        <v>16223</v>
      </c>
      <c r="EE14686" t="s">
        <v>16224</v>
      </c>
      <c r="EF14686" t="s">
        <v>16225</v>
      </c>
      <c r="EG14686" t="s">
        <v>16226</v>
      </c>
      <c r="EH14686" t="s">
        <v>1628</v>
      </c>
      <c r="EI14686" t="s">
        <v>16227</v>
      </c>
      <c r="EJ14686" t="s">
        <v>16228</v>
      </c>
      <c r="EK14686" t="s">
        <v>16229</v>
      </c>
      <c r="EL14686" t="s">
        <v>16230</v>
      </c>
      <c r="EM14686" t="s">
        <v>16231</v>
      </c>
      <c r="EN14686" t="s">
        <v>16232</v>
      </c>
      <c r="EO14686" t="s">
        <v>16233</v>
      </c>
      <c r="EP14686" t="s">
        <v>16234</v>
      </c>
      <c r="EQ14686" t="s">
        <v>16235</v>
      </c>
      <c r="ER14686" t="s">
        <v>16236</v>
      </c>
      <c r="ES14686" t="s">
        <v>16237</v>
      </c>
      <c r="ET14686" t="s">
        <v>16238</v>
      </c>
      <c r="EU14686" t="s">
        <v>16239</v>
      </c>
      <c r="EV14686" t="s">
        <v>16240</v>
      </c>
      <c r="EW14686" t="s">
        <v>16241</v>
      </c>
      <c r="EX14686" t="s">
        <v>16242</v>
      </c>
      <c r="EY14686" t="s">
        <v>16243</v>
      </c>
      <c r="EZ14686" t="s">
        <v>16244</v>
      </c>
      <c r="FA14686" t="s">
        <v>16245</v>
      </c>
      <c r="FB14686" t="s">
        <v>5526</v>
      </c>
      <c r="FC14686" t="s">
        <v>8708</v>
      </c>
      <c r="FD14686" t="s">
        <v>16246</v>
      </c>
      <c r="FE14686" t="s">
        <v>16247</v>
      </c>
      <c r="FF14686" t="s">
        <v>16248</v>
      </c>
      <c r="FG14686" t="s">
        <v>16249</v>
      </c>
      <c r="FH14686" t="s">
        <v>12035</v>
      </c>
      <c r="FI14686" t="s">
        <v>16250</v>
      </c>
      <c r="FJ14686" t="s">
        <v>16251</v>
      </c>
      <c r="FK14686" t="s">
        <v>16252</v>
      </c>
      <c r="FL14686" t="s">
        <v>16253</v>
      </c>
      <c r="FM14686" t="s">
        <v>16254</v>
      </c>
      <c r="FN14686" t="s">
        <v>16255</v>
      </c>
      <c r="FO14686" t="s">
        <v>16256</v>
      </c>
      <c r="FP14686" t="s">
        <v>16257</v>
      </c>
      <c r="FQ14686" t="s">
        <v>16258</v>
      </c>
      <c r="FR14686" t="s">
        <v>16259</v>
      </c>
      <c r="FS14686" t="s">
        <v>16260</v>
      </c>
      <c r="FT14686" t="s">
        <v>16261</v>
      </c>
      <c r="FU14686" t="s">
        <v>16262</v>
      </c>
      <c r="FV14686" t="s">
        <v>16263</v>
      </c>
      <c r="FW14686" t="s">
        <v>16264</v>
      </c>
      <c r="FX14686" t="s">
        <v>16265</v>
      </c>
      <c r="FY14686" t="s">
        <v>16266</v>
      </c>
      <c r="FZ14686" t="s">
        <v>16267</v>
      </c>
      <c r="GA14686" t="s">
        <v>16268</v>
      </c>
      <c r="GB14686" t="s">
        <v>16269</v>
      </c>
      <c r="GC14686" t="s">
        <v>8202</v>
      </c>
      <c r="GD14686" t="s">
        <v>16270</v>
      </c>
      <c r="GE14686" t="s">
        <v>16271</v>
      </c>
      <c r="GF14686" t="s">
        <v>16272</v>
      </c>
      <c r="GG14686" t="s">
        <v>16273</v>
      </c>
      <c r="GH14686" t="s">
        <v>16274</v>
      </c>
      <c r="GI14686" t="s">
        <v>13942</v>
      </c>
      <c r="GJ14686" t="s">
        <v>12032</v>
      </c>
      <c r="GK14686" t="s">
        <v>16275</v>
      </c>
      <c r="GL14686" t="s">
        <v>16276</v>
      </c>
      <c r="GM14686" t="s">
        <v>13769</v>
      </c>
      <c r="GN14686" t="s">
        <v>16277</v>
      </c>
      <c r="GO14686" t="s">
        <v>16278</v>
      </c>
      <c r="GP14686" t="s">
        <v>16279</v>
      </c>
    </row>
    <row r="14687" spans="1:212">
      <c r="A14687" s="1" t="s">
        <v>16280</v>
      </c>
    </row>
    <row r="14692" spans="1:5">
      <c r="A14692" t="s">
        <v>16281</v>
      </c>
    </row>
    <row r="14694" spans="1:5">
      <c r="A14694" t="s">
        <v>16282</v>
      </c>
    </row>
    <row r="14696" spans="1:5">
      <c r="A14696" t="s">
        <v>16283</v>
      </c>
      <c r="B14696" t="s">
        <v>16284</v>
      </c>
      <c r="C14696" t="s">
        <v>16285</v>
      </c>
    </row>
    <row r="14698" spans="1:5">
      <c r="A14698" t="s">
        <v>16286</v>
      </c>
    </row>
    <row r="14700" spans="1:5">
      <c r="A14700" t="s">
        <v>16287</v>
      </c>
      <c r="B14700" t="s">
        <v>16288</v>
      </c>
      <c r="C14700" t="s">
        <v>16289</v>
      </c>
      <c r="D14700" t="s">
        <v>16290</v>
      </c>
      <c r="E14700" t="s">
        <v>16291</v>
      </c>
    </row>
    <row r="14702" spans="1:5">
      <c r="A14702" t="s">
        <v>16292</v>
      </c>
      <c r="B14702" t="s">
        <v>1513</v>
      </c>
      <c r="C14702" t="s">
        <v>48</v>
      </c>
      <c r="D14702" t="s">
        <v>33</v>
      </c>
      <c r="E14702" t="s">
        <v>16293</v>
      </c>
    </row>
    <row r="14704" spans="1:5">
      <c r="A14704" t="s">
        <v>16294</v>
      </c>
      <c r="B14704" t="s">
        <v>16295</v>
      </c>
      <c r="C14704" t="s">
        <v>16296</v>
      </c>
    </row>
    <row r="14705" spans="1:2">
      <c r="A14705" t="s">
        <v>308</v>
      </c>
    </row>
    <row r="14706" spans="1:2">
      <c r="A14706" t="s">
        <v>16297</v>
      </c>
    </row>
    <row r="14711" spans="1:2">
      <c r="A14711" t="s">
        <v>8</v>
      </c>
      <c r="B14711" t="s">
        <v>16298</v>
      </c>
    </row>
    <row r="14712" spans="1:2">
      <c r="A14712" t="s">
        <v>16299</v>
      </c>
    </row>
    <row r="14713" spans="1:2">
      <c r="A14713" t="s">
        <v>16300</v>
      </c>
    </row>
    <row r="14714" spans="1:2">
      <c r="A14714" t="s">
        <v>13298</v>
      </c>
    </row>
    <row r="14715" spans="1:2">
      <c r="A14715" t="s">
        <v>16301</v>
      </c>
    </row>
    <row r="14716" spans="1:2">
      <c r="A14716" t="s">
        <v>16302</v>
      </c>
    </row>
    <row r="14719" spans="1:2">
      <c r="A14719" t="s">
        <v>16303</v>
      </c>
    </row>
    <row r="14720" spans="1:2">
      <c r="A14720" t="s">
        <v>1445</v>
      </c>
    </row>
    <row r="14721" spans="1:2">
      <c r="A14721" t="s">
        <v>16304</v>
      </c>
    </row>
    <row r="14723" spans="1:2">
      <c r="A14723" t="s">
        <v>16305</v>
      </c>
    </row>
    <row r="14725" spans="1:2">
      <c r="A14725" t="s">
        <v>16306</v>
      </c>
    </row>
    <row r="14726" spans="1:2">
      <c r="A14726" t="s">
        <v>338</v>
      </c>
      <c r="B14726" t="s">
        <v>757</v>
      </c>
    </row>
    <row r="14727" spans="1:2">
      <c r="A14727" t="s">
        <v>16307</v>
      </c>
      <c r="B14727" t="s">
        <v>757</v>
      </c>
    </row>
    <row r="14728" spans="1:2">
      <c r="A14728" t="s">
        <v>16308</v>
      </c>
    </row>
    <row r="14730" spans="1:2">
      <c r="A14730" t="s">
        <v>16309</v>
      </c>
    </row>
    <row r="14733" spans="1:2">
      <c r="A14733" t="s">
        <v>16310</v>
      </c>
    </row>
    <row r="14734" spans="1:2">
      <c r="A14734" t="s">
        <v>16311</v>
      </c>
    </row>
    <row r="14735" spans="1:2">
      <c r="A14735" t="s">
        <v>12412</v>
      </c>
      <c r="B14735" t="s">
        <v>13300</v>
      </c>
    </row>
    <row r="14736" spans="1:2">
      <c r="A14736" t="s">
        <v>16312</v>
      </c>
    </row>
    <row r="14737" spans="1:2">
      <c r="B14737" t="s">
        <v>16313</v>
      </c>
    </row>
    <row r="14738" spans="1:2">
      <c r="A14738" t="s">
        <v>11686</v>
      </c>
    </row>
    <row r="14739" spans="1:2">
      <c r="A14739" t="s">
        <v>8218</v>
      </c>
    </row>
    <row r="14740" spans="1:2">
      <c r="A14740" t="s">
        <v>16314</v>
      </c>
    </row>
    <row r="14741" spans="1:2">
      <c r="A14741" t="s">
        <v>16315</v>
      </c>
    </row>
    <row r="14742" spans="1:2">
      <c r="A14742" t="s">
        <v>16316</v>
      </c>
    </row>
    <row r="14743" spans="1:2">
      <c r="A14743" t="s">
        <v>16317</v>
      </c>
    </row>
    <row r="14744" spans="1:2">
      <c r="A14744" t="s">
        <v>16318</v>
      </c>
    </row>
    <row r="14746" spans="1:2">
      <c r="A14746" t="s">
        <v>16319</v>
      </c>
    </row>
    <row r="14747" spans="1:2">
      <c r="A14747" t="s">
        <v>16320</v>
      </c>
    </row>
    <row r="14749" spans="1:2">
      <c r="A14749" t="s">
        <v>16321</v>
      </c>
    </row>
    <row r="14751" spans="1:2">
      <c r="A14751" t="s">
        <v>16322</v>
      </c>
    </row>
    <row r="14753" spans="1:1">
      <c r="A14753" t="s">
        <v>16323</v>
      </c>
    </row>
    <row r="14754" spans="1:1">
      <c r="A14754" t="s">
        <v>16324</v>
      </c>
    </row>
    <row r="14755" spans="1:1">
      <c r="A14755" t="s">
        <v>16325</v>
      </c>
    </row>
    <row r="14756" spans="1:1">
      <c r="A14756" t="s">
        <v>16326</v>
      </c>
    </row>
    <row r="14757" spans="1:1">
      <c r="A14757" t="s">
        <v>16327</v>
      </c>
    </row>
    <row r="14758" spans="1:1">
      <c r="A14758" t="s">
        <v>16328</v>
      </c>
    </row>
    <row r="14759" spans="1:1">
      <c r="A14759" t="s">
        <v>16329</v>
      </c>
    </row>
    <row r="14760" spans="1:1">
      <c r="A14760" t="s">
        <v>16330</v>
      </c>
    </row>
    <row r="14761" spans="1:1">
      <c r="A14761" t="s">
        <v>16331</v>
      </c>
    </row>
    <row r="14762" spans="1:1">
      <c r="A14762" t="s">
        <v>16332</v>
      </c>
    </row>
    <row r="14763" spans="1:1">
      <c r="A14763" t="s">
        <v>16333</v>
      </c>
    </row>
    <row r="14764" spans="1:1">
      <c r="A14764" t="s">
        <v>16334</v>
      </c>
    </row>
    <row r="14765" spans="1:1">
      <c r="A14765" t="s">
        <v>16335</v>
      </c>
    </row>
    <row r="14767" spans="1:1">
      <c r="A14767" t="s">
        <v>16336</v>
      </c>
    </row>
    <row r="14768" spans="1:1">
      <c r="A14768" s="1" t="s">
        <v>16337</v>
      </c>
    </row>
    <row r="14773" spans="1:6">
      <c r="A14773" t="s">
        <v>16338</v>
      </c>
      <c r="B14773" t="s">
        <v>8235</v>
      </c>
    </row>
    <row r="14775" spans="1:6">
      <c r="A14775" t="s">
        <v>16339</v>
      </c>
      <c r="B14775" t="s">
        <v>674</v>
      </c>
      <c r="C14775" t="s">
        <v>16340</v>
      </c>
      <c r="D14775" t="s">
        <v>16341</v>
      </c>
      <c r="E14775" t="s">
        <v>16342</v>
      </c>
      <c r="F14775" t="s">
        <v>16343</v>
      </c>
    </row>
    <row r="14777" spans="1:6">
      <c r="A14777" t="s">
        <v>16344</v>
      </c>
    </row>
    <row r="14779" spans="1:6">
      <c r="A14779" t="s">
        <v>16345</v>
      </c>
      <c r="B14779" t="s">
        <v>16346</v>
      </c>
    </row>
    <row r="14781" spans="1:6">
      <c r="A14781" t="s">
        <v>16347</v>
      </c>
    </row>
    <row r="14784" spans="1:6">
      <c r="A14784" s="1" t="s">
        <v>16348</v>
      </c>
    </row>
    <row r="14789" spans="1:5">
      <c r="A14789" t="s">
        <v>7792</v>
      </c>
      <c r="B14789" t="s">
        <v>7793</v>
      </c>
    </row>
    <row r="14792" spans="1:5">
      <c r="A14792" t="s">
        <v>7794</v>
      </c>
    </row>
    <row r="14793" spans="1:5">
      <c r="A14793" t="s">
        <v>4001</v>
      </c>
    </row>
    <row r="14794" spans="1:5">
      <c r="A14794" t="s">
        <v>7795</v>
      </c>
      <c r="B14794" t="s">
        <v>7796</v>
      </c>
      <c r="C14794" t="s">
        <v>7797</v>
      </c>
    </row>
    <row r="14796" spans="1:5">
      <c r="A14796" t="s">
        <v>7798</v>
      </c>
      <c r="B14796" t="s">
        <v>7799</v>
      </c>
      <c r="C14796" t="s">
        <v>7800</v>
      </c>
      <c r="D14796" t="s">
        <v>7801</v>
      </c>
    </row>
    <row r="14798" spans="1:5">
      <c r="A14798" t="s">
        <v>7802</v>
      </c>
      <c r="B14798" t="s">
        <v>7803</v>
      </c>
      <c r="C14798" t="s">
        <v>7804</v>
      </c>
      <c r="D14798" t="s">
        <v>7805</v>
      </c>
      <c r="E14798" t="s">
        <v>1470</v>
      </c>
    </row>
    <row r="14800" spans="1:5">
      <c r="A14800" t="s">
        <v>7806</v>
      </c>
      <c r="B14800" t="s">
        <v>7807</v>
      </c>
    </row>
    <row r="14802" spans="1:3">
      <c r="A14802" t="s">
        <v>7808</v>
      </c>
    </row>
    <row r="14805" spans="1:3">
      <c r="A14805" t="s">
        <v>7809</v>
      </c>
    </row>
    <row r="14806" spans="1:3">
      <c r="A14806" t="s">
        <v>7810</v>
      </c>
    </row>
    <row r="14807" spans="1:3">
      <c r="A14807" t="s">
        <v>7811</v>
      </c>
      <c r="B14807" t="s">
        <v>7812</v>
      </c>
    </row>
    <row r="14808" spans="1:3">
      <c r="A14808" t="s">
        <v>7813</v>
      </c>
      <c r="B14808" t="s">
        <v>218</v>
      </c>
      <c r="C14808" t="s">
        <v>7814</v>
      </c>
    </row>
    <row r="14809" spans="1:3">
      <c r="A14809" t="e">
        <f>-Awarded The National Merit Scholarship</f>
        <v>#NAME?</v>
      </c>
    </row>
    <row r="14810" spans="1:3">
      <c r="A14810" t="s">
        <v>7815</v>
      </c>
      <c r="B14810" t="s">
        <v>7816</v>
      </c>
    </row>
    <row r="14811" spans="1:3">
      <c r="A14811" t="s">
        <v>7817</v>
      </c>
    </row>
    <row r="14812" spans="1:3">
      <c r="A14812" t="e">
        <f>-Ranked in state Math And Science competitions</f>
        <v>#NAME?</v>
      </c>
    </row>
    <row r="14814" spans="1:3">
      <c r="A14814" t="s">
        <v>7818</v>
      </c>
      <c r="B14814" t="s">
        <v>7819</v>
      </c>
    </row>
    <row r="14817" spans="1:3">
      <c r="A14817" t="s">
        <v>7820</v>
      </c>
    </row>
    <row r="14818" spans="1:3">
      <c r="A14818" t="s">
        <v>7821</v>
      </c>
    </row>
    <row r="14819" spans="1:3">
      <c r="A14819" t="s">
        <v>7822</v>
      </c>
    </row>
    <row r="14821" spans="1:3">
      <c r="A14821" t="s">
        <v>7823</v>
      </c>
    </row>
    <row r="14822" spans="1:3">
      <c r="A14822" t="s">
        <v>7824</v>
      </c>
    </row>
    <row r="14823" spans="1:3">
      <c r="A14823" t="s">
        <v>7825</v>
      </c>
    </row>
    <row r="14824" spans="1:3">
      <c r="A14824" t="s">
        <v>7826</v>
      </c>
      <c r="B14824" t="s">
        <v>7827</v>
      </c>
      <c r="C14824" t="s">
        <v>7828</v>
      </c>
    </row>
    <row r="14826" spans="1:3">
      <c r="A14826" t="s">
        <v>7829</v>
      </c>
      <c r="B14826" t="s">
        <v>2849</v>
      </c>
      <c r="C14826" t="s">
        <v>7830</v>
      </c>
    </row>
    <row r="14829" spans="1:3">
      <c r="A14829" t="s">
        <v>7831</v>
      </c>
    </row>
    <row r="14830" spans="1:3">
      <c r="A14830" t="s">
        <v>7832</v>
      </c>
    </row>
    <row r="14831" spans="1:3">
      <c r="A14831" t="s">
        <v>14965</v>
      </c>
    </row>
    <row r="14833" spans="1:3">
      <c r="A14833" t="s">
        <v>7833</v>
      </c>
    </row>
    <row r="14834" spans="1:3">
      <c r="A14834" t="s">
        <v>9615</v>
      </c>
    </row>
    <row r="14835" spans="1:3">
      <c r="A14835" t="s">
        <v>9616</v>
      </c>
    </row>
    <row r="14836" spans="1:3">
      <c r="A14836" t="s">
        <v>9617</v>
      </c>
    </row>
    <row r="14838" spans="1:3">
      <c r="A14838" t="s">
        <v>7837</v>
      </c>
      <c r="B14838" t="s">
        <v>7838</v>
      </c>
      <c r="C14838" t="s">
        <v>7839</v>
      </c>
    </row>
    <row r="14840" spans="1:3">
      <c r="A14840" t="s">
        <v>7840</v>
      </c>
      <c r="B14840" t="s">
        <v>7841</v>
      </c>
    </row>
    <row r="14843" spans="1:3">
      <c r="A14843" t="s">
        <v>7842</v>
      </c>
    </row>
    <row r="14844" spans="1:3">
      <c r="A14844" t="s">
        <v>1489</v>
      </c>
    </row>
    <row r="14845" spans="1:3">
      <c r="A14845" t="s">
        <v>7843</v>
      </c>
      <c r="B14845" t="s">
        <v>7844</v>
      </c>
      <c r="C14845" t="s">
        <v>7845</v>
      </c>
    </row>
    <row r="14846" spans="1:3">
      <c r="A14846" t="e">
        <f>-Andreas D.</f>
        <v>#NAME?</v>
      </c>
    </row>
    <row r="14848" spans="1:3">
      <c r="A14848" t="s">
        <v>7846</v>
      </c>
      <c r="B14848" t="s">
        <v>7847</v>
      </c>
      <c r="C14848" t="s">
        <v>7848</v>
      </c>
    </row>
    <row r="14849" spans="1:3">
      <c r="A14849" t="e">
        <f>-Teonna C.</f>
        <v>#NAME?</v>
      </c>
    </row>
    <row r="14851" spans="1:3">
      <c r="A14851" t="s">
        <v>7849</v>
      </c>
      <c r="B14851" t="s">
        <v>7850</v>
      </c>
      <c r="C14851" t="s">
        <v>7851</v>
      </c>
    </row>
    <row r="14852" spans="1:3">
      <c r="A14852" t="e">
        <f>-Susan C.</f>
        <v>#NAME?</v>
      </c>
    </row>
    <row r="14855" spans="1:3">
      <c r="A14855" t="s">
        <v>7852</v>
      </c>
    </row>
    <row r="14857" spans="1:3">
      <c r="A14857" t="s">
        <v>7853</v>
      </c>
      <c r="B14857" t="s">
        <v>137</v>
      </c>
      <c r="C14857" t="s">
        <v>7854</v>
      </c>
    </row>
    <row r="14859" spans="1:3">
      <c r="A14859" t="s">
        <v>7852</v>
      </c>
    </row>
    <row r="14861" spans="1:3">
      <c r="A14861" t="s">
        <v>7855</v>
      </c>
    </row>
    <row r="14862" spans="1:3">
      <c r="A14862" t="s">
        <v>7856</v>
      </c>
    </row>
    <row r="14867" spans="1:1">
      <c r="A14867" t="s">
        <v>7852</v>
      </c>
    </row>
    <row r="14870" spans="1:1">
      <c r="A14870" t="s">
        <v>16349</v>
      </c>
    </row>
    <row r="14871" spans="1:1">
      <c r="A14871" t="s">
        <v>16350</v>
      </c>
    </row>
    <row r="14872" spans="1:1">
      <c r="A14872" t="s">
        <v>16351</v>
      </c>
    </row>
    <row r="14873" spans="1:1">
      <c r="A14873" t="s">
        <v>16352</v>
      </c>
    </row>
    <row r="14874" spans="1:1">
      <c r="A14874" t="s">
        <v>16353</v>
      </c>
    </row>
    <row r="14875" spans="1:1">
      <c r="A14875" t="s">
        <v>16354</v>
      </c>
    </row>
    <row r="14876" spans="1:1">
      <c r="A14876" t="s">
        <v>16355</v>
      </c>
    </row>
    <row r="14877" spans="1:1">
      <c r="A14877" t="s">
        <v>16356</v>
      </c>
    </row>
    <row r="14878" spans="1:1">
      <c r="A14878" t="s">
        <v>16357</v>
      </c>
    </row>
    <row r="14879" spans="1:1">
      <c r="A14879" t="s">
        <v>16358</v>
      </c>
    </row>
    <row r="14880" spans="1:1">
      <c r="A14880" t="s">
        <v>16359</v>
      </c>
    </row>
    <row r="14881" spans="1:1">
      <c r="A14881" t="s">
        <v>16360</v>
      </c>
    </row>
    <row r="14882" spans="1:1">
      <c r="A14882" t="s">
        <v>16361</v>
      </c>
    </row>
    <row r="14883" spans="1:1">
      <c r="A14883" t="s">
        <v>16362</v>
      </c>
    </row>
    <row r="14884" spans="1:1">
      <c r="A14884" t="s">
        <v>16363</v>
      </c>
    </row>
    <row r="14885" spans="1:1">
      <c r="A14885" t="s">
        <v>16364</v>
      </c>
    </row>
    <row r="14886" spans="1:1">
      <c r="A14886" t="s">
        <v>16365</v>
      </c>
    </row>
    <row r="14887" spans="1:1">
      <c r="A14887" t="s">
        <v>16366</v>
      </c>
    </row>
    <row r="14888" spans="1:1">
      <c r="A14888" t="s">
        <v>16367</v>
      </c>
    </row>
    <row r="14889" spans="1:1">
      <c r="A14889" t="s">
        <v>661</v>
      </c>
    </row>
    <row r="14890" spans="1:1">
      <c r="A14890" t="s">
        <v>16368</v>
      </c>
    </row>
    <row r="14891" spans="1:1">
      <c r="A14891" t="s">
        <v>16369</v>
      </c>
    </row>
    <row r="14892" spans="1:1">
      <c r="A14892" t="s">
        <v>16370</v>
      </c>
    </row>
    <row r="14893" spans="1:1">
      <c r="A14893" t="s">
        <v>16371</v>
      </c>
    </row>
    <row r="14894" spans="1:1">
      <c r="A14894" t="s">
        <v>16372</v>
      </c>
    </row>
    <row r="14895" spans="1:1">
      <c r="A14895" t="s">
        <v>16373</v>
      </c>
    </row>
    <row r="14896" spans="1:1">
      <c r="A14896" t="s">
        <v>16374</v>
      </c>
    </row>
    <row r="14897" spans="1:1">
      <c r="A14897" t="s">
        <v>16375</v>
      </c>
    </row>
    <row r="14898" spans="1:1">
      <c r="A14898" t="s">
        <v>16376</v>
      </c>
    </row>
    <row r="14899" spans="1:1">
      <c r="A14899" t="s">
        <v>16377</v>
      </c>
    </row>
    <row r="14900" spans="1:1">
      <c r="A14900" t="s">
        <v>16378</v>
      </c>
    </row>
    <row r="14901" spans="1:1">
      <c r="A14901" t="s">
        <v>16379</v>
      </c>
    </row>
    <row r="14902" spans="1:1">
      <c r="A14902" t="s">
        <v>16380</v>
      </c>
    </row>
    <row r="14903" spans="1:1">
      <c r="A14903" t="s">
        <v>16381</v>
      </c>
    </row>
    <row r="14904" spans="1:1">
      <c r="A14904" t="s">
        <v>16382</v>
      </c>
    </row>
    <row r="14905" spans="1:1">
      <c r="A14905" t="s">
        <v>16383</v>
      </c>
    </row>
    <row r="14906" spans="1:1">
      <c r="A14906" t="s">
        <v>16384</v>
      </c>
    </row>
    <row r="14907" spans="1:1">
      <c r="A14907" t="s">
        <v>16385</v>
      </c>
    </row>
    <row r="14908" spans="1:1">
      <c r="A14908" t="s">
        <v>16386</v>
      </c>
    </row>
    <row r="14909" spans="1:1">
      <c r="A14909" t="s">
        <v>16387</v>
      </c>
    </row>
    <row r="14910" spans="1:1">
      <c r="A14910" t="s">
        <v>16388</v>
      </c>
    </row>
    <row r="14911" spans="1:1">
      <c r="A14911" t="s">
        <v>16389</v>
      </c>
    </row>
    <row r="14912" spans="1:1">
      <c r="A14912" t="s">
        <v>16390</v>
      </c>
    </row>
    <row r="14913" spans="1:11">
      <c r="A14913" t="s">
        <v>16391</v>
      </c>
    </row>
    <row r="14914" spans="1:11">
      <c r="A14914" t="s">
        <v>16392</v>
      </c>
    </row>
    <row r="14915" spans="1:11">
      <c r="A14915" t="s">
        <v>16393</v>
      </c>
    </row>
    <row r="14916" spans="1:11">
      <c r="A14916" s="1" t="s">
        <v>16394</v>
      </c>
    </row>
    <row r="14921" spans="1:11">
      <c r="A14921" t="s">
        <v>16395</v>
      </c>
      <c r="B14921" t="s">
        <v>16396</v>
      </c>
      <c r="C14921" t="s">
        <v>16397</v>
      </c>
      <c r="D14921" t="s">
        <v>16398</v>
      </c>
      <c r="E14921" t="s">
        <v>380</v>
      </c>
      <c r="F14921" t="s">
        <v>16399</v>
      </c>
      <c r="G14921" t="s">
        <v>16400</v>
      </c>
      <c r="H14921" t="s">
        <v>16401</v>
      </c>
      <c r="I14921" t="s">
        <v>16402</v>
      </c>
      <c r="J14921" t="s">
        <v>16403</v>
      </c>
      <c r="K14921" t="s">
        <v>16404</v>
      </c>
    </row>
    <row r="14922" spans="1:11">
      <c r="A14922" s="1" t="s">
        <v>16405</v>
      </c>
    </row>
    <row r="14927" spans="1:11">
      <c r="A14927" t="s">
        <v>16406</v>
      </c>
      <c r="B14927" t="s">
        <v>10914</v>
      </c>
      <c r="C14927" t="s">
        <v>16407</v>
      </c>
      <c r="D14927" t="s">
        <v>16408</v>
      </c>
    </row>
    <row r="14929" spans="1:5">
      <c r="A14929" t="s">
        <v>16409</v>
      </c>
      <c r="B14929" t="s">
        <v>16410</v>
      </c>
      <c r="C14929" t="s">
        <v>16411</v>
      </c>
      <c r="D14929" t="s">
        <v>16412</v>
      </c>
      <c r="E14929" t="s">
        <v>16413</v>
      </c>
    </row>
    <row r="14931" spans="1:5">
      <c r="A14931" t="s">
        <v>16414</v>
      </c>
      <c r="B14931" t="s">
        <v>16415</v>
      </c>
    </row>
    <row r="14933" spans="1:5">
      <c r="A14933" t="s">
        <v>16416</v>
      </c>
      <c r="B14933" t="s">
        <v>16417</v>
      </c>
      <c r="C14933" t="s">
        <v>16418</v>
      </c>
    </row>
    <row r="14934" spans="1:5">
      <c r="A14934" s="1" t="s">
        <v>16419</v>
      </c>
    </row>
    <row r="14939" spans="1:5">
      <c r="A14939" t="s">
        <v>16420</v>
      </c>
    </row>
    <row r="14941" spans="1:5">
      <c r="A14941" t="s">
        <v>16421</v>
      </c>
    </row>
    <row r="14943" spans="1:5">
      <c r="A14943" t="s">
        <v>16422</v>
      </c>
    </row>
    <row r="14945" spans="1:13">
      <c r="A14945" t="s">
        <v>16423</v>
      </c>
    </row>
    <row r="14947" spans="1:13">
      <c r="A14947" t="s">
        <v>16424</v>
      </c>
      <c r="B14947" t="s">
        <v>674</v>
      </c>
      <c r="C14947" t="s">
        <v>373</v>
      </c>
      <c r="D14947" t="s">
        <v>28</v>
      </c>
      <c r="E14947" t="s">
        <v>16425</v>
      </c>
    </row>
    <row r="14949" spans="1:13">
      <c r="A14949" t="s">
        <v>16426</v>
      </c>
      <c r="B14949" t="s">
        <v>674</v>
      </c>
      <c r="C14949" t="s">
        <v>16427</v>
      </c>
    </row>
    <row r="14951" spans="1:13">
      <c r="A14951" t="s">
        <v>16428</v>
      </c>
    </row>
    <row r="14953" spans="1:13">
      <c r="A14953" t="s">
        <v>16429</v>
      </c>
      <c r="B14953" t="s">
        <v>674</v>
      </c>
      <c r="C14953" t="s">
        <v>16430</v>
      </c>
    </row>
    <row r="14955" spans="1:13">
      <c r="A14955" t="s">
        <v>16431</v>
      </c>
    </row>
    <row r="14957" spans="1:13">
      <c r="A14957" t="s">
        <v>16432</v>
      </c>
      <c r="B14957" t="s">
        <v>16433</v>
      </c>
      <c r="C14957" t="s">
        <v>16434</v>
      </c>
      <c r="D14957" t="s">
        <v>16435</v>
      </c>
      <c r="E14957" t="s">
        <v>16436</v>
      </c>
      <c r="F14957" t="s">
        <v>16437</v>
      </c>
      <c r="G14957" t="s">
        <v>369</v>
      </c>
      <c r="H14957" t="s">
        <v>16438</v>
      </c>
      <c r="I14957" t="s">
        <v>16439</v>
      </c>
      <c r="J14957" t="s">
        <v>48</v>
      </c>
      <c r="K14957" t="s">
        <v>45</v>
      </c>
      <c r="L14957" t="s">
        <v>1701</v>
      </c>
      <c r="M14957" t="s">
        <v>16440</v>
      </c>
    </row>
    <row r="14959" spans="1:13">
      <c r="A14959" t="s">
        <v>16441</v>
      </c>
      <c r="B14959" t="s">
        <v>16442</v>
      </c>
    </row>
    <row r="14961" spans="1:2">
      <c r="A14961" t="s">
        <v>16443</v>
      </c>
    </row>
    <row r="14963" spans="1:2">
      <c r="A14963" t="s">
        <v>16422</v>
      </c>
    </row>
    <row r="14965" spans="1:2">
      <c r="A14965" t="s">
        <v>16444</v>
      </c>
    </row>
    <row r="14967" spans="1:2">
      <c r="A14967" t="s">
        <v>16445</v>
      </c>
      <c r="B14967" t="s">
        <v>16446</v>
      </c>
    </row>
    <row r="14969" spans="1:2">
      <c r="A14969" t="s">
        <v>16447</v>
      </c>
      <c r="B14969" t="s">
        <v>16448</v>
      </c>
    </row>
    <row r="14971" spans="1:2">
      <c r="A14971" t="s">
        <v>16449</v>
      </c>
    </row>
    <row r="14972" spans="1:2">
      <c r="A14972" s="1" t="s">
        <v>16450</v>
      </c>
    </row>
    <row r="14977" spans="1:4">
      <c r="A14977" t="s">
        <v>16451</v>
      </c>
      <c r="B14977" t="s">
        <v>16452</v>
      </c>
      <c r="C14977" t="s">
        <v>16453</v>
      </c>
      <c r="D14977" t="s">
        <v>16454</v>
      </c>
    </row>
    <row r="14979" spans="1:4">
      <c r="A14979" t="s">
        <v>16455</v>
      </c>
      <c r="B14979" t="s">
        <v>16456</v>
      </c>
      <c r="C14979" t="s">
        <v>16457</v>
      </c>
      <c r="D14979" t="s">
        <v>16458</v>
      </c>
    </row>
    <row r="14981" spans="1:4">
      <c r="A14981" t="s">
        <v>7462</v>
      </c>
    </row>
    <row r="14982" spans="1:4">
      <c r="A14982" t="s">
        <v>14863</v>
      </c>
      <c r="B14982" t="s">
        <v>2413</v>
      </c>
      <c r="C14982" t="s">
        <v>16459</v>
      </c>
    </row>
    <row r="14983" spans="1:4">
      <c r="A14983" t="s">
        <v>16460</v>
      </c>
    </row>
    <row r="14984" spans="1:4">
      <c r="A14984" t="s">
        <v>842</v>
      </c>
      <c r="B14984" t="s">
        <v>28</v>
      </c>
      <c r="C14984" t="s">
        <v>301</v>
      </c>
      <c r="D14984" t="s">
        <v>8933</v>
      </c>
    </row>
    <row r="14985" spans="1:4">
      <c r="A14985" t="s">
        <v>841</v>
      </c>
    </row>
    <row r="14986" spans="1:4">
      <c r="A14986" t="s">
        <v>16461</v>
      </c>
    </row>
    <row r="14987" spans="1:4">
      <c r="A14987" t="s">
        <v>840</v>
      </c>
    </row>
    <row r="14988" spans="1:4">
      <c r="A14988" t="s">
        <v>16462</v>
      </c>
    </row>
    <row r="14989" spans="1:4">
      <c r="A14989" t="s">
        <v>16463</v>
      </c>
    </row>
    <row r="14990" spans="1:4">
      <c r="A14990" t="s">
        <v>16464</v>
      </c>
    </row>
    <row r="14991" spans="1:4">
      <c r="A14991" t="s">
        <v>16465</v>
      </c>
    </row>
    <row r="14992" spans="1:4">
      <c r="A14992" t="s">
        <v>16466</v>
      </c>
    </row>
    <row r="14993" spans="1:6">
      <c r="A14993" t="s">
        <v>16467</v>
      </c>
    </row>
    <row r="14994" spans="1:6">
      <c r="A14994" t="s">
        <v>16468</v>
      </c>
    </row>
    <row r="14995" spans="1:6">
      <c r="A14995" t="s">
        <v>16469</v>
      </c>
      <c r="B14995" t="s">
        <v>7320</v>
      </c>
      <c r="C14995" t="s">
        <v>16470</v>
      </c>
    </row>
    <row r="14997" spans="1:6">
      <c r="A14997" t="s">
        <v>16471</v>
      </c>
      <c r="B14997" t="s">
        <v>16472</v>
      </c>
      <c r="C14997" t="s">
        <v>16473</v>
      </c>
      <c r="D14997" t="s">
        <v>16474</v>
      </c>
      <c r="E14997" t="s">
        <v>16475</v>
      </c>
      <c r="F14997" t="s">
        <v>16476</v>
      </c>
    </row>
    <row r="14999" spans="1:6">
      <c r="A14999" t="s">
        <v>16477</v>
      </c>
      <c r="B14999" t="s">
        <v>16478</v>
      </c>
      <c r="C14999" t="s">
        <v>16479</v>
      </c>
      <c r="D14999" t="s">
        <v>16480</v>
      </c>
      <c r="E14999" t="s">
        <v>16481</v>
      </c>
    </row>
    <row r="15001" spans="1:6">
      <c r="A15001" t="s">
        <v>16482</v>
      </c>
    </row>
    <row r="15002" spans="1:6">
      <c r="A15002" s="1" t="s">
        <v>16483</v>
      </c>
    </row>
    <row r="15007" spans="1:6">
      <c r="A15007" t="s">
        <v>16484</v>
      </c>
      <c r="B15007" t="s">
        <v>7058</v>
      </c>
      <c r="C15007" t="s">
        <v>673</v>
      </c>
      <c r="D15007" t="s">
        <v>674</v>
      </c>
      <c r="E15007" t="s">
        <v>16485</v>
      </c>
    </row>
    <row r="15009" spans="1:8">
      <c r="A15009" t="s">
        <v>16486</v>
      </c>
    </row>
    <row r="15010" spans="1:8">
      <c r="A15010" t="s">
        <v>16487</v>
      </c>
    </row>
    <row r="15011" spans="1:8">
      <c r="A15011" t="s">
        <v>16488</v>
      </c>
      <c r="B15011" t="s">
        <v>16489</v>
      </c>
    </row>
    <row r="15013" spans="1:8">
      <c r="A15013" t="s">
        <v>16490</v>
      </c>
    </row>
    <row r="15016" spans="1:8">
      <c r="A15016" t="s">
        <v>7462</v>
      </c>
    </row>
    <row r="15018" spans="1:8">
      <c r="A15018" t="s">
        <v>16491</v>
      </c>
      <c r="B15018" t="s">
        <v>28</v>
      </c>
      <c r="C15018" t="s">
        <v>29</v>
      </c>
      <c r="D15018" t="s">
        <v>4769</v>
      </c>
      <c r="E15018" t="s">
        <v>16492</v>
      </c>
      <c r="F15018" t="s">
        <v>366</v>
      </c>
      <c r="G15018" t="s">
        <v>494</v>
      </c>
      <c r="H15018" t="s">
        <v>16493</v>
      </c>
    </row>
    <row r="15019" spans="1:8">
      <c r="A15019" t="s">
        <v>16494</v>
      </c>
    </row>
    <row r="15021" spans="1:8">
      <c r="A15021" t="s">
        <v>823</v>
      </c>
      <c r="B15021" t="s">
        <v>16495</v>
      </c>
      <c r="C15021">
        <v>2</v>
      </c>
      <c r="D15021" t="s">
        <v>16496</v>
      </c>
    </row>
    <row r="15022" spans="1:8">
      <c r="A15022" t="s">
        <v>16497</v>
      </c>
      <c r="B15022" t="s">
        <v>6708</v>
      </c>
      <c r="C15022" t="s">
        <v>848</v>
      </c>
      <c r="D15022" t="s">
        <v>16498</v>
      </c>
    </row>
    <row r="15023" spans="1:8">
      <c r="A15023" t="s">
        <v>16499</v>
      </c>
      <c r="B15023" t="s">
        <v>4840</v>
      </c>
      <c r="C15023" t="s">
        <v>16500</v>
      </c>
    </row>
    <row r="15024" spans="1:8">
      <c r="A15024" t="s">
        <v>16501</v>
      </c>
    </row>
    <row r="15025" spans="1:4">
      <c r="A15025" t="s">
        <v>16502</v>
      </c>
    </row>
    <row r="15028" spans="1:4">
      <c r="A15028" t="s">
        <v>16503</v>
      </c>
    </row>
    <row r="15030" spans="1:4">
      <c r="A15030" t="s">
        <v>4872</v>
      </c>
      <c r="B15030" t="s">
        <v>687</v>
      </c>
      <c r="C15030" t="s">
        <v>55</v>
      </c>
    </row>
    <row r="15031" spans="1:4">
      <c r="A15031" t="s">
        <v>5081</v>
      </c>
    </row>
    <row r="15032" spans="1:4">
      <c r="A15032" t="s">
        <v>16504</v>
      </c>
      <c r="B15032" t="s">
        <v>7585</v>
      </c>
      <c r="C15032" t="s">
        <v>16505</v>
      </c>
      <c r="D15032" t="s">
        <v>4840</v>
      </c>
    </row>
    <row r="15033" spans="1:4">
      <c r="A15033" t="s">
        <v>3771</v>
      </c>
      <c r="B15033" t="s">
        <v>377</v>
      </c>
      <c r="C15033" t="s">
        <v>363</v>
      </c>
    </row>
    <row r="15035" spans="1:4">
      <c r="A15035" t="s">
        <v>16506</v>
      </c>
    </row>
    <row r="15036" spans="1:4">
      <c r="A15036" t="s">
        <v>16507</v>
      </c>
    </row>
    <row r="15037" spans="1:4">
      <c r="A15037" t="s">
        <v>16508</v>
      </c>
    </row>
    <row r="15038" spans="1:4">
      <c r="A15038" t="s">
        <v>4835</v>
      </c>
    </row>
    <row r="15039" spans="1:4">
      <c r="A15039" t="s">
        <v>16509</v>
      </c>
    </row>
    <row r="15044" spans="1:6">
      <c r="A15044" t="s">
        <v>16510</v>
      </c>
    </row>
    <row r="15046" spans="1:6">
      <c r="A15046" t="s">
        <v>16511</v>
      </c>
    </row>
    <row r="15047" spans="1:6">
      <c r="A15047" t="s">
        <v>16512</v>
      </c>
    </row>
    <row r="15048" spans="1:6">
      <c r="A15048" t="s">
        <v>16513</v>
      </c>
    </row>
    <row r="15049" spans="1:6">
      <c r="A15049" t="s">
        <v>338</v>
      </c>
    </row>
    <row r="15050" spans="1:6">
      <c r="A15050" t="s">
        <v>16514</v>
      </c>
    </row>
    <row r="15051" spans="1:6">
      <c r="A15051" t="s">
        <v>16515</v>
      </c>
    </row>
    <row r="15052" spans="1:6">
      <c r="A15052" t="s">
        <v>342</v>
      </c>
    </row>
    <row r="15053" spans="1:6">
      <c r="A15053" t="s">
        <v>16516</v>
      </c>
    </row>
    <row r="15054" spans="1:6">
      <c r="A15054" t="s">
        <v>16517</v>
      </c>
      <c r="B15054" t="s">
        <v>688</v>
      </c>
      <c r="C15054" t="s">
        <v>218</v>
      </c>
      <c r="D15054" t="s">
        <v>380</v>
      </c>
      <c r="E15054" t="s">
        <v>378</v>
      </c>
      <c r="F15054" t="s">
        <v>16518</v>
      </c>
    </row>
    <row r="15055" spans="1:6">
      <c r="A15055" t="s">
        <v>16519</v>
      </c>
    </row>
    <row r="15057" spans="1:6">
      <c r="A15057" t="s">
        <v>16520</v>
      </c>
    </row>
    <row r="15059" spans="1:6">
      <c r="A15059" t="s">
        <v>16521</v>
      </c>
    </row>
    <row r="15060" spans="1:6">
      <c r="A15060" t="s">
        <v>16522</v>
      </c>
    </row>
    <row r="15061" spans="1:6">
      <c r="A15061" t="s">
        <v>16523</v>
      </c>
    </row>
    <row r="15063" spans="1:6">
      <c r="A15063" t="s">
        <v>16524</v>
      </c>
    </row>
    <row r="15064" spans="1:6">
      <c r="A15064" t="s">
        <v>16525</v>
      </c>
      <c r="B15064" t="s">
        <v>11687</v>
      </c>
      <c r="C15064" t="s">
        <v>1896</v>
      </c>
      <c r="D15064" t="s">
        <v>879</v>
      </c>
      <c r="E15064" t="s">
        <v>4389</v>
      </c>
      <c r="F15064" t="s">
        <v>16526</v>
      </c>
    </row>
    <row r="15065" spans="1:6">
      <c r="A15065" t="s">
        <v>16527</v>
      </c>
      <c r="B15065" t="s">
        <v>16528</v>
      </c>
    </row>
    <row r="15066" spans="1:6">
      <c r="A15066" t="s">
        <v>16529</v>
      </c>
      <c r="B15066" t="s">
        <v>16530</v>
      </c>
    </row>
    <row r="15067" spans="1:6">
      <c r="A15067" t="s">
        <v>16531</v>
      </c>
    </row>
    <row r="15068" spans="1:6">
      <c r="A15068" t="s">
        <v>16532</v>
      </c>
      <c r="B15068" t="s">
        <v>16533</v>
      </c>
    </row>
    <row r="15069" spans="1:6">
      <c r="A15069" t="s">
        <v>16534</v>
      </c>
    </row>
    <row r="15070" spans="1:6">
      <c r="A15070" t="s">
        <v>4698</v>
      </c>
    </row>
    <row r="15072" spans="1:6">
      <c r="A15072" t="s">
        <v>16535</v>
      </c>
    </row>
    <row r="15073" spans="1:5">
      <c r="A15073" t="s">
        <v>16536</v>
      </c>
    </row>
    <row r="15074" spans="1:5">
      <c r="A15074" t="s">
        <v>16537</v>
      </c>
    </row>
    <row r="15075" spans="1:5">
      <c r="A15075" s="1" t="s">
        <v>16538</v>
      </c>
    </row>
    <row r="15080" spans="1:5">
      <c r="A15080" t="s">
        <v>16539</v>
      </c>
      <c r="B15080" t="s">
        <v>1011</v>
      </c>
      <c r="C15080" t="s">
        <v>16540</v>
      </c>
    </row>
    <row r="15081" spans="1:5">
      <c r="A15081" s="1" t="s">
        <v>16541</v>
      </c>
    </row>
    <row r="15086" spans="1:5">
      <c r="A15086" t="s">
        <v>14466</v>
      </c>
    </row>
    <row r="15088" spans="1:5">
      <c r="A15088" t="s">
        <v>14467</v>
      </c>
      <c r="B15088" t="s">
        <v>14468</v>
      </c>
      <c r="C15088" t="s">
        <v>1128</v>
      </c>
      <c r="D15088" t="s">
        <v>14469</v>
      </c>
      <c r="E15088" t="s">
        <v>14470</v>
      </c>
    </row>
    <row r="15090" spans="1:2">
      <c r="A15090" t="s">
        <v>14471</v>
      </c>
    </row>
    <row r="15092" spans="1:2">
      <c r="A15092" t="s">
        <v>14472</v>
      </c>
      <c r="B15092" t="s">
        <v>14473</v>
      </c>
    </row>
    <row r="15094" spans="1:2">
      <c r="A15094" t="s">
        <v>14474</v>
      </c>
    </row>
    <row r="15096" spans="1:2">
      <c r="A15096" t="s">
        <v>16542</v>
      </c>
      <c r="B15096" t="s">
        <v>16543</v>
      </c>
    </row>
    <row r="15098" spans="1:2">
      <c r="A15098" t="s">
        <v>14483</v>
      </c>
      <c r="B15098" t="s">
        <v>14484</v>
      </c>
    </row>
    <row r="15100" spans="1:2">
      <c r="A15100" t="s">
        <v>14480</v>
      </c>
    </row>
    <row r="15102" spans="1:2">
      <c r="A15102" t="s">
        <v>14481</v>
      </c>
      <c r="B15102" t="s">
        <v>14482</v>
      </c>
    </row>
    <row r="15104" spans="1:2">
      <c r="A15104" t="s">
        <v>14485</v>
      </c>
    </row>
    <row r="15106" spans="1:5">
      <c r="A15106" t="s">
        <v>14486</v>
      </c>
      <c r="B15106" t="s">
        <v>16544</v>
      </c>
      <c r="C15106" t="s">
        <v>14489</v>
      </c>
    </row>
    <row r="15108" spans="1:5">
      <c r="A15108" t="s">
        <v>16545</v>
      </c>
      <c r="B15108" t="s">
        <v>14492</v>
      </c>
    </row>
    <row r="15110" spans="1:5">
      <c r="A15110" t="s">
        <v>14493</v>
      </c>
    </row>
    <row r="15112" spans="1:5">
      <c r="A15112" t="s">
        <v>14494</v>
      </c>
    </row>
    <row r="15113" spans="1:5">
      <c r="A15113" t="s">
        <v>16546</v>
      </c>
    </row>
    <row r="15115" spans="1:5">
      <c r="A15115" t="s">
        <v>16547</v>
      </c>
      <c r="B15115" t="s">
        <v>16548</v>
      </c>
      <c r="C15115" t="s">
        <v>16549</v>
      </c>
    </row>
    <row r="15116" spans="1:5">
      <c r="A15116" t="s">
        <v>16550</v>
      </c>
      <c r="B15116" t="s">
        <v>3062</v>
      </c>
      <c r="C15116" t="s">
        <v>16551</v>
      </c>
      <c r="D15116" t="s">
        <v>16552</v>
      </c>
      <c r="E15116" t="s">
        <v>16553</v>
      </c>
    </row>
    <row r="15118" spans="1:5">
      <c r="A15118" t="s">
        <v>14495</v>
      </c>
    </row>
    <row r="15120" spans="1:5">
      <c r="A15120" t="s">
        <v>1252</v>
      </c>
    </row>
    <row r="15121" spans="1:6">
      <c r="A15121" t="s">
        <v>527</v>
      </c>
    </row>
    <row r="15122" spans="1:6">
      <c r="A15122" t="s">
        <v>14504</v>
      </c>
    </row>
    <row r="15123" spans="1:6">
      <c r="A15123" t="s">
        <v>16554</v>
      </c>
    </row>
    <row r="15124" spans="1:6">
      <c r="A15124" t="s">
        <v>16555</v>
      </c>
    </row>
    <row r="15125" spans="1:6">
      <c r="A15125" t="s">
        <v>16556</v>
      </c>
      <c r="B15125" t="s">
        <v>14509</v>
      </c>
      <c r="C15125" t="s">
        <v>14510</v>
      </c>
      <c r="D15125" t="s">
        <v>14511</v>
      </c>
      <c r="E15125" t="s">
        <v>16557</v>
      </c>
    </row>
    <row r="15126" spans="1:6">
      <c r="A15126" t="s">
        <v>14514</v>
      </c>
      <c r="B15126" t="s">
        <v>14515</v>
      </c>
      <c r="C15126" t="s">
        <v>14516</v>
      </c>
      <c r="D15126" t="s">
        <v>16558</v>
      </c>
    </row>
    <row r="15127" spans="1:6">
      <c r="A15127" t="s">
        <v>16559</v>
      </c>
    </row>
    <row r="15128" spans="1:6">
      <c r="A15128" t="s">
        <v>16560</v>
      </c>
    </row>
    <row r="15129" spans="1:6">
      <c r="A15129" t="s">
        <v>16561</v>
      </c>
    </row>
    <row r="15130" spans="1:6">
      <c r="A15130" t="s">
        <v>14525</v>
      </c>
      <c r="B15130" t="s">
        <v>14526</v>
      </c>
      <c r="C15130" t="s">
        <v>45</v>
      </c>
      <c r="D15130" t="s">
        <v>46</v>
      </c>
      <c r="E15130" t="s">
        <v>14527</v>
      </c>
      <c r="F15130" t="s">
        <v>37</v>
      </c>
    </row>
    <row r="15131" spans="1:6">
      <c r="A15131" t="s">
        <v>16562</v>
      </c>
    </row>
    <row r="15132" spans="1:6">
      <c r="A15132" t="s">
        <v>16563</v>
      </c>
    </row>
    <row r="15134" spans="1:6">
      <c r="A15134" t="s">
        <v>14534</v>
      </c>
    </row>
    <row r="15136" spans="1:6">
      <c r="A15136" t="s">
        <v>14535</v>
      </c>
      <c r="B15136" t="s">
        <v>14536</v>
      </c>
      <c r="C15136" t="s">
        <v>14537</v>
      </c>
      <c r="D15136" t="s">
        <v>14538</v>
      </c>
      <c r="E15136" t="s">
        <v>16564</v>
      </c>
    </row>
    <row r="15137" spans="1:5">
      <c r="A15137" t="s">
        <v>14541</v>
      </c>
    </row>
    <row r="15138" spans="1:5">
      <c r="A15138" t="s">
        <v>8220</v>
      </c>
      <c r="B15138" t="s">
        <v>14542</v>
      </c>
      <c r="C15138" t="s">
        <v>16565</v>
      </c>
    </row>
    <row r="15139" spans="1:5">
      <c r="A15139" t="s">
        <v>14544</v>
      </c>
    </row>
    <row r="15140" spans="1:5">
      <c r="A15140" t="s">
        <v>16566</v>
      </c>
    </row>
    <row r="15141" spans="1:5">
      <c r="A15141" t="s">
        <v>14546</v>
      </c>
    </row>
    <row r="15142" spans="1:5">
      <c r="A15142" t="s">
        <v>14547</v>
      </c>
      <c r="B15142" t="s">
        <v>16567</v>
      </c>
    </row>
    <row r="15143" spans="1:5">
      <c r="A15143" t="s">
        <v>16568</v>
      </c>
    </row>
    <row r="15144" spans="1:5">
      <c r="A15144" t="s">
        <v>16569</v>
      </c>
    </row>
    <row r="15145" spans="1:5">
      <c r="A15145" t="s">
        <v>16570</v>
      </c>
    </row>
    <row r="15146" spans="1:5">
      <c r="A15146" t="s">
        <v>16571</v>
      </c>
    </row>
    <row r="15147" spans="1:5">
      <c r="A15147" t="s">
        <v>14552</v>
      </c>
    </row>
    <row r="15148" spans="1:5">
      <c r="A15148" t="s">
        <v>14553</v>
      </c>
    </row>
    <row r="15150" spans="1:5">
      <c r="A15150" t="s">
        <v>14561</v>
      </c>
    </row>
    <row r="15152" spans="1:5">
      <c r="A15152" t="s">
        <v>16572</v>
      </c>
      <c r="B15152" t="s">
        <v>2244</v>
      </c>
      <c r="C15152" t="s">
        <v>14563</v>
      </c>
      <c r="D15152" t="s">
        <v>14564</v>
      </c>
      <c r="E15152" t="s">
        <v>14565</v>
      </c>
    </row>
    <row r="15155" spans="1:10">
      <c r="A15155" t="s">
        <v>16573</v>
      </c>
      <c r="B15155">
        <v>5</v>
      </c>
      <c r="C15155">
        <v>5</v>
      </c>
      <c r="D15155">
        <v>60</v>
      </c>
      <c r="E15155">
        <v>80</v>
      </c>
      <c r="F15155" t="s">
        <v>16574</v>
      </c>
    </row>
    <row r="15156" spans="1:10">
      <c r="A15156" t="s">
        <v>16575</v>
      </c>
      <c r="B15156" t="s">
        <v>16576</v>
      </c>
      <c r="C15156" t="s">
        <v>16403</v>
      </c>
      <c r="D15156" t="s">
        <v>16577</v>
      </c>
    </row>
    <row r="15161" spans="1:10">
      <c r="A15161" t="s">
        <v>16451</v>
      </c>
      <c r="B15161" t="s">
        <v>16452</v>
      </c>
      <c r="C15161" t="s">
        <v>16453</v>
      </c>
      <c r="D15161" t="s">
        <v>16454</v>
      </c>
    </row>
    <row r="15163" spans="1:10">
      <c r="A15163" t="s">
        <v>16578</v>
      </c>
      <c r="B15163" t="s">
        <v>2914</v>
      </c>
      <c r="C15163" t="s">
        <v>16579</v>
      </c>
      <c r="D15163" t="s">
        <v>763</v>
      </c>
      <c r="E15163" t="s">
        <v>1552</v>
      </c>
      <c r="F15163" t="s">
        <v>5454</v>
      </c>
      <c r="G15163" t="s">
        <v>5460</v>
      </c>
      <c r="H15163" t="s">
        <v>16580</v>
      </c>
      <c r="I15163" t="s">
        <v>16581</v>
      </c>
    </row>
    <row r="15165" spans="1:10">
      <c r="A15165" t="s">
        <v>16582</v>
      </c>
      <c r="B15165" t="s">
        <v>16583</v>
      </c>
      <c r="C15165" t="s">
        <v>16584</v>
      </c>
      <c r="D15165" t="s">
        <v>16585</v>
      </c>
      <c r="E15165" t="s">
        <v>16586</v>
      </c>
      <c r="F15165" t="s">
        <v>16587</v>
      </c>
      <c r="G15165" t="s">
        <v>16588</v>
      </c>
      <c r="H15165" t="s">
        <v>16589</v>
      </c>
      <c r="I15165" t="s">
        <v>16590</v>
      </c>
      <c r="J15165" t="s">
        <v>16591</v>
      </c>
    </row>
    <row r="15167" spans="1:10">
      <c r="A15167" t="s">
        <v>16592</v>
      </c>
      <c r="B15167" t="s">
        <v>16593</v>
      </c>
      <c r="C15167" t="s">
        <v>16594</v>
      </c>
      <c r="D15167" t="s">
        <v>16595</v>
      </c>
      <c r="E15167" t="s">
        <v>16596</v>
      </c>
      <c r="F15167" t="s">
        <v>16597</v>
      </c>
      <c r="G15167" t="s">
        <v>16598</v>
      </c>
    </row>
    <row r="15169" spans="1:17">
      <c r="A15169" t="s">
        <v>16599</v>
      </c>
      <c r="B15169" t="s">
        <v>16600</v>
      </c>
      <c r="C15169" t="s">
        <v>4589</v>
      </c>
      <c r="D15169" t="s">
        <v>822</v>
      </c>
      <c r="E15169" t="s">
        <v>16601</v>
      </c>
      <c r="F15169" t="s">
        <v>16479</v>
      </c>
      <c r="G15169" t="s">
        <v>16602</v>
      </c>
      <c r="H15169" t="s">
        <v>16603</v>
      </c>
    </row>
    <row r="15172" spans="1:17">
      <c r="A15172" t="s">
        <v>16604</v>
      </c>
    </row>
    <row r="15174" spans="1:17">
      <c r="A15174" t="s">
        <v>16605</v>
      </c>
      <c r="B15174" t="s">
        <v>16606</v>
      </c>
      <c r="C15174" t="s">
        <v>16607</v>
      </c>
      <c r="D15174" t="s">
        <v>16608</v>
      </c>
      <c r="E15174" t="s">
        <v>16609</v>
      </c>
      <c r="F15174" t="s">
        <v>16610</v>
      </c>
      <c r="G15174" t="s">
        <v>1635</v>
      </c>
      <c r="H15174" t="s">
        <v>16611</v>
      </c>
      <c r="I15174" t="s">
        <v>1027</v>
      </c>
      <c r="J15174" t="s">
        <v>16612</v>
      </c>
      <c r="K15174" t="s">
        <v>7585</v>
      </c>
      <c r="L15174" t="s">
        <v>1360</v>
      </c>
      <c r="M15174" t="s">
        <v>16613</v>
      </c>
      <c r="N15174" t="s">
        <v>16614</v>
      </c>
      <c r="O15174" t="s">
        <v>380</v>
      </c>
      <c r="P15174" t="s">
        <v>378</v>
      </c>
      <c r="Q15174" t="s">
        <v>16615</v>
      </c>
    </row>
    <row r="15176" spans="1:17">
      <c r="A15176" t="s">
        <v>16616</v>
      </c>
    </row>
    <row r="15177" spans="1:17">
      <c r="A15177" t="s">
        <v>16617</v>
      </c>
    </row>
    <row r="15178" spans="1:17">
      <c r="A15178" t="s">
        <v>16618</v>
      </c>
      <c r="B15178" t="s">
        <v>16619</v>
      </c>
    </row>
    <row r="15179" spans="1:17">
      <c r="A15179" t="s">
        <v>16620</v>
      </c>
      <c r="B15179" t="s">
        <v>380</v>
      </c>
      <c r="C15179" t="s">
        <v>16621</v>
      </c>
    </row>
    <row r="15180" spans="1:17">
      <c r="A15180" s="1" t="s">
        <v>16622</v>
      </c>
    </row>
    <row r="15185" spans="1:3">
      <c r="A15185" t="s">
        <v>16623</v>
      </c>
      <c r="B15185" t="s">
        <v>16624</v>
      </c>
      <c r="C15185" t="s">
        <v>16625</v>
      </c>
    </row>
    <row r="15187" spans="1:3">
      <c r="A15187" t="s">
        <v>16626</v>
      </c>
    </row>
    <row r="15189" spans="1:3">
      <c r="A15189" t="s">
        <v>16627</v>
      </c>
    </row>
    <row r="15190" spans="1:3">
      <c r="A15190" t="s">
        <v>16628</v>
      </c>
    </row>
    <row r="15191" spans="1:3">
      <c r="A15191" t="s">
        <v>16629</v>
      </c>
    </row>
    <row r="15192" spans="1:3">
      <c r="A15192" t="s">
        <v>16630</v>
      </c>
    </row>
    <row r="15193" spans="1:3">
      <c r="A15193" t="s">
        <v>16631</v>
      </c>
    </row>
    <row r="15195" spans="1:3">
      <c r="A15195" t="s">
        <v>16632</v>
      </c>
    </row>
    <row r="15197" spans="1:3">
      <c r="A15197" t="s">
        <v>16633</v>
      </c>
      <c r="B15197" t="s">
        <v>16634</v>
      </c>
      <c r="C15197" t="s">
        <v>16635</v>
      </c>
    </row>
    <row r="15199" spans="1:3">
      <c r="A15199" t="s">
        <v>16636</v>
      </c>
    </row>
    <row r="15201" spans="1:37">
      <c r="A15201" t="s">
        <v>16637</v>
      </c>
    </row>
    <row r="15203" spans="1:37">
      <c r="A15203" t="s">
        <v>16638</v>
      </c>
    </row>
    <row r="15205" spans="1:37">
      <c r="A15205" t="s">
        <v>16639</v>
      </c>
      <c r="B15205" t="s">
        <v>2350</v>
      </c>
      <c r="C15205" t="s">
        <v>16640</v>
      </c>
    </row>
    <row r="15207" spans="1:37">
      <c r="A15207" t="s">
        <v>16641</v>
      </c>
      <c r="B15207" t="s">
        <v>16642</v>
      </c>
      <c r="C15207" t="s">
        <v>13208</v>
      </c>
      <c r="D15207" t="s">
        <v>16643</v>
      </c>
      <c r="E15207" t="s">
        <v>10247</v>
      </c>
      <c r="F15207" t="s">
        <v>16644</v>
      </c>
      <c r="G15207" t="s">
        <v>16645</v>
      </c>
      <c r="H15207" t="s">
        <v>16646</v>
      </c>
      <c r="I15207" t="s">
        <v>15955</v>
      </c>
      <c r="J15207" t="s">
        <v>15420</v>
      </c>
      <c r="K15207" t="s">
        <v>16647</v>
      </c>
      <c r="L15207" t="s">
        <v>16648</v>
      </c>
      <c r="M15207" t="s">
        <v>10256</v>
      </c>
      <c r="N15207" t="s">
        <v>16649</v>
      </c>
      <c r="O15207" t="s">
        <v>16650</v>
      </c>
      <c r="P15207" t="s">
        <v>16651</v>
      </c>
      <c r="Q15207" t="s">
        <v>16652</v>
      </c>
      <c r="R15207" t="s">
        <v>16653</v>
      </c>
      <c r="S15207" t="s">
        <v>8167</v>
      </c>
      <c r="T15207" t="s">
        <v>13771</v>
      </c>
      <c r="U15207" t="s">
        <v>16654</v>
      </c>
      <c r="V15207" t="s">
        <v>16655</v>
      </c>
      <c r="W15207" t="s">
        <v>16656</v>
      </c>
      <c r="X15207" t="s">
        <v>16657</v>
      </c>
      <c r="Y15207" t="s">
        <v>16658</v>
      </c>
      <c r="Z15207" t="s">
        <v>16659</v>
      </c>
      <c r="AA15207" t="s">
        <v>16660</v>
      </c>
      <c r="AB15207" t="s">
        <v>16661</v>
      </c>
      <c r="AC15207" t="s">
        <v>16662</v>
      </c>
      <c r="AD15207" t="s">
        <v>16663</v>
      </c>
      <c r="AE15207" t="s">
        <v>16664</v>
      </c>
      <c r="AF15207" t="s">
        <v>13461</v>
      </c>
      <c r="AG15207" t="s">
        <v>5020</v>
      </c>
      <c r="AH15207" t="s">
        <v>15774</v>
      </c>
      <c r="AI15207" t="s">
        <v>16665</v>
      </c>
      <c r="AJ15207" t="s">
        <v>16666</v>
      </c>
      <c r="AK15207" t="s">
        <v>16667</v>
      </c>
    </row>
    <row r="15208" spans="1:37">
      <c r="A15208" s="1" t="s">
        <v>16668</v>
      </c>
    </row>
    <row r="15213" spans="1:37">
      <c r="A15213" t="s">
        <v>16669</v>
      </c>
      <c r="B15213" t="s">
        <v>16670</v>
      </c>
      <c r="C15213" t="s">
        <v>16671</v>
      </c>
      <c r="D15213" t="s">
        <v>16672</v>
      </c>
    </row>
    <row r="15214" spans="1:37">
      <c r="A15214" t="s">
        <v>16673</v>
      </c>
      <c r="B15214" t="s">
        <v>16674</v>
      </c>
    </row>
    <row r="15216" spans="1:37">
      <c r="A15216" t="s">
        <v>16675</v>
      </c>
    </row>
    <row r="15218" spans="1:4">
      <c r="A15218" t="s">
        <v>16676</v>
      </c>
      <c r="B15218" t="s">
        <v>16677</v>
      </c>
    </row>
    <row r="15219" spans="1:4">
      <c r="A15219" t="s">
        <v>16678</v>
      </c>
    </row>
    <row r="15220" spans="1:4">
      <c r="A15220" t="s">
        <v>16679</v>
      </c>
    </row>
    <row r="15221" spans="1:4">
      <c r="A15221" t="s">
        <v>16680</v>
      </c>
    </row>
    <row r="15222" spans="1:4">
      <c r="A15222" t="s">
        <v>16681</v>
      </c>
    </row>
    <row r="15224" spans="1:4">
      <c r="A15224" t="s">
        <v>16682</v>
      </c>
    </row>
    <row r="15225" spans="1:4">
      <c r="A15225" t="s">
        <v>16683</v>
      </c>
    </row>
    <row r="15226" spans="1:4">
      <c r="A15226" t="s">
        <v>16684</v>
      </c>
    </row>
    <row r="15228" spans="1:4">
      <c r="A15228" t="s">
        <v>16685</v>
      </c>
      <c r="B15228" t="s">
        <v>16686</v>
      </c>
    </row>
    <row r="15229" spans="1:4">
      <c r="A15229" t="e">
        <f>- has A Basic understanding that multiplication is repeated addition</f>
        <v>#NAME?</v>
      </c>
    </row>
    <row r="15230" spans="1:4">
      <c r="A15230" t="s">
        <v>16687</v>
      </c>
      <c r="B15230" t="s">
        <v>16688</v>
      </c>
      <c r="C15230" t="s">
        <v>16689</v>
      </c>
      <c r="D15230" t="s">
        <v>16690</v>
      </c>
    </row>
    <row r="15231" spans="1:4">
      <c r="A15231" t="e">
        <f>- may or may NOT have their Math facts to be memorized</f>
        <v>#NAME?</v>
      </c>
    </row>
    <row r="15233" spans="1:24">
      <c r="A15233" t="s">
        <v>16691</v>
      </c>
      <c r="B15233" t="s">
        <v>16692</v>
      </c>
    </row>
    <row r="15235" spans="1:24">
      <c r="A15235" t="s">
        <v>16693</v>
      </c>
    </row>
    <row r="15237" spans="1:24">
      <c r="A15237" t="s">
        <v>16694</v>
      </c>
    </row>
    <row r="15238" spans="1:24">
      <c r="A15238" t="s">
        <v>16695</v>
      </c>
    </row>
    <row r="15239" spans="1:24">
      <c r="A15239" t="s">
        <v>16696</v>
      </c>
    </row>
    <row r="15240" spans="1:24">
      <c r="A15240" t="s">
        <v>16697</v>
      </c>
    </row>
    <row r="15241" spans="1:24">
      <c r="A15241" t="s">
        <v>16698</v>
      </c>
    </row>
    <row r="15246" spans="1:24">
      <c r="A15246" t="s">
        <v>16699</v>
      </c>
      <c r="B15246" t="s">
        <v>15510</v>
      </c>
      <c r="C15246" t="s">
        <v>3793</v>
      </c>
      <c r="D15246" t="s">
        <v>1531</v>
      </c>
      <c r="E15246" t="s">
        <v>2331</v>
      </c>
      <c r="F15246" t="s">
        <v>3527</v>
      </c>
      <c r="G15246" t="s">
        <v>3542</v>
      </c>
      <c r="H15246" t="s">
        <v>3541</v>
      </c>
      <c r="I15246" t="s">
        <v>3249</v>
      </c>
      <c r="J15246" t="s">
        <v>3250</v>
      </c>
      <c r="K15246" t="s">
        <v>3251</v>
      </c>
      <c r="L15246" t="s">
        <v>3252</v>
      </c>
      <c r="M15246" t="s">
        <v>3253</v>
      </c>
      <c r="N15246" t="s">
        <v>3254</v>
      </c>
      <c r="O15246" t="s">
        <v>1494</v>
      </c>
      <c r="P15246" t="s">
        <v>1531</v>
      </c>
      <c r="Q15246" t="s">
        <v>3786</v>
      </c>
      <c r="R15246" t="s">
        <v>16700</v>
      </c>
      <c r="S15246" t="s">
        <v>11263</v>
      </c>
      <c r="T15246" t="s">
        <v>16701</v>
      </c>
      <c r="U15246" t="s">
        <v>4387</v>
      </c>
      <c r="V15246" t="s">
        <v>16702</v>
      </c>
      <c r="W15246" t="s">
        <v>16703</v>
      </c>
      <c r="X15246" t="s">
        <v>311</v>
      </c>
    </row>
    <row r="15247" spans="1:24">
      <c r="A15247" t="s">
        <v>308</v>
      </c>
    </row>
    <row r="15248" spans="1:24">
      <c r="A15248" t="s">
        <v>16704</v>
      </c>
    </row>
    <row r="15253" spans="1:5">
      <c r="A15253" t="s">
        <v>16705</v>
      </c>
    </row>
    <row r="15255" spans="1:5">
      <c r="A15255" t="s">
        <v>8</v>
      </c>
      <c r="B15255" t="s">
        <v>16706</v>
      </c>
      <c r="C15255" t="s">
        <v>16707</v>
      </c>
      <c r="D15255" t="s">
        <v>16708</v>
      </c>
      <c r="E15255" t="s">
        <v>16709</v>
      </c>
    </row>
    <row r="15258" spans="1:5">
      <c r="A15258" t="s">
        <v>16710</v>
      </c>
      <c r="B15258" t="s">
        <v>16711</v>
      </c>
      <c r="C15258" t="s">
        <v>16712</v>
      </c>
    </row>
    <row r="15259" spans="1:5">
      <c r="A15259" t="s">
        <v>16713</v>
      </c>
    </row>
    <row r="15260" spans="1:5">
      <c r="A15260" s="1" t="s">
        <v>16714</v>
      </c>
    </row>
    <row r="15265" spans="1:9">
      <c r="A15265" t="s">
        <v>16715</v>
      </c>
      <c r="B15265" t="s">
        <v>302</v>
      </c>
      <c r="C15265" t="s">
        <v>16716</v>
      </c>
      <c r="D15265" t="s">
        <v>380</v>
      </c>
      <c r="E15265" t="s">
        <v>16717</v>
      </c>
      <c r="F15265" t="s">
        <v>16718</v>
      </c>
      <c r="G15265" t="s">
        <v>12086</v>
      </c>
      <c r="H15265" t="s">
        <v>16719</v>
      </c>
    </row>
    <row r="15266" spans="1:9">
      <c r="A15266" s="1" t="s">
        <v>16720</v>
      </c>
    </row>
    <row r="15271" spans="1:9">
      <c r="A15271" t="s">
        <v>8</v>
      </c>
      <c r="B15271" t="s">
        <v>16721</v>
      </c>
      <c r="C15271" t="s">
        <v>16722</v>
      </c>
    </row>
    <row r="15273" spans="1:9">
      <c r="A15273" t="s">
        <v>16723</v>
      </c>
    </row>
    <row r="15274" spans="1:9">
      <c r="A15274" t="s">
        <v>16724</v>
      </c>
      <c r="B15274" t="s">
        <v>16725</v>
      </c>
      <c r="C15274" t="s">
        <v>16726</v>
      </c>
      <c r="D15274" t="s">
        <v>16727</v>
      </c>
      <c r="E15274" t="s">
        <v>16728</v>
      </c>
      <c r="F15274" t="s">
        <v>16729</v>
      </c>
      <c r="G15274" t="s">
        <v>16730</v>
      </c>
      <c r="H15274" t="s">
        <v>1011</v>
      </c>
      <c r="I15274" t="s">
        <v>16731</v>
      </c>
    </row>
    <row r="15276" spans="1:9">
      <c r="A15276" t="s">
        <v>16732</v>
      </c>
      <c r="B15276" t="s">
        <v>16733</v>
      </c>
    </row>
    <row r="15278" spans="1:9">
      <c r="A15278" t="s">
        <v>7449</v>
      </c>
      <c r="B15278" t="s">
        <v>16734</v>
      </c>
    </row>
    <row r="15280" spans="1:9">
      <c r="A15280" t="s">
        <v>16735</v>
      </c>
      <c r="B15280" t="s">
        <v>16736</v>
      </c>
      <c r="C15280" t="s">
        <v>16737</v>
      </c>
      <c r="D15280" t="s">
        <v>16738</v>
      </c>
      <c r="E15280" t="s">
        <v>884</v>
      </c>
      <c r="F15280" t="s">
        <v>16739</v>
      </c>
      <c r="G15280" t="s">
        <v>16740</v>
      </c>
    </row>
    <row r="15282" spans="1:10">
      <c r="A15282" t="s">
        <v>16741</v>
      </c>
      <c r="B15282" t="s">
        <v>16742</v>
      </c>
    </row>
    <row r="15284" spans="1:10">
      <c r="A15284" t="s">
        <v>16743</v>
      </c>
      <c r="B15284" t="s">
        <v>16744</v>
      </c>
    </row>
    <row r="15286" spans="1:10">
      <c r="A15286" t="s">
        <v>10637</v>
      </c>
    </row>
    <row r="15287" spans="1:10">
      <c r="A15287" t="s">
        <v>16745</v>
      </c>
      <c r="B15287" t="s">
        <v>16746</v>
      </c>
      <c r="C15287" t="s">
        <v>16747</v>
      </c>
      <c r="D15287" t="s">
        <v>16748</v>
      </c>
      <c r="E15287" t="s">
        <v>16749</v>
      </c>
      <c r="F15287" t="s">
        <v>16750</v>
      </c>
      <c r="G15287" t="s">
        <v>16751</v>
      </c>
      <c r="H15287" t="s">
        <v>16752</v>
      </c>
      <c r="I15287" t="s">
        <v>16753</v>
      </c>
      <c r="J15287" t="s">
        <v>16754</v>
      </c>
    </row>
    <row r="15289" spans="1:10">
      <c r="A15289" t="s">
        <v>16755</v>
      </c>
      <c r="B15289" t="s">
        <v>16756</v>
      </c>
      <c r="C15289" t="s">
        <v>16757</v>
      </c>
    </row>
    <row r="15290" spans="1:10">
      <c r="A15290" t="s">
        <v>16758</v>
      </c>
      <c r="B15290">
        <v>0</v>
      </c>
      <c r="C15290" t="s">
        <v>16759</v>
      </c>
    </row>
    <row r="15291" spans="1:10">
      <c r="A15291" t="s">
        <v>16760</v>
      </c>
    </row>
    <row r="15296" spans="1:10">
      <c r="A15296" t="s">
        <v>16761</v>
      </c>
    </row>
    <row r="15298" spans="1:4">
      <c r="A15298" t="s">
        <v>16762</v>
      </c>
      <c r="B15298" t="s">
        <v>16763</v>
      </c>
      <c r="C15298" t="s">
        <v>3794</v>
      </c>
      <c r="D15298" t="s">
        <v>16764</v>
      </c>
    </row>
    <row r="15300" spans="1:4">
      <c r="A15300" t="s">
        <v>16765</v>
      </c>
      <c r="B15300" t="s">
        <v>16766</v>
      </c>
      <c r="C15300" t="s">
        <v>16767</v>
      </c>
    </row>
    <row r="15301" spans="1:4">
      <c r="A15301" t="s">
        <v>16768</v>
      </c>
      <c r="B15301" t="s">
        <v>16769</v>
      </c>
    </row>
    <row r="15303" spans="1:4">
      <c r="A15303" t="s">
        <v>16770</v>
      </c>
      <c r="B15303" t="s">
        <v>16771</v>
      </c>
    </row>
    <row r="15305" spans="1:4">
      <c r="A15305" t="s">
        <v>16772</v>
      </c>
      <c r="B15305" t="s">
        <v>16773</v>
      </c>
    </row>
    <row r="15307" spans="1:4">
      <c r="A15307" t="s">
        <v>16774</v>
      </c>
    </row>
    <row r="15308" spans="1:4">
      <c r="A15308" t="s">
        <v>8542</v>
      </c>
    </row>
    <row r="15309" spans="1:4">
      <c r="A15309" t="s">
        <v>16775</v>
      </c>
    </row>
    <row r="15314" spans="1:3">
      <c r="A15314" t="s">
        <v>16776</v>
      </c>
    </row>
    <row r="15315" spans="1:3">
      <c r="A15315" t="s">
        <v>16777</v>
      </c>
    </row>
    <row r="15316" spans="1:3">
      <c r="A15316" t="s">
        <v>3526</v>
      </c>
      <c r="B15316" t="s">
        <v>2932</v>
      </c>
      <c r="C15316" t="s">
        <v>16778</v>
      </c>
    </row>
    <row r="15317" spans="1:3">
      <c r="A15317" t="s">
        <v>12520</v>
      </c>
      <c r="B15317" t="s">
        <v>16779</v>
      </c>
    </row>
    <row r="15318" spans="1:3">
      <c r="A15318" t="s">
        <v>16780</v>
      </c>
    </row>
    <row r="15319" spans="1:3">
      <c r="A15319" t="s">
        <v>16781</v>
      </c>
    </row>
    <row r="15320" spans="1:3">
      <c r="A15320" s="1" t="s">
        <v>16782</v>
      </c>
    </row>
    <row r="15325" spans="1:3">
      <c r="A15325" t="s">
        <v>16783</v>
      </c>
    </row>
    <row r="15327" spans="1:3">
      <c r="A15327" t="s">
        <v>16784</v>
      </c>
      <c r="B15327" t="s">
        <v>16785</v>
      </c>
      <c r="C15327" t="s">
        <v>16786</v>
      </c>
    </row>
    <row r="15329" spans="1:5">
      <c r="A15329" t="s">
        <v>16787</v>
      </c>
      <c r="B15329" t="s">
        <v>28</v>
      </c>
      <c r="C15329" t="s">
        <v>301</v>
      </c>
      <c r="D15329" t="s">
        <v>29</v>
      </c>
      <c r="E15329" t="s">
        <v>16788</v>
      </c>
    </row>
    <row r="15331" spans="1:5">
      <c r="A15331" t="s">
        <v>528</v>
      </c>
      <c r="B15331" t="s">
        <v>3060</v>
      </c>
      <c r="C15331" t="s">
        <v>369</v>
      </c>
      <c r="D15331" t="s">
        <v>1421</v>
      </c>
      <c r="E15331" t="s">
        <v>1419</v>
      </c>
    </row>
    <row r="15335" spans="1:5">
      <c r="A15335" t="s">
        <v>16789</v>
      </c>
      <c r="B15335" t="s">
        <v>16790</v>
      </c>
    </row>
    <row r="15338" spans="1:5">
      <c r="A15338" t="s">
        <v>16791</v>
      </c>
      <c r="B15338" t="s">
        <v>16792</v>
      </c>
      <c r="C15338" t="s">
        <v>16793</v>
      </c>
      <c r="D15338" t="s">
        <v>16794</v>
      </c>
      <c r="E15338" t="s">
        <v>16795</v>
      </c>
    </row>
    <row r="15340" spans="1:5">
      <c r="A15340" t="s">
        <v>16796</v>
      </c>
      <c r="B15340" t="s">
        <v>16797</v>
      </c>
    </row>
    <row r="15343" spans="1:5">
      <c r="A15343" t="s">
        <v>16798</v>
      </c>
    </row>
    <row r="15344" spans="1:5">
      <c r="A15344" t="s">
        <v>16799</v>
      </c>
      <c r="B15344" t="s">
        <v>816</v>
      </c>
      <c r="C15344" t="s">
        <v>16800</v>
      </c>
      <c r="D15344" t="s">
        <v>16801</v>
      </c>
      <c r="E15344" t="s">
        <v>6641</v>
      </c>
    </row>
    <row r="15345" spans="1:6">
      <c r="A15345" t="s">
        <v>16802</v>
      </c>
      <c r="B15345" t="s">
        <v>16803</v>
      </c>
      <c r="C15345" t="s">
        <v>16804</v>
      </c>
      <c r="D15345" t="s">
        <v>16805</v>
      </c>
      <c r="E15345" t="s">
        <v>16806</v>
      </c>
      <c r="F15345" t="s">
        <v>16807</v>
      </c>
    </row>
    <row r="15348" spans="1:6">
      <c r="A15348" t="s">
        <v>16808</v>
      </c>
      <c r="B15348" t="s">
        <v>7016</v>
      </c>
      <c r="C15348" t="s">
        <v>10917</v>
      </c>
      <c r="D15348" t="s">
        <v>16809</v>
      </c>
    </row>
    <row r="15351" spans="1:6">
      <c r="A15351" t="s">
        <v>4724</v>
      </c>
    </row>
    <row r="15353" spans="1:6">
      <c r="A15353" t="s">
        <v>16810</v>
      </c>
    </row>
    <row r="15355" spans="1:6">
      <c r="A15355" t="s">
        <v>16811</v>
      </c>
    </row>
    <row r="15357" spans="1:6">
      <c r="A15357" t="s">
        <v>16812</v>
      </c>
    </row>
    <row r="15359" spans="1:6">
      <c r="A15359" t="s">
        <v>16813</v>
      </c>
      <c r="B15359" t="s">
        <v>16814</v>
      </c>
    </row>
    <row r="15361" spans="1:2">
      <c r="A15361" t="s">
        <v>16815</v>
      </c>
      <c r="B15361" t="s">
        <v>16816</v>
      </c>
    </row>
    <row r="15364" spans="1:2">
      <c r="A15364" t="s">
        <v>16817</v>
      </c>
    </row>
    <row r="15365" spans="1:2">
      <c r="A15365" t="s">
        <v>16818</v>
      </c>
      <c r="B15365" t="s">
        <v>16819</v>
      </c>
    </row>
    <row r="15366" spans="1:2">
      <c r="A15366" t="s">
        <v>16820</v>
      </c>
    </row>
    <row r="15367" spans="1:2">
      <c r="A15367" t="s">
        <v>16821</v>
      </c>
      <c r="B15367" t="s">
        <v>16822</v>
      </c>
    </row>
    <row r="15368" spans="1:2">
      <c r="A15368" t="s">
        <v>16823</v>
      </c>
    </row>
    <row r="15371" spans="1:2">
      <c r="A15371" t="s">
        <v>16824</v>
      </c>
    </row>
    <row r="15374" spans="1:2">
      <c r="A15374" t="s">
        <v>16825</v>
      </c>
    </row>
    <row r="15375" spans="1:2">
      <c r="A15375" s="1" t="s">
        <v>16826</v>
      </c>
    </row>
    <row r="15380" spans="1:8">
      <c r="A15380" t="s">
        <v>16827</v>
      </c>
    </row>
    <row r="15382" spans="1:8">
      <c r="A15382" t="s">
        <v>1802</v>
      </c>
    </row>
    <row r="15384" spans="1:8">
      <c r="A15384" t="s">
        <v>1803</v>
      </c>
    </row>
    <row r="15386" spans="1:8">
      <c r="A15386" t="s">
        <v>1804</v>
      </c>
    </row>
    <row r="15388" spans="1:8">
      <c r="A15388" t="s">
        <v>1805</v>
      </c>
      <c r="B15388" t="s">
        <v>218</v>
      </c>
      <c r="C15388" t="s">
        <v>380</v>
      </c>
      <c r="D15388" t="s">
        <v>378</v>
      </c>
      <c r="E15388" t="s">
        <v>377</v>
      </c>
      <c r="F15388" t="s">
        <v>379</v>
      </c>
      <c r="G15388" t="s">
        <v>1806</v>
      </c>
      <c r="H15388" t="s">
        <v>1807</v>
      </c>
    </row>
    <row r="15390" spans="1:8">
      <c r="A15390" t="s">
        <v>1808</v>
      </c>
    </row>
    <row r="15392" spans="1:8">
      <c r="A15392" t="s">
        <v>1809</v>
      </c>
    </row>
    <row r="15393" spans="1:11">
      <c r="A15393" t="s">
        <v>1810</v>
      </c>
    </row>
    <row r="15394" spans="1:11">
      <c r="A15394" t="s">
        <v>1811</v>
      </c>
    </row>
    <row r="15395" spans="1:11">
      <c r="A15395" t="s">
        <v>1812</v>
      </c>
    </row>
    <row r="15396" spans="1:11">
      <c r="A15396" t="s">
        <v>1813</v>
      </c>
    </row>
    <row r="15397" spans="1:11">
      <c r="A15397" t="s">
        <v>1814</v>
      </c>
    </row>
    <row r="15399" spans="1:11">
      <c r="A15399" t="s">
        <v>1815</v>
      </c>
    </row>
    <row r="15401" spans="1:11">
      <c r="A15401" t="s">
        <v>1816</v>
      </c>
      <c r="B15401" t="s">
        <v>1817</v>
      </c>
      <c r="C15401" t="s">
        <v>28</v>
      </c>
      <c r="D15401" t="s">
        <v>301</v>
      </c>
      <c r="E15401" t="s">
        <v>302</v>
      </c>
      <c r="F15401" t="s">
        <v>288</v>
      </c>
      <c r="G15401" t="s">
        <v>1818</v>
      </c>
      <c r="H15401" t="s">
        <v>1819</v>
      </c>
      <c r="I15401" t="s">
        <v>674</v>
      </c>
      <c r="J15401" t="s">
        <v>1820</v>
      </c>
      <c r="K15401" t="s">
        <v>1821</v>
      </c>
    </row>
    <row r="15403" spans="1:11">
      <c r="A15403" t="s">
        <v>1822</v>
      </c>
    </row>
    <row r="15404" spans="1:11">
      <c r="A15404" t="s">
        <v>1823</v>
      </c>
    </row>
    <row r="15409" spans="1:121">
      <c r="A15409" t="s">
        <v>16828</v>
      </c>
      <c r="B15409" t="s">
        <v>16829</v>
      </c>
      <c r="C15409" t="s">
        <v>16830</v>
      </c>
      <c r="D15409" t="s">
        <v>16831</v>
      </c>
      <c r="E15409" t="s">
        <v>16832</v>
      </c>
      <c r="F15409" t="s">
        <v>16833</v>
      </c>
      <c r="G15409" t="s">
        <v>16834</v>
      </c>
      <c r="H15409" t="s">
        <v>16835</v>
      </c>
      <c r="I15409" t="s">
        <v>16836</v>
      </c>
      <c r="J15409" t="s">
        <v>16837</v>
      </c>
      <c r="K15409" t="s">
        <v>16838</v>
      </c>
      <c r="L15409" t="s">
        <v>15261</v>
      </c>
      <c r="M15409" t="s">
        <v>16839</v>
      </c>
      <c r="N15409" t="s">
        <v>16840</v>
      </c>
      <c r="O15409" t="s">
        <v>16841</v>
      </c>
      <c r="P15409" t="s">
        <v>16842</v>
      </c>
      <c r="Q15409" t="s">
        <v>16843</v>
      </c>
      <c r="R15409" t="s">
        <v>8082</v>
      </c>
      <c r="S15409" t="s">
        <v>8811</v>
      </c>
      <c r="T15409" t="s">
        <v>16844</v>
      </c>
      <c r="U15409" t="s">
        <v>16845</v>
      </c>
      <c r="V15409" t="s">
        <v>16846</v>
      </c>
      <c r="W15409" t="s">
        <v>8758</v>
      </c>
      <c r="X15409" t="s">
        <v>16847</v>
      </c>
      <c r="Y15409" t="s">
        <v>16096</v>
      </c>
      <c r="Z15409" t="s">
        <v>16848</v>
      </c>
      <c r="AA15409" t="s">
        <v>16849</v>
      </c>
      <c r="AB15409" t="s">
        <v>16850</v>
      </c>
      <c r="AC15409" t="s">
        <v>16851</v>
      </c>
      <c r="AD15409" t="s">
        <v>16852</v>
      </c>
      <c r="AE15409" t="s">
        <v>16853</v>
      </c>
      <c r="AF15409" t="s">
        <v>16854</v>
      </c>
      <c r="AG15409" t="s">
        <v>16855</v>
      </c>
      <c r="AH15409" t="s">
        <v>16856</v>
      </c>
      <c r="AI15409" t="s">
        <v>16857</v>
      </c>
      <c r="AJ15409" t="s">
        <v>15938</v>
      </c>
      <c r="AK15409" t="s">
        <v>16858</v>
      </c>
      <c r="AL15409" t="s">
        <v>16859</v>
      </c>
      <c r="AM15409" t="s">
        <v>16860</v>
      </c>
      <c r="AN15409" t="s">
        <v>16861</v>
      </c>
      <c r="AO15409" t="s">
        <v>2918</v>
      </c>
      <c r="AP15409" t="s">
        <v>16862</v>
      </c>
      <c r="AQ15409" t="s">
        <v>16863</v>
      </c>
      <c r="AR15409" t="s">
        <v>16864</v>
      </c>
      <c r="AS15409" t="s">
        <v>16865</v>
      </c>
      <c r="AT15409" t="s">
        <v>16866</v>
      </c>
      <c r="AU15409" t="s">
        <v>10268</v>
      </c>
      <c r="AV15409" t="s">
        <v>16867</v>
      </c>
      <c r="AW15409" t="s">
        <v>16868</v>
      </c>
      <c r="AX15409" t="s">
        <v>16869</v>
      </c>
      <c r="AY15409" t="s">
        <v>16870</v>
      </c>
      <c r="AZ15409" t="s">
        <v>15351</v>
      </c>
      <c r="BA15409" t="s">
        <v>16871</v>
      </c>
      <c r="BB15409" t="s">
        <v>16872</v>
      </c>
      <c r="BC15409" t="s">
        <v>16873</v>
      </c>
      <c r="BD15409" t="s">
        <v>16874</v>
      </c>
      <c r="BE15409" t="s">
        <v>16875</v>
      </c>
      <c r="BF15409" t="s">
        <v>13836</v>
      </c>
      <c r="BG15409" t="s">
        <v>16876</v>
      </c>
      <c r="BH15409" t="s">
        <v>16877</v>
      </c>
      <c r="BI15409" t="s">
        <v>16878</v>
      </c>
      <c r="BJ15409" t="s">
        <v>16879</v>
      </c>
      <c r="BK15409" t="s">
        <v>16880</v>
      </c>
      <c r="BL15409" t="s">
        <v>8172</v>
      </c>
      <c r="BM15409" t="s">
        <v>2583</v>
      </c>
      <c r="BN15409" t="s">
        <v>16881</v>
      </c>
      <c r="BO15409" t="s">
        <v>16882</v>
      </c>
      <c r="BP15409" t="s">
        <v>16883</v>
      </c>
      <c r="BQ15409" t="s">
        <v>16884</v>
      </c>
      <c r="BR15409" t="s">
        <v>16885</v>
      </c>
      <c r="BS15409" t="s">
        <v>16886</v>
      </c>
      <c r="BT15409" t="s">
        <v>16887</v>
      </c>
      <c r="BU15409" t="s">
        <v>16888</v>
      </c>
      <c r="BV15409" t="s">
        <v>16889</v>
      </c>
      <c r="BW15409" t="s">
        <v>16890</v>
      </c>
      <c r="BX15409" t="s">
        <v>16891</v>
      </c>
      <c r="BY15409" t="s">
        <v>16892</v>
      </c>
      <c r="BZ15409" t="s">
        <v>16893</v>
      </c>
      <c r="CA15409" t="s">
        <v>16894</v>
      </c>
      <c r="CB15409" t="s">
        <v>16882</v>
      </c>
      <c r="CC15409" t="s">
        <v>16883</v>
      </c>
      <c r="CD15409" t="s">
        <v>16884</v>
      </c>
      <c r="CE15409" t="s">
        <v>16885</v>
      </c>
      <c r="CF15409" t="s">
        <v>16886</v>
      </c>
      <c r="CG15409" t="s">
        <v>16887</v>
      </c>
      <c r="CH15409" t="s">
        <v>16888</v>
      </c>
      <c r="CI15409" t="s">
        <v>16889</v>
      </c>
      <c r="CJ15409" t="s">
        <v>16890</v>
      </c>
      <c r="CK15409" t="s">
        <v>16891</v>
      </c>
      <c r="CL15409" t="s">
        <v>16892</v>
      </c>
      <c r="CM15409" t="s">
        <v>16893</v>
      </c>
      <c r="CN15409" t="s">
        <v>16894</v>
      </c>
      <c r="CO15409" t="s">
        <v>16895</v>
      </c>
      <c r="CP15409" t="s">
        <v>12395</v>
      </c>
      <c r="CQ15409" t="s">
        <v>16896</v>
      </c>
      <c r="CR15409" t="s">
        <v>16897</v>
      </c>
      <c r="CS15409" t="s">
        <v>16898</v>
      </c>
      <c r="CT15409" t="s">
        <v>16899</v>
      </c>
      <c r="CU15409" t="s">
        <v>16900</v>
      </c>
      <c r="CV15409" t="s">
        <v>16901</v>
      </c>
      <c r="CW15409" t="s">
        <v>16902</v>
      </c>
      <c r="CX15409" t="s">
        <v>16903</v>
      </c>
      <c r="CY15409" t="s">
        <v>16904</v>
      </c>
      <c r="CZ15409" t="s">
        <v>10297</v>
      </c>
      <c r="DA15409" t="s">
        <v>16905</v>
      </c>
      <c r="DB15409" t="s">
        <v>16906</v>
      </c>
      <c r="DC15409" t="s">
        <v>16907</v>
      </c>
      <c r="DD15409" t="s">
        <v>16908</v>
      </c>
      <c r="DE15409" t="s">
        <v>16909</v>
      </c>
      <c r="DF15409" t="s">
        <v>16910</v>
      </c>
      <c r="DG15409" t="s">
        <v>16911</v>
      </c>
      <c r="DH15409" t="s">
        <v>14101</v>
      </c>
      <c r="DI15409" t="s">
        <v>16912</v>
      </c>
      <c r="DJ15409" t="s">
        <v>16913</v>
      </c>
      <c r="DK15409" t="s">
        <v>16914</v>
      </c>
      <c r="DL15409" t="s">
        <v>16915</v>
      </c>
      <c r="DM15409" t="s">
        <v>16916</v>
      </c>
      <c r="DN15409" t="s">
        <v>16917</v>
      </c>
      <c r="DO15409" t="s">
        <v>16918</v>
      </c>
      <c r="DP15409" t="s">
        <v>16919</v>
      </c>
      <c r="DQ15409" t="s">
        <v>16920</v>
      </c>
    </row>
    <row r="15410" spans="1:121">
      <c r="A15410" s="1" t="s">
        <v>16921</v>
      </c>
    </row>
    <row r="15415" spans="1:121">
      <c r="A15415" t="s">
        <v>16922</v>
      </c>
      <c r="B15415" t="s">
        <v>16923</v>
      </c>
      <c r="C15415" t="s">
        <v>16924</v>
      </c>
      <c r="D15415" t="s">
        <v>16925</v>
      </c>
    </row>
    <row r="15417" spans="1:121">
      <c r="A15417" t="s">
        <v>16926</v>
      </c>
    </row>
    <row r="15418" spans="1:121">
      <c r="A15418" t="e">
        <f>- two Bachelors degrees in Mathematics And Finance (Wayne state)</f>
        <v>#NAME?</v>
      </c>
    </row>
    <row r="15419" spans="1:121">
      <c r="A15419" t="e">
        <f>- Working on A Graduate degree in project management</f>
        <v>#NAME?</v>
      </c>
    </row>
    <row r="15420" spans="1:121">
      <c r="A15420" t="s">
        <v>16927</v>
      </c>
      <c r="B15420" t="s">
        <v>3721</v>
      </c>
      <c r="C15420" t="s">
        <v>16928</v>
      </c>
      <c r="D15420" t="s">
        <v>16929</v>
      </c>
    </row>
    <row r="15421" spans="1:121">
      <c r="A15421" t="s">
        <v>16930</v>
      </c>
      <c r="B15421" t="s">
        <v>16931</v>
      </c>
    </row>
    <row r="15422" spans="1:121">
      <c r="A15422" t="s">
        <v>16932</v>
      </c>
      <c r="B15422" t="s">
        <v>16933</v>
      </c>
    </row>
    <row r="15424" spans="1:121">
      <c r="A15424" t="s">
        <v>16934</v>
      </c>
      <c r="B15424" t="s">
        <v>16935</v>
      </c>
    </row>
    <row r="15426" spans="1:5">
      <c r="A15426" t="s">
        <v>16936</v>
      </c>
      <c r="B15426" t="s">
        <v>16937</v>
      </c>
      <c r="C15426" t="s">
        <v>16938</v>
      </c>
    </row>
    <row r="15427" spans="1:5">
      <c r="A15427" t="s">
        <v>1532</v>
      </c>
    </row>
    <row r="15428" spans="1:5">
      <c r="A15428" t="s">
        <v>16939</v>
      </c>
    </row>
    <row r="15433" spans="1:5">
      <c r="A15433" t="s">
        <v>16940</v>
      </c>
      <c r="B15433" t="s">
        <v>16941</v>
      </c>
      <c r="C15433" t="s">
        <v>16942</v>
      </c>
      <c r="D15433" t="s">
        <v>16943</v>
      </c>
      <c r="E15433" t="s">
        <v>16944</v>
      </c>
    </row>
    <row r="15434" spans="1:5">
      <c r="A15434" s="1" t="s">
        <v>16945</v>
      </c>
    </row>
    <row r="15439" spans="1:5">
      <c r="A15439" t="s">
        <v>16946</v>
      </c>
      <c r="B15439" t="s">
        <v>2451</v>
      </c>
      <c r="C15439" t="s">
        <v>819</v>
      </c>
      <c r="D15439" t="s">
        <v>16947</v>
      </c>
    </row>
    <row r="15440" spans="1:5">
      <c r="A15440" s="1" t="s">
        <v>16948</v>
      </c>
    </row>
    <row r="15446" spans="1:7">
      <c r="A15446" t="s">
        <v>5232</v>
      </c>
    </row>
    <row r="15448" spans="1:7">
      <c r="A15448" t="s">
        <v>16949</v>
      </c>
      <c r="B15448" t="s">
        <v>16950</v>
      </c>
      <c r="C15448" t="s">
        <v>16951</v>
      </c>
      <c r="D15448" t="s">
        <v>16952</v>
      </c>
      <c r="E15448" t="s">
        <v>16953</v>
      </c>
      <c r="F15448" t="s">
        <v>16954</v>
      </c>
      <c r="G15448" t="s">
        <v>16955</v>
      </c>
    </row>
    <row r="15452" spans="1:7">
      <c r="A15452" t="s">
        <v>16956</v>
      </c>
      <c r="B15452" t="s">
        <v>16957</v>
      </c>
      <c r="C15452" t="s">
        <v>16958</v>
      </c>
    </row>
    <row r="15455" spans="1:7">
      <c r="A15455" t="s">
        <v>9008</v>
      </c>
    </row>
    <row r="15457" spans="1:4">
      <c r="A15457" t="s">
        <v>16959</v>
      </c>
    </row>
    <row r="15458" spans="1:4">
      <c r="A15458" t="s">
        <v>16960</v>
      </c>
    </row>
    <row r="15459" spans="1:4">
      <c r="A15459" t="s">
        <v>16961</v>
      </c>
    </row>
    <row r="15460" spans="1:4">
      <c r="A15460" t="s">
        <v>16962</v>
      </c>
    </row>
    <row r="15461" spans="1:4">
      <c r="A15461" t="s">
        <v>16963</v>
      </c>
    </row>
    <row r="15462" spans="1:4">
      <c r="A15462" t="s">
        <v>16964</v>
      </c>
    </row>
    <row r="15463" spans="1:4">
      <c r="A15463" t="s">
        <v>16965</v>
      </c>
    </row>
    <row r="15464" spans="1:4">
      <c r="A15464" t="s">
        <v>16966</v>
      </c>
    </row>
    <row r="15465" spans="1:4">
      <c r="A15465" t="s">
        <v>16967</v>
      </c>
    </row>
    <row r="15466" spans="1:4">
      <c r="A15466" t="s">
        <v>16968</v>
      </c>
      <c r="B15466" t="s">
        <v>1980</v>
      </c>
      <c r="C15466" t="s">
        <v>366</v>
      </c>
      <c r="D15466" t="s">
        <v>16969</v>
      </c>
    </row>
    <row r="15468" spans="1:4">
      <c r="A15468" t="s">
        <v>16970</v>
      </c>
    </row>
    <row r="15471" spans="1:4">
      <c r="A15471" t="s">
        <v>2157</v>
      </c>
      <c r="B15471" t="s">
        <v>2158</v>
      </c>
      <c r="C15471" t="s">
        <v>2159</v>
      </c>
    </row>
    <row r="15474" spans="1:3">
      <c r="A15474" t="s">
        <v>16971</v>
      </c>
    </row>
    <row r="15476" spans="1:3">
      <c r="A15476" t="s">
        <v>16972</v>
      </c>
    </row>
    <row r="15477" spans="1:3">
      <c r="A15477" t="s">
        <v>16973</v>
      </c>
    </row>
    <row r="15478" spans="1:3">
      <c r="A15478" t="s">
        <v>16974</v>
      </c>
    </row>
    <row r="15479" spans="1:3">
      <c r="A15479" t="s">
        <v>16975</v>
      </c>
    </row>
    <row r="15482" spans="1:3">
      <c r="A15482" t="s">
        <v>16976</v>
      </c>
      <c r="B15482" t="s">
        <v>16977</v>
      </c>
      <c r="C15482" t="s">
        <v>16978</v>
      </c>
    </row>
    <row r="15483" spans="1:3">
      <c r="A15483" t="s">
        <v>308</v>
      </c>
    </row>
    <row r="15484" spans="1:3">
      <c r="A15484" t="s">
        <v>16979</v>
      </c>
      <c r="B15484" t="s">
        <v>16980</v>
      </c>
    </row>
    <row r="15489" spans="1:7">
      <c r="A15489" t="s">
        <v>16981</v>
      </c>
      <c r="B15489" t="s">
        <v>16982</v>
      </c>
      <c r="C15489" t="s">
        <v>218</v>
      </c>
      <c r="D15489" t="s">
        <v>377</v>
      </c>
      <c r="E15489" t="s">
        <v>378</v>
      </c>
      <c r="F15489" t="s">
        <v>16983</v>
      </c>
    </row>
    <row r="15491" spans="1:7">
      <c r="A15491" t="s">
        <v>16984</v>
      </c>
      <c r="B15491" t="s">
        <v>16985</v>
      </c>
      <c r="C15491" t="s">
        <v>16986</v>
      </c>
    </row>
    <row r="15493" spans="1:7">
      <c r="A15493" t="s">
        <v>16987</v>
      </c>
      <c r="B15493" t="s">
        <v>16988</v>
      </c>
      <c r="C15493" t="s">
        <v>16989</v>
      </c>
      <c r="D15493" t="s">
        <v>16990</v>
      </c>
      <c r="E15493" t="s">
        <v>16991</v>
      </c>
      <c r="F15493" t="s">
        <v>16992</v>
      </c>
      <c r="G15493" t="s">
        <v>16993</v>
      </c>
    </row>
    <row r="15495" spans="1:7">
      <c r="A15495" t="s">
        <v>16994</v>
      </c>
      <c r="B15495" t="s">
        <v>16995</v>
      </c>
      <c r="C15495" t="s">
        <v>16996</v>
      </c>
      <c r="D15495" t="s">
        <v>16997</v>
      </c>
      <c r="E15495" t="s">
        <v>4274</v>
      </c>
      <c r="F15495" t="s">
        <v>16998</v>
      </c>
    </row>
    <row r="15497" spans="1:7">
      <c r="A15497" t="s">
        <v>16999</v>
      </c>
    </row>
    <row r="15499" spans="1:7">
      <c r="A15499" t="s">
        <v>2855</v>
      </c>
      <c r="B15499" t="s">
        <v>17000</v>
      </c>
      <c r="C15499" t="s">
        <v>17001</v>
      </c>
      <c r="D15499" t="s">
        <v>17002</v>
      </c>
    </row>
    <row r="15501" spans="1:7">
      <c r="A15501" t="s">
        <v>8454</v>
      </c>
    </row>
    <row r="15502" spans="1:7">
      <c r="A15502" t="s">
        <v>17003</v>
      </c>
    </row>
    <row r="15503" spans="1:7">
      <c r="A15503" s="1" t="s">
        <v>17004</v>
      </c>
    </row>
    <row r="15508" spans="1:9">
      <c r="A15508" t="s">
        <v>17005</v>
      </c>
    </row>
    <row r="15510" spans="1:9">
      <c r="A15510" t="s">
        <v>17006</v>
      </c>
      <c r="B15510" t="s">
        <v>17007</v>
      </c>
    </row>
    <row r="15512" spans="1:9">
      <c r="A15512" t="s">
        <v>17008</v>
      </c>
    </row>
    <row r="15514" spans="1:9">
      <c r="A15514" t="s">
        <v>17009</v>
      </c>
      <c r="B15514" t="s">
        <v>17010</v>
      </c>
    </row>
    <row r="15516" spans="1:9">
      <c r="A15516" t="s">
        <v>17011</v>
      </c>
    </row>
    <row r="15518" spans="1:9">
      <c r="A15518" t="s">
        <v>17012</v>
      </c>
      <c r="B15518" t="s">
        <v>17013</v>
      </c>
      <c r="C15518" t="s">
        <v>17014</v>
      </c>
      <c r="D15518" t="s">
        <v>154</v>
      </c>
      <c r="E15518" t="s">
        <v>17015</v>
      </c>
      <c r="F15518" t="s">
        <v>17016</v>
      </c>
      <c r="G15518" t="s">
        <v>17017</v>
      </c>
      <c r="H15518" t="s">
        <v>17018</v>
      </c>
      <c r="I15518" t="s">
        <v>17019</v>
      </c>
    </row>
    <row r="15520" spans="1:9">
      <c r="A15520" t="s">
        <v>17020</v>
      </c>
    </row>
    <row r="15522" spans="1:6">
      <c r="A15522" t="s">
        <v>17021</v>
      </c>
    </row>
    <row r="15524" spans="1:6">
      <c r="A15524" t="s">
        <v>17022</v>
      </c>
    </row>
    <row r="15526" spans="1:6">
      <c r="A15526" t="s">
        <v>17023</v>
      </c>
      <c r="B15526" t="s">
        <v>17024</v>
      </c>
      <c r="C15526" t="s">
        <v>17025</v>
      </c>
    </row>
    <row r="15528" spans="1:6">
      <c r="A15528" t="s">
        <v>17026</v>
      </c>
    </row>
    <row r="15530" spans="1:6">
      <c r="A15530" t="s">
        <v>17027</v>
      </c>
      <c r="B15530" t="s">
        <v>16995</v>
      </c>
      <c r="C15530" t="s">
        <v>16996</v>
      </c>
      <c r="D15530" t="s">
        <v>16997</v>
      </c>
      <c r="E15530" t="s">
        <v>4274</v>
      </c>
      <c r="F15530" t="s">
        <v>16998</v>
      </c>
    </row>
    <row r="15532" spans="1:6">
      <c r="A15532" t="s">
        <v>17028</v>
      </c>
      <c r="B15532" t="s">
        <v>17029</v>
      </c>
      <c r="C15532" t="s">
        <v>373</v>
      </c>
      <c r="D15532" t="s">
        <v>17030</v>
      </c>
      <c r="E15532" t="s">
        <v>17031</v>
      </c>
    </row>
    <row r="15534" spans="1:6">
      <c r="A15534" t="s">
        <v>17032</v>
      </c>
      <c r="B15534" t="s">
        <v>17033</v>
      </c>
      <c r="C15534" t="s">
        <v>17034</v>
      </c>
      <c r="D15534" t="s">
        <v>17035</v>
      </c>
    </row>
    <row r="15536" spans="1:6">
      <c r="A15536" t="s">
        <v>17036</v>
      </c>
      <c r="B15536" t="s">
        <v>17037</v>
      </c>
      <c r="C15536" t="s">
        <v>17038</v>
      </c>
    </row>
    <row r="15538" spans="1:4">
      <c r="A15538" t="s">
        <v>17039</v>
      </c>
    </row>
    <row r="15540" spans="1:4">
      <c r="A15540" t="s">
        <v>7153</v>
      </c>
      <c r="B15540" t="s">
        <v>17040</v>
      </c>
      <c r="C15540" t="s">
        <v>17041</v>
      </c>
      <c r="D15540" t="s">
        <v>17042</v>
      </c>
    </row>
    <row r="15541" spans="1:4">
      <c r="A15541" t="s">
        <v>17043</v>
      </c>
      <c r="B15541" t="s">
        <v>17044</v>
      </c>
    </row>
    <row r="15543" spans="1:4">
      <c r="A15543" t="s">
        <v>17045</v>
      </c>
      <c r="B15543" t="s">
        <v>17046</v>
      </c>
      <c r="C15543" t="s">
        <v>17047</v>
      </c>
      <c r="D15543" t="s">
        <v>17048</v>
      </c>
    </row>
    <row r="15545" spans="1:4">
      <c r="A15545" t="s">
        <v>8454</v>
      </c>
    </row>
    <row r="15546" spans="1:4">
      <c r="A15546" t="s">
        <v>17049</v>
      </c>
    </row>
    <row r="15547" spans="1:4">
      <c r="A15547" s="1" t="s">
        <v>17050</v>
      </c>
    </row>
    <row r="15552" spans="1:4">
      <c r="A15552" t="s">
        <v>17051</v>
      </c>
      <c r="B15552" t="s">
        <v>673</v>
      </c>
      <c r="C15552" t="s">
        <v>17052</v>
      </c>
    </row>
    <row r="15554" spans="1:3">
      <c r="A15554" t="s">
        <v>17053</v>
      </c>
    </row>
    <row r="15556" spans="1:3">
      <c r="A15556" t="s">
        <v>17054</v>
      </c>
      <c r="B15556" t="s">
        <v>17055</v>
      </c>
      <c r="C15556" t="s">
        <v>17056</v>
      </c>
    </row>
    <row r="15558" spans="1:3">
      <c r="A15558" t="s">
        <v>17057</v>
      </c>
    </row>
    <row r="15560" spans="1:3">
      <c r="A15560" t="s">
        <v>17058</v>
      </c>
    </row>
    <row r="15561" spans="1:3">
      <c r="A15561" t="s">
        <v>308</v>
      </c>
    </row>
    <row r="15562" spans="1:3">
      <c r="A15562" t="s">
        <v>17059</v>
      </c>
    </row>
    <row r="15567" spans="1:3">
      <c r="A15567" t="s">
        <v>17060</v>
      </c>
    </row>
    <row r="15569" spans="1:3">
      <c r="A15569" t="s">
        <v>17061</v>
      </c>
      <c r="B15569" t="s">
        <v>880</v>
      </c>
      <c r="C15569" t="s">
        <v>17062</v>
      </c>
    </row>
    <row r="15570" spans="1:3">
      <c r="A15570" t="s">
        <v>17063</v>
      </c>
    </row>
    <row r="15571" spans="1:3">
      <c r="A15571" t="s">
        <v>17064</v>
      </c>
    </row>
    <row r="15574" spans="1:3">
      <c r="A15574" t="s">
        <v>17065</v>
      </c>
      <c r="B15574" t="s">
        <v>17066</v>
      </c>
    </row>
    <row r="15576" spans="1:3">
      <c r="A15576" t="s">
        <v>17067</v>
      </c>
    </row>
    <row r="15577" spans="1:3">
      <c r="A15577" t="s">
        <v>16316</v>
      </c>
    </row>
    <row r="15578" spans="1:3">
      <c r="A15578" t="s">
        <v>17068</v>
      </c>
    </row>
    <row r="15579" spans="1:3">
      <c r="A15579" t="s">
        <v>17069</v>
      </c>
    </row>
    <row r="15581" spans="1:3">
      <c r="A15581" t="s">
        <v>17070</v>
      </c>
    </row>
    <row r="15583" spans="1:3">
      <c r="A15583" t="s">
        <v>7462</v>
      </c>
    </row>
    <row r="15584" spans="1:3">
      <c r="A15584" t="s">
        <v>17071</v>
      </c>
    </row>
    <row r="15585" spans="1:3">
      <c r="A15585" t="s">
        <v>17072</v>
      </c>
      <c r="B15585" t="s">
        <v>17073</v>
      </c>
    </row>
    <row r="15586" spans="1:3">
      <c r="A15586" t="s">
        <v>17074</v>
      </c>
      <c r="B15586" t="s">
        <v>17075</v>
      </c>
    </row>
    <row r="15588" spans="1:3">
      <c r="A15588" t="s">
        <v>17076</v>
      </c>
    </row>
    <row r="15589" spans="1:3">
      <c r="A15589" t="s">
        <v>17077</v>
      </c>
    </row>
    <row r="15590" spans="1:3">
      <c r="A15590" t="s">
        <v>17078</v>
      </c>
    </row>
    <row r="15591" spans="1:3">
      <c r="A15591" t="s">
        <v>17079</v>
      </c>
      <c r="B15591" t="s">
        <v>17080</v>
      </c>
    </row>
    <row r="15593" spans="1:3">
      <c r="A15593" t="s">
        <v>17081</v>
      </c>
    </row>
    <row r="15594" spans="1:3">
      <c r="A15594" t="s">
        <v>17082</v>
      </c>
    </row>
    <row r="15595" spans="1:3">
      <c r="A15595" t="s">
        <v>17083</v>
      </c>
    </row>
    <row r="15596" spans="1:3">
      <c r="A15596" t="s">
        <v>17084</v>
      </c>
    </row>
    <row r="15598" spans="1:3">
      <c r="A15598" t="s">
        <v>1286</v>
      </c>
    </row>
    <row r="15599" spans="1:3">
      <c r="A15599" t="s">
        <v>17085</v>
      </c>
      <c r="B15599" t="s">
        <v>17086</v>
      </c>
      <c r="C15599" t="s">
        <v>17087</v>
      </c>
    </row>
    <row r="15601" spans="1:4">
      <c r="A15601" t="s">
        <v>17088</v>
      </c>
    </row>
    <row r="15603" spans="1:4">
      <c r="A15603" t="s">
        <v>2858</v>
      </c>
    </row>
    <row r="15605" spans="1:4">
      <c r="A15605" t="s">
        <v>17089</v>
      </c>
      <c r="B15605" t="s">
        <v>17090</v>
      </c>
      <c r="C15605" t="s">
        <v>10163</v>
      </c>
      <c r="D15605" t="s">
        <v>17091</v>
      </c>
    </row>
    <row r="15606" spans="1:4">
      <c r="A15606" t="s">
        <v>17092</v>
      </c>
      <c r="B15606" t="s">
        <v>17093</v>
      </c>
      <c r="C15606" t="s">
        <v>17094</v>
      </c>
      <c r="D15606" t="s">
        <v>17095</v>
      </c>
    </row>
    <row r="15607" spans="1:4">
      <c r="A15607" t="s">
        <v>17096</v>
      </c>
      <c r="B15607" t="s">
        <v>17097</v>
      </c>
      <c r="C15607" t="s">
        <v>17098</v>
      </c>
      <c r="D15607" t="s">
        <v>17099</v>
      </c>
    </row>
    <row r="15608" spans="1:4">
      <c r="A15608" t="s">
        <v>17100</v>
      </c>
      <c r="B15608" t="s">
        <v>17101</v>
      </c>
    </row>
    <row r="15611" spans="1:4">
      <c r="A15611" t="s">
        <v>17102</v>
      </c>
    </row>
    <row r="15612" spans="1:4">
      <c r="A15612" s="1" t="s">
        <v>17103</v>
      </c>
    </row>
    <row r="15617" spans="1:14">
      <c r="A15617" t="s">
        <v>8</v>
      </c>
      <c r="B15617" t="s">
        <v>17104</v>
      </c>
      <c r="C15617" t="s">
        <v>818</v>
      </c>
      <c r="D15617" t="s">
        <v>3640</v>
      </c>
      <c r="E15617" t="s">
        <v>2451</v>
      </c>
      <c r="F15617" t="s">
        <v>17105</v>
      </c>
      <c r="G15617" t="s">
        <v>17106</v>
      </c>
      <c r="H15617" t="s">
        <v>17107</v>
      </c>
      <c r="I15617" t="s">
        <v>17108</v>
      </c>
      <c r="J15617" t="s">
        <v>17109</v>
      </c>
      <c r="K15617" t="s">
        <v>17110</v>
      </c>
      <c r="L15617" t="s">
        <v>17111</v>
      </c>
      <c r="M15617" t="s">
        <v>17112</v>
      </c>
      <c r="N15617" t="s">
        <v>17113</v>
      </c>
    </row>
    <row r="15619" spans="1:14">
      <c r="A15619" t="s">
        <v>17114</v>
      </c>
      <c r="B15619" t="s">
        <v>17115</v>
      </c>
      <c r="C15619" t="s">
        <v>17116</v>
      </c>
    </row>
    <row r="15620" spans="1:14">
      <c r="A15620" s="1" t="s">
        <v>17117</v>
      </c>
    </row>
    <row r="15625" spans="1:14">
      <c r="A15625" t="s">
        <v>17118</v>
      </c>
      <c r="B15625" t="s">
        <v>17119</v>
      </c>
      <c r="C15625" t="s">
        <v>17120</v>
      </c>
      <c r="D15625" t="s">
        <v>17121</v>
      </c>
      <c r="E15625" t="s">
        <v>17122</v>
      </c>
      <c r="F15625" t="s">
        <v>1011</v>
      </c>
      <c r="G15625" t="s">
        <v>17123</v>
      </c>
      <c r="H15625" t="s">
        <v>17124</v>
      </c>
      <c r="I15625" t="s">
        <v>17125</v>
      </c>
      <c r="J15625" t="s">
        <v>17126</v>
      </c>
    </row>
    <row r="15627" spans="1:14">
      <c r="A15627" t="s">
        <v>7727</v>
      </c>
    </row>
    <row r="15628" spans="1:14">
      <c r="A15628" t="e">
        <f>-Professional + Lots of experience</f>
        <v>#NAME?</v>
      </c>
    </row>
    <row r="15629" spans="1:14">
      <c r="A15629" t="s">
        <v>17127</v>
      </c>
    </row>
    <row r="15630" spans="1:14">
      <c r="A15630" t="e">
        <f>-Empowering teaching style</f>
        <v>#NAME?</v>
      </c>
    </row>
    <row r="15631" spans="1:14">
      <c r="A15631" t="e">
        <f>-Help students develop lifelong Study Habits they can take with them their Entire academic Career</f>
        <v>#NAME?</v>
      </c>
    </row>
    <row r="15632" spans="1:14">
      <c r="A15632" t="e">
        <f>-develop PROBLEM-SOLVING Skills that will Help them in any class</f>
        <v>#NAME?</v>
      </c>
    </row>
    <row r="15633" spans="1:1">
      <c r="A15633" t="s">
        <v>17128</v>
      </c>
    </row>
    <row r="15634" spans="1:1">
      <c r="A15634" t="e">
        <f>-Training in antiracism</f>
        <v>#NAME?</v>
      </c>
    </row>
    <row r="15636" spans="1:1">
      <c r="A15636" t="s">
        <v>17129</v>
      </c>
    </row>
    <row r="15638" spans="1:1">
      <c r="A15638" t="s">
        <v>1304</v>
      </c>
    </row>
    <row r="15639" spans="1:1">
      <c r="A15639" t="s">
        <v>17130</v>
      </c>
    </row>
    <row r="15640" spans="1:1">
      <c r="A15640" t="s">
        <v>527</v>
      </c>
    </row>
    <row r="15641" spans="1:1">
      <c r="A15641" t="s">
        <v>1975</v>
      </c>
    </row>
    <row r="15642" spans="1:1">
      <c r="A15642" t="s">
        <v>7475</v>
      </c>
    </row>
    <row r="15643" spans="1:1">
      <c r="A15643" t="s">
        <v>15797</v>
      </c>
    </row>
    <row r="15645" spans="1:1">
      <c r="A15645" t="s">
        <v>3462</v>
      </c>
    </row>
    <row r="15646" spans="1:1">
      <c r="A15646" t="s">
        <v>7471</v>
      </c>
    </row>
    <row r="15647" spans="1:1">
      <c r="A15647" t="s">
        <v>5372</v>
      </c>
    </row>
    <row r="15648" spans="1:1">
      <c r="A15648" t="s">
        <v>17131</v>
      </c>
    </row>
    <row r="15650" spans="1:3">
      <c r="A15650" t="s">
        <v>17132</v>
      </c>
    </row>
    <row r="15651" spans="1:3">
      <c r="A15651" t="s">
        <v>17133</v>
      </c>
    </row>
    <row r="15652" spans="1:3">
      <c r="A15652" t="s">
        <v>17134</v>
      </c>
    </row>
    <row r="15653" spans="1:3">
      <c r="A15653" t="s">
        <v>17135</v>
      </c>
    </row>
    <row r="15654" spans="1:3">
      <c r="A15654" t="s">
        <v>17136</v>
      </c>
      <c r="B15654" t="s">
        <v>17137</v>
      </c>
      <c r="C15654" t="s">
        <v>17138</v>
      </c>
    </row>
    <row r="15656" spans="1:3">
      <c r="A15656" t="s">
        <v>17139</v>
      </c>
    </row>
    <row r="15657" spans="1:3">
      <c r="A15657" t="s">
        <v>17140</v>
      </c>
    </row>
    <row r="15659" spans="1:3">
      <c r="A15659" t="s">
        <v>17141</v>
      </c>
    </row>
    <row r="15661" spans="1:3">
      <c r="A15661" t="s">
        <v>17142</v>
      </c>
    </row>
    <row r="15663" spans="1:3">
      <c r="A15663" t="s">
        <v>17143</v>
      </c>
    </row>
    <row r="15665" spans="1:7">
      <c r="A15665" t="s">
        <v>17144</v>
      </c>
    </row>
    <row r="15667" spans="1:7">
      <c r="A15667" t="s">
        <v>17145</v>
      </c>
      <c r="B15667" t="s">
        <v>17146</v>
      </c>
    </row>
    <row r="15669" spans="1:7">
      <c r="A15669" t="s">
        <v>17147</v>
      </c>
    </row>
    <row r="15671" spans="1:7">
      <c r="A15671" t="s">
        <v>17148</v>
      </c>
    </row>
    <row r="15673" spans="1:7">
      <c r="A15673" t="s">
        <v>17149</v>
      </c>
    </row>
    <row r="15674" spans="1:7">
      <c r="A15674" s="1" t="s">
        <v>17150</v>
      </c>
    </row>
    <row r="15679" spans="1:7">
      <c r="A15679" t="s">
        <v>17151</v>
      </c>
      <c r="B15679" t="s">
        <v>1655</v>
      </c>
      <c r="C15679" t="s">
        <v>17152</v>
      </c>
      <c r="D15679" t="s">
        <v>818</v>
      </c>
      <c r="E15679" t="s">
        <v>11783</v>
      </c>
      <c r="F15679" t="s">
        <v>3186</v>
      </c>
      <c r="G15679" t="s">
        <v>17153</v>
      </c>
    </row>
    <row r="15681" spans="1:1">
      <c r="A15681" t="s">
        <v>17154</v>
      </c>
    </row>
    <row r="15683" spans="1:1">
      <c r="A15683" t="s">
        <v>17155</v>
      </c>
    </row>
    <row r="15684" spans="1:1">
      <c r="A15684" t="s">
        <v>17156</v>
      </c>
    </row>
    <row r="15685" spans="1:1">
      <c r="A15685" t="s">
        <v>17157</v>
      </c>
    </row>
    <row r="15690" spans="1:1">
      <c r="A15690" t="s">
        <v>17158</v>
      </c>
    </row>
    <row r="15692" spans="1:1">
      <c r="A15692" t="s">
        <v>1802</v>
      </c>
    </row>
    <row r="15694" spans="1:1">
      <c r="A15694" t="s">
        <v>1803</v>
      </c>
    </row>
    <row r="15696" spans="1:1">
      <c r="A15696" t="s">
        <v>1804</v>
      </c>
    </row>
    <row r="15698" spans="1:11">
      <c r="A15698" t="s">
        <v>1805</v>
      </c>
      <c r="B15698" t="s">
        <v>218</v>
      </c>
      <c r="C15698" t="s">
        <v>380</v>
      </c>
      <c r="D15698" t="s">
        <v>378</v>
      </c>
      <c r="E15698" t="s">
        <v>377</v>
      </c>
      <c r="F15698" t="s">
        <v>379</v>
      </c>
      <c r="G15698" t="s">
        <v>1806</v>
      </c>
      <c r="H15698" t="s">
        <v>1807</v>
      </c>
    </row>
    <row r="15700" spans="1:11">
      <c r="A15700" t="s">
        <v>1808</v>
      </c>
    </row>
    <row r="15702" spans="1:11">
      <c r="A15702" t="s">
        <v>1809</v>
      </c>
    </row>
    <row r="15703" spans="1:11">
      <c r="A15703" t="s">
        <v>1810</v>
      </c>
    </row>
    <row r="15704" spans="1:11">
      <c r="A15704" t="s">
        <v>1811</v>
      </c>
    </row>
    <row r="15705" spans="1:11">
      <c r="A15705" t="s">
        <v>1812</v>
      </c>
    </row>
    <row r="15706" spans="1:11">
      <c r="A15706" t="s">
        <v>1813</v>
      </c>
    </row>
    <row r="15707" spans="1:11">
      <c r="A15707" t="s">
        <v>1814</v>
      </c>
    </row>
    <row r="15709" spans="1:11">
      <c r="A15709" t="s">
        <v>1815</v>
      </c>
    </row>
    <row r="15711" spans="1:11">
      <c r="A15711" t="s">
        <v>1816</v>
      </c>
      <c r="B15711" t="s">
        <v>1817</v>
      </c>
      <c r="C15711" t="s">
        <v>28</v>
      </c>
      <c r="D15711" t="s">
        <v>301</v>
      </c>
      <c r="E15711" t="s">
        <v>302</v>
      </c>
      <c r="F15711" t="s">
        <v>288</v>
      </c>
      <c r="G15711" t="s">
        <v>1818</v>
      </c>
      <c r="H15711" t="s">
        <v>1819</v>
      </c>
      <c r="I15711" t="s">
        <v>674</v>
      </c>
      <c r="J15711" t="s">
        <v>1820</v>
      </c>
      <c r="K15711" t="s">
        <v>1821</v>
      </c>
    </row>
    <row r="15713" spans="1:121">
      <c r="A15713" t="s">
        <v>1822</v>
      </c>
    </row>
    <row r="15714" spans="1:121">
      <c r="A15714" t="s">
        <v>1823</v>
      </c>
    </row>
    <row r="15719" spans="1:121">
      <c r="A15719" t="s">
        <v>17159</v>
      </c>
      <c r="B15719" t="s">
        <v>17160</v>
      </c>
      <c r="C15719" t="s">
        <v>15435</v>
      </c>
      <c r="D15719" t="s">
        <v>16890</v>
      </c>
      <c r="E15719" t="s">
        <v>15948</v>
      </c>
      <c r="F15719" t="s">
        <v>13863</v>
      </c>
      <c r="G15719" t="s">
        <v>17161</v>
      </c>
      <c r="H15719" t="s">
        <v>17162</v>
      </c>
      <c r="I15719" t="s">
        <v>17163</v>
      </c>
      <c r="J15719" t="s">
        <v>17164</v>
      </c>
      <c r="K15719" t="s">
        <v>17165</v>
      </c>
      <c r="L15719" t="s">
        <v>17166</v>
      </c>
      <c r="M15719" t="s">
        <v>17167</v>
      </c>
      <c r="N15719" t="s">
        <v>17168</v>
      </c>
      <c r="O15719" t="s">
        <v>17169</v>
      </c>
      <c r="P15719" t="s">
        <v>17170</v>
      </c>
      <c r="Q15719" t="s">
        <v>17112</v>
      </c>
      <c r="R15719" t="s">
        <v>17115</v>
      </c>
      <c r="S15719" t="s">
        <v>17171</v>
      </c>
      <c r="T15719" t="s">
        <v>17172</v>
      </c>
      <c r="U15719" t="s">
        <v>17173</v>
      </c>
      <c r="V15719" t="s">
        <v>17174</v>
      </c>
      <c r="W15719" t="s">
        <v>17175</v>
      </c>
      <c r="X15719" t="s">
        <v>8082</v>
      </c>
      <c r="Y15719" t="s">
        <v>17176</v>
      </c>
      <c r="Z15719" t="s">
        <v>17177</v>
      </c>
      <c r="AA15719" t="s">
        <v>15996</v>
      </c>
      <c r="AB15719" t="s">
        <v>17178</v>
      </c>
      <c r="AC15719" t="s">
        <v>15723</v>
      </c>
      <c r="AD15719" t="s">
        <v>17179</v>
      </c>
      <c r="AE15719" t="s">
        <v>17180</v>
      </c>
      <c r="AF15719" t="s">
        <v>17181</v>
      </c>
      <c r="AG15719" t="s">
        <v>17182</v>
      </c>
      <c r="AH15719" t="s">
        <v>17183</v>
      </c>
      <c r="AI15719" t="s">
        <v>17184</v>
      </c>
      <c r="AJ15719" t="s">
        <v>17185</v>
      </c>
      <c r="AK15719" t="s">
        <v>17186</v>
      </c>
      <c r="AL15719" t="s">
        <v>17187</v>
      </c>
      <c r="AM15719" t="s">
        <v>17188</v>
      </c>
      <c r="AN15719" t="s">
        <v>17189</v>
      </c>
      <c r="AO15719" t="s">
        <v>17190</v>
      </c>
      <c r="AP15719" t="s">
        <v>17191</v>
      </c>
      <c r="AQ15719" t="s">
        <v>17192</v>
      </c>
      <c r="AR15719" t="s">
        <v>17193</v>
      </c>
      <c r="AS15719" t="s">
        <v>17194</v>
      </c>
      <c r="AT15719" t="s">
        <v>17195</v>
      </c>
      <c r="AU15719" t="s">
        <v>17196</v>
      </c>
      <c r="AV15719" t="s">
        <v>17197</v>
      </c>
      <c r="AW15719" t="s">
        <v>17198</v>
      </c>
      <c r="AX15719" t="s">
        <v>16882</v>
      </c>
      <c r="AY15719" t="s">
        <v>17199</v>
      </c>
      <c r="AZ15719" t="s">
        <v>17200</v>
      </c>
      <c r="BA15719" t="s">
        <v>17201</v>
      </c>
      <c r="BB15719" t="s">
        <v>17202</v>
      </c>
      <c r="BC15719" t="s">
        <v>17203</v>
      </c>
      <c r="BD15719" t="s">
        <v>17204</v>
      </c>
      <c r="BE15719" t="s">
        <v>17205</v>
      </c>
      <c r="BF15719" t="s">
        <v>17206</v>
      </c>
      <c r="BG15719" t="s">
        <v>17207</v>
      </c>
      <c r="BH15719" t="s">
        <v>17208</v>
      </c>
      <c r="BI15719" t="s">
        <v>17209</v>
      </c>
      <c r="BJ15719" t="s">
        <v>17210</v>
      </c>
      <c r="BK15719" t="s">
        <v>17211</v>
      </c>
      <c r="BL15719" t="s">
        <v>17212</v>
      </c>
      <c r="BM15719" t="s">
        <v>17213</v>
      </c>
      <c r="BN15719" t="s">
        <v>17214</v>
      </c>
      <c r="BO15719" t="s">
        <v>17215</v>
      </c>
      <c r="BP15719" t="s">
        <v>17216</v>
      </c>
      <c r="BQ15719" t="s">
        <v>17217</v>
      </c>
      <c r="BR15719" t="s">
        <v>13721</v>
      </c>
      <c r="BS15719" t="s">
        <v>17218</v>
      </c>
      <c r="BT15719" t="s">
        <v>17219</v>
      </c>
      <c r="BU15719" t="s">
        <v>17220</v>
      </c>
      <c r="BV15719" t="s">
        <v>17221</v>
      </c>
      <c r="BW15719" t="s">
        <v>17222</v>
      </c>
      <c r="BX15719" t="s">
        <v>17223</v>
      </c>
      <c r="BY15719" t="s">
        <v>17224</v>
      </c>
      <c r="BZ15719" t="s">
        <v>17225</v>
      </c>
      <c r="CA15719" t="s">
        <v>17226</v>
      </c>
      <c r="CB15719" t="s">
        <v>17227</v>
      </c>
      <c r="CC15719" t="s">
        <v>17228</v>
      </c>
      <c r="CD15719" t="s">
        <v>17229</v>
      </c>
      <c r="CE15719" t="s">
        <v>17230</v>
      </c>
      <c r="CF15719" t="s">
        <v>17231</v>
      </c>
      <c r="CG15719" t="s">
        <v>17232</v>
      </c>
      <c r="CH15719" t="s">
        <v>17233</v>
      </c>
      <c r="CI15719" t="s">
        <v>17234</v>
      </c>
      <c r="CJ15719" t="s">
        <v>17235</v>
      </c>
      <c r="CK15719" t="s">
        <v>17236</v>
      </c>
      <c r="CL15719" t="s">
        <v>15955</v>
      </c>
      <c r="CM15719" t="s">
        <v>17237</v>
      </c>
      <c r="CN15719" t="s">
        <v>17238</v>
      </c>
      <c r="CO15719" t="s">
        <v>15234</v>
      </c>
      <c r="CP15719" t="s">
        <v>17239</v>
      </c>
      <c r="CQ15719" t="s">
        <v>17240</v>
      </c>
      <c r="CR15719" t="s">
        <v>17241</v>
      </c>
      <c r="CS15719" t="s">
        <v>17242</v>
      </c>
      <c r="CT15719" t="s">
        <v>17243</v>
      </c>
      <c r="CU15719" t="s">
        <v>15323</v>
      </c>
      <c r="CV15719" t="s">
        <v>17244</v>
      </c>
      <c r="CW15719" t="s">
        <v>17245</v>
      </c>
      <c r="CX15719" t="s">
        <v>17246</v>
      </c>
      <c r="CY15719" t="s">
        <v>17247</v>
      </c>
      <c r="CZ15719" t="s">
        <v>17248</v>
      </c>
      <c r="DA15719" t="s">
        <v>17249</v>
      </c>
      <c r="DB15719" t="s">
        <v>17250</v>
      </c>
      <c r="DC15719" t="s">
        <v>17251</v>
      </c>
      <c r="DD15719" t="s">
        <v>15367</v>
      </c>
      <c r="DE15719" t="s">
        <v>17252</v>
      </c>
      <c r="DF15719" t="s">
        <v>17253</v>
      </c>
      <c r="DG15719" t="s">
        <v>17254</v>
      </c>
      <c r="DH15719" t="s">
        <v>17255</v>
      </c>
      <c r="DI15719" t="s">
        <v>13739</v>
      </c>
      <c r="DJ15719" t="s">
        <v>17256</v>
      </c>
      <c r="DK15719" t="s">
        <v>17257</v>
      </c>
      <c r="DL15719" t="s">
        <v>4590</v>
      </c>
      <c r="DM15719" t="s">
        <v>17258</v>
      </c>
      <c r="DN15719" t="s">
        <v>17259</v>
      </c>
      <c r="DO15719" t="s">
        <v>17260</v>
      </c>
      <c r="DP15719" t="s">
        <v>17261</v>
      </c>
      <c r="DQ15719" t="s">
        <v>17262</v>
      </c>
    </row>
    <row r="15720" spans="1:121">
      <c r="A15720" s="1" t="s">
        <v>17263</v>
      </c>
    </row>
    <row r="15725" spans="1:121">
      <c r="A15725" t="s">
        <v>17264</v>
      </c>
    </row>
    <row r="15727" spans="1:121">
      <c r="A15727" t="s">
        <v>17265</v>
      </c>
    </row>
    <row r="15728" spans="1:121">
      <c r="A15728" t="s">
        <v>17266</v>
      </c>
    </row>
    <row r="15731" spans="1:8">
      <c r="A15731" t="s">
        <v>17267</v>
      </c>
    </row>
    <row r="15733" spans="1:8">
      <c r="A15733" t="s">
        <v>17268</v>
      </c>
      <c r="B15733" t="s">
        <v>17269</v>
      </c>
    </row>
    <row r="15735" spans="1:8">
      <c r="A15735" t="s">
        <v>17270</v>
      </c>
      <c r="B15735" t="s">
        <v>137</v>
      </c>
      <c r="C15735" t="s">
        <v>17271</v>
      </c>
      <c r="D15735" t="s">
        <v>17272</v>
      </c>
    </row>
    <row r="15737" spans="1:8">
      <c r="A15737" t="s">
        <v>17273</v>
      </c>
      <c r="B15737" t="s">
        <v>804</v>
      </c>
      <c r="C15737" t="s">
        <v>17274</v>
      </c>
      <c r="D15737" t="s">
        <v>17275</v>
      </c>
      <c r="E15737" t="s">
        <v>17276</v>
      </c>
      <c r="F15737" t="s">
        <v>17275</v>
      </c>
      <c r="G15737" t="s">
        <v>17277</v>
      </c>
      <c r="H15737" t="s">
        <v>17278</v>
      </c>
    </row>
    <row r="15739" spans="1:8">
      <c r="A15739" t="s">
        <v>17279</v>
      </c>
    </row>
    <row r="15741" spans="1:8">
      <c r="A15741" t="s">
        <v>2749</v>
      </c>
      <c r="B15741" t="s">
        <v>17280</v>
      </c>
    </row>
    <row r="15742" spans="1:8">
      <c r="A15742" t="s">
        <v>17264</v>
      </c>
    </row>
    <row r="15743" spans="1:8">
      <c r="A15743" t="s">
        <v>17281</v>
      </c>
      <c r="B15743" t="s">
        <v>17282</v>
      </c>
    </row>
    <row r="15744" spans="1:8">
      <c r="A15744" t="s">
        <v>17283</v>
      </c>
    </row>
    <row r="15745" spans="1:3">
      <c r="A15745" t="s">
        <v>17284</v>
      </c>
    </row>
    <row r="15746" spans="1:3">
      <c r="A15746" t="s">
        <v>17285</v>
      </c>
    </row>
    <row r="15748" spans="1:3">
      <c r="A15748" t="s">
        <v>17286</v>
      </c>
      <c r="B15748" t="s">
        <v>17287</v>
      </c>
    </row>
    <row r="15750" spans="1:3">
      <c r="A15750" t="s">
        <v>17288</v>
      </c>
    </row>
    <row r="15751" spans="1:3">
      <c r="A15751" t="s">
        <v>17289</v>
      </c>
    </row>
    <row r="15752" spans="1:3">
      <c r="A15752" t="s">
        <v>17290</v>
      </c>
    </row>
    <row r="15753" spans="1:3">
      <c r="A15753" t="s">
        <v>17291</v>
      </c>
      <c r="B15753" t="s">
        <v>17292</v>
      </c>
      <c r="C15753" t="s">
        <v>17293</v>
      </c>
    </row>
    <row r="15754" spans="1:3">
      <c r="A15754" t="s">
        <v>17294</v>
      </c>
    </row>
    <row r="15755" spans="1:3">
      <c r="A15755" t="s">
        <v>17288</v>
      </c>
    </row>
    <row r="15757" spans="1:3">
      <c r="A15757" t="s">
        <v>17295</v>
      </c>
    </row>
    <row r="15758" spans="1:3">
      <c r="A15758" t="e">
        <f>- foundational (ACT20)</f>
        <v>#NAME?</v>
      </c>
    </row>
    <row r="15759" spans="1:3">
      <c r="A15759" t="e">
        <f>- intermediate (ACT25)</f>
        <v>#NAME?</v>
      </c>
    </row>
    <row r="15760" spans="1:3">
      <c r="A15760" t="s">
        <v>17296</v>
      </c>
    </row>
    <row r="15762" spans="1:11">
      <c r="A15762" t="s">
        <v>17297</v>
      </c>
    </row>
    <row r="15763" spans="1:11">
      <c r="A15763" t="s">
        <v>17298</v>
      </c>
    </row>
    <row r="15764" spans="1:11">
      <c r="A15764" t="s">
        <v>17299</v>
      </c>
    </row>
    <row r="15765" spans="1:11">
      <c r="A15765" t="s">
        <v>17300</v>
      </c>
    </row>
    <row r="15766" spans="1:11">
      <c r="A15766" t="s">
        <v>17301</v>
      </c>
    </row>
    <row r="15767" spans="1:11">
      <c r="A15767" t="s">
        <v>17302</v>
      </c>
    </row>
    <row r="15769" spans="1:11">
      <c r="A15769" t="s">
        <v>17303</v>
      </c>
    </row>
    <row r="15770" spans="1:11">
      <c r="A15770" t="s">
        <v>17304</v>
      </c>
    </row>
    <row r="15771" spans="1:11">
      <c r="A15771" t="s">
        <v>17305</v>
      </c>
      <c r="B15771" t="s">
        <v>17306</v>
      </c>
      <c r="C15771" t="s">
        <v>17307</v>
      </c>
      <c r="D15771" t="s">
        <v>17308</v>
      </c>
      <c r="E15771" t="s">
        <v>17309</v>
      </c>
      <c r="F15771" t="s">
        <v>17310</v>
      </c>
      <c r="G15771" t="s">
        <v>17311</v>
      </c>
      <c r="H15771" t="s">
        <v>17312</v>
      </c>
      <c r="I15771" t="s">
        <v>17313</v>
      </c>
      <c r="J15771" t="s">
        <v>17314</v>
      </c>
      <c r="K15771" t="s">
        <v>17315</v>
      </c>
    </row>
    <row r="15772" spans="1:11">
      <c r="A15772" t="s">
        <v>17316</v>
      </c>
    </row>
    <row r="15774" spans="1:11">
      <c r="A15774" t="s">
        <v>17317</v>
      </c>
    </row>
    <row r="15775" spans="1:11">
      <c r="A15775" t="s">
        <v>17318</v>
      </c>
    </row>
    <row r="15776" spans="1:11">
      <c r="A15776" t="s">
        <v>17319</v>
      </c>
    </row>
    <row r="15777" spans="1:9">
      <c r="A15777" t="s">
        <v>17285</v>
      </c>
    </row>
    <row r="15782" spans="1:9">
      <c r="A15782" t="s">
        <v>17320</v>
      </c>
    </row>
    <row r="15783" spans="1:9">
      <c r="A15783" t="s">
        <v>17321</v>
      </c>
    </row>
    <row r="15784" spans="1:9">
      <c r="A15784" t="s">
        <v>17322</v>
      </c>
    </row>
    <row r="15785" spans="1:9">
      <c r="A15785" t="s">
        <v>17323</v>
      </c>
    </row>
    <row r="15786" spans="1:9">
      <c r="A15786" t="s">
        <v>17324</v>
      </c>
    </row>
    <row r="15787" spans="1:9">
      <c r="A15787" t="s">
        <v>17325</v>
      </c>
    </row>
    <row r="15788" spans="1:9">
      <c r="A15788" t="s">
        <v>17326</v>
      </c>
    </row>
    <row r="15789" spans="1:9">
      <c r="A15789" t="s">
        <v>17327</v>
      </c>
    </row>
    <row r="15790" spans="1:9">
      <c r="A15790" t="s">
        <v>11254</v>
      </c>
      <c r="B15790" t="s">
        <v>1527</v>
      </c>
      <c r="C15790" t="s">
        <v>17328</v>
      </c>
      <c r="D15790" t="s">
        <v>9778</v>
      </c>
      <c r="E15790" t="s">
        <v>17329</v>
      </c>
      <c r="F15790" t="s">
        <v>17330</v>
      </c>
      <c r="G15790" t="s">
        <v>17331</v>
      </c>
      <c r="H15790" t="s">
        <v>17332</v>
      </c>
      <c r="I15790" t="s">
        <v>17333</v>
      </c>
    </row>
    <row r="15791" spans="1:9">
      <c r="A15791" t="s">
        <v>11254</v>
      </c>
      <c r="B15791" t="s">
        <v>7644</v>
      </c>
      <c r="C15791" t="s">
        <v>17334</v>
      </c>
      <c r="D15791" t="s">
        <v>4142</v>
      </c>
      <c r="E15791" t="s">
        <v>9781</v>
      </c>
      <c r="F15791" t="s">
        <v>17335</v>
      </c>
      <c r="G15791" t="s">
        <v>9778</v>
      </c>
      <c r="H15791" t="s">
        <v>17329</v>
      </c>
    </row>
    <row r="15795" spans="1:3">
      <c r="A15795" t="s">
        <v>17336</v>
      </c>
    </row>
    <row r="15796" spans="1:3">
      <c r="A15796" t="s">
        <v>17337</v>
      </c>
    </row>
    <row r="15797" spans="1:3">
      <c r="A15797" t="s">
        <v>2324</v>
      </c>
      <c r="B15797" t="s">
        <v>17338</v>
      </c>
    </row>
    <row r="15798" spans="1:3">
      <c r="A15798" t="s">
        <v>17339</v>
      </c>
    </row>
    <row r="15803" spans="1:3">
      <c r="A15803" t="s">
        <v>489</v>
      </c>
      <c r="B15803" t="s">
        <v>17340</v>
      </c>
      <c r="C15803" t="s">
        <v>17341</v>
      </c>
    </row>
    <row r="15805" spans="1:3">
      <c r="A15805" t="s">
        <v>1252</v>
      </c>
    </row>
    <row r="15806" spans="1:3">
      <c r="A15806" t="s">
        <v>529</v>
      </c>
    </row>
    <row r="15807" spans="1:3">
      <c r="A15807" t="s">
        <v>527</v>
      </c>
    </row>
    <row r="15808" spans="1:3">
      <c r="A15808" t="s">
        <v>7475</v>
      </c>
    </row>
    <row r="15809" spans="1:5">
      <c r="A15809" t="s">
        <v>17342</v>
      </c>
      <c r="B15809">
        <v>2</v>
      </c>
      <c r="C15809" t="s">
        <v>2335</v>
      </c>
    </row>
    <row r="15810" spans="1:5">
      <c r="A15810" t="s">
        <v>17343</v>
      </c>
    </row>
    <row r="15811" spans="1:5">
      <c r="A15811" t="s">
        <v>1444</v>
      </c>
    </row>
    <row r="15812" spans="1:5">
      <c r="A15812" t="s">
        <v>15797</v>
      </c>
    </row>
    <row r="15813" spans="1:5">
      <c r="A15813" t="s">
        <v>17344</v>
      </c>
      <c r="B15813" t="s">
        <v>17345</v>
      </c>
    </row>
    <row r="15815" spans="1:5">
      <c r="A15815" t="s">
        <v>17346</v>
      </c>
    </row>
    <row r="15816" spans="1:5">
      <c r="A15816" t="s">
        <v>17347</v>
      </c>
    </row>
    <row r="15818" spans="1:5">
      <c r="A15818" t="s">
        <v>17348</v>
      </c>
    </row>
    <row r="15820" spans="1:5">
      <c r="A15820" t="s">
        <v>17349</v>
      </c>
      <c r="B15820" t="s">
        <v>898</v>
      </c>
      <c r="C15820" t="s">
        <v>7007</v>
      </c>
      <c r="D15820" t="s">
        <v>3199</v>
      </c>
      <c r="E15820" t="s">
        <v>17350</v>
      </c>
    </row>
    <row r="15824" spans="1:5">
      <c r="A15824" t="s">
        <v>17351</v>
      </c>
    </row>
    <row r="15826" spans="1:9">
      <c r="A15826" t="s">
        <v>17352</v>
      </c>
      <c r="B15826" t="s">
        <v>17353</v>
      </c>
      <c r="C15826" t="s">
        <v>17354</v>
      </c>
      <c r="D15826" t="s">
        <v>17355</v>
      </c>
      <c r="E15826" t="s">
        <v>17356</v>
      </c>
      <c r="F15826" t="s">
        <v>1123</v>
      </c>
      <c r="G15826" t="s">
        <v>2846</v>
      </c>
      <c r="H15826" t="s">
        <v>17357</v>
      </c>
      <c r="I15826" t="s">
        <v>17358</v>
      </c>
    </row>
    <row r="15828" spans="1:9">
      <c r="A15828" t="s">
        <v>17359</v>
      </c>
      <c r="B15828" t="s">
        <v>17360</v>
      </c>
      <c r="C15828" t="s">
        <v>17361</v>
      </c>
    </row>
    <row r="15830" spans="1:9">
      <c r="A15830" t="s">
        <v>17362</v>
      </c>
      <c r="B15830" t="s">
        <v>17363</v>
      </c>
      <c r="C15830" t="s">
        <v>17364</v>
      </c>
      <c r="D15830" t="s">
        <v>17365</v>
      </c>
    </row>
    <row r="15832" spans="1:9">
      <c r="A15832" t="s">
        <v>17366</v>
      </c>
      <c r="B15832" t="s">
        <v>17367</v>
      </c>
      <c r="C15832" t="s">
        <v>17368</v>
      </c>
      <c r="D15832" t="s">
        <v>17369</v>
      </c>
      <c r="E15832" t="s">
        <v>17370</v>
      </c>
      <c r="F15832" t="s">
        <v>17371</v>
      </c>
    </row>
    <row r="15834" spans="1:9">
      <c r="A15834" t="s">
        <v>17372</v>
      </c>
      <c r="B15834" t="s">
        <v>17373</v>
      </c>
      <c r="C15834" t="s">
        <v>17374</v>
      </c>
      <c r="D15834" t="s">
        <v>17375</v>
      </c>
    </row>
    <row r="15835" spans="1:9">
      <c r="A15835" s="1" t="s">
        <v>17376</v>
      </c>
    </row>
    <row r="15840" spans="1:9">
      <c r="A15840" t="s">
        <v>17377</v>
      </c>
      <c r="B15840" t="s">
        <v>17378</v>
      </c>
      <c r="C15840" t="s">
        <v>17379</v>
      </c>
      <c r="D15840" t="s">
        <v>8627</v>
      </c>
      <c r="E15840" t="s">
        <v>17380</v>
      </c>
      <c r="F15840" t="s">
        <v>17381</v>
      </c>
    </row>
    <row r="15842" spans="1:5">
      <c r="A15842" t="s">
        <v>17382</v>
      </c>
      <c r="B15842" t="s">
        <v>17383</v>
      </c>
    </row>
    <row r="15844" spans="1:5">
      <c r="A15844" t="s">
        <v>17384</v>
      </c>
    </row>
    <row r="15846" spans="1:5">
      <c r="A15846" t="s">
        <v>17385</v>
      </c>
      <c r="B15846" t="s">
        <v>17386</v>
      </c>
      <c r="C15846" t="s">
        <v>17387</v>
      </c>
      <c r="D15846" t="s">
        <v>17388</v>
      </c>
      <c r="E15846" t="s">
        <v>17389</v>
      </c>
    </row>
    <row r="15848" spans="1:5">
      <c r="A15848" t="s">
        <v>17390</v>
      </c>
    </row>
    <row r="15849" spans="1:5">
      <c r="A15849" t="s">
        <v>17391</v>
      </c>
      <c r="B15849" t="s">
        <v>59</v>
      </c>
    </row>
    <row r="15850" spans="1:5">
      <c r="A15850" t="s">
        <v>17392</v>
      </c>
      <c r="B15850" t="s">
        <v>5447</v>
      </c>
      <c r="C15850" t="s">
        <v>17393</v>
      </c>
      <c r="D15850" t="s">
        <v>17394</v>
      </c>
    </row>
    <row r="15855" spans="1:5">
      <c r="A15855" t="s">
        <v>17395</v>
      </c>
    </row>
    <row r="15857" spans="1:3">
      <c r="A15857" t="s">
        <v>17396</v>
      </c>
      <c r="B15857" t="s">
        <v>17397</v>
      </c>
    </row>
    <row r="15859" spans="1:3">
      <c r="A15859" t="s">
        <v>17398</v>
      </c>
      <c r="B15859" t="s">
        <v>17399</v>
      </c>
    </row>
    <row r="15861" spans="1:3">
      <c r="A15861" t="s">
        <v>17400</v>
      </c>
    </row>
    <row r="15863" spans="1:3">
      <c r="A15863" t="s">
        <v>17401</v>
      </c>
    </row>
    <row r="15864" spans="1:3">
      <c r="A15864" t="s">
        <v>17402</v>
      </c>
    </row>
    <row r="15865" spans="1:3">
      <c r="A15865" t="s">
        <v>17403</v>
      </c>
    </row>
    <row r="15867" spans="1:3">
      <c r="A15867" t="s">
        <v>17404</v>
      </c>
      <c r="B15867" t="s">
        <v>17405</v>
      </c>
      <c r="C15867" t="s">
        <v>17406</v>
      </c>
    </row>
    <row r="15869" spans="1:3">
      <c r="A15869" t="s">
        <v>17407</v>
      </c>
      <c r="B15869" t="s">
        <v>17408</v>
      </c>
    </row>
    <row r="15870" spans="1:3">
      <c r="A15870" t="s">
        <v>17409</v>
      </c>
    </row>
    <row r="15872" spans="1:3">
      <c r="A15872" t="s">
        <v>17410</v>
      </c>
      <c r="B15872" t="s">
        <v>17411</v>
      </c>
    </row>
    <row r="15874" spans="1:6">
      <c r="A15874" t="s">
        <v>17412</v>
      </c>
    </row>
    <row r="15876" spans="1:6">
      <c r="A15876" t="s">
        <v>12515</v>
      </c>
      <c r="B15876" t="s">
        <v>17413</v>
      </c>
    </row>
    <row r="15878" spans="1:6">
      <c r="A15878" t="s">
        <v>17414</v>
      </c>
    </row>
    <row r="15879" spans="1:6">
      <c r="A15879" t="s">
        <v>17415</v>
      </c>
    </row>
    <row r="15881" spans="1:6">
      <c r="A15881" t="s">
        <v>17416</v>
      </c>
      <c r="B15881" t="s">
        <v>17417</v>
      </c>
    </row>
    <row r="15883" spans="1:6">
      <c r="A15883" t="s">
        <v>17418</v>
      </c>
      <c r="B15883" t="s">
        <v>17419</v>
      </c>
      <c r="C15883" t="s">
        <v>17420</v>
      </c>
      <c r="D15883" t="s">
        <v>17421</v>
      </c>
      <c r="E15883" t="s">
        <v>17422</v>
      </c>
      <c r="F15883" t="s">
        <v>17423</v>
      </c>
    </row>
    <row r="15884" spans="1:6">
      <c r="A15884" t="s">
        <v>17424</v>
      </c>
    </row>
    <row r="15886" spans="1:6">
      <c r="A15886" t="s">
        <v>17425</v>
      </c>
    </row>
    <row r="15887" spans="1:6">
      <c r="A15887" t="e">
        <f>- Pre-School</f>
        <v>#NAME?</v>
      </c>
    </row>
    <row r="15888" spans="1:6">
      <c r="A15888" t="e">
        <f>- preparation for entrance into Private</f>
        <v>#NAME?</v>
      </c>
    </row>
    <row r="15889" spans="1:3">
      <c r="A15889" t="s">
        <v>17426</v>
      </c>
    </row>
    <row r="15890" spans="1:3">
      <c r="A15890" t="e">
        <f>- Kindergarten</f>
        <v>#NAME?</v>
      </c>
      <c r="B15890" t="s">
        <v>17427</v>
      </c>
      <c r="C15890" t="s">
        <v>17428</v>
      </c>
    </row>
    <row r="15891" spans="1:3">
      <c r="A15891" t="s">
        <v>17429</v>
      </c>
    </row>
    <row r="15892" spans="1:3">
      <c r="A15892" t="e">
        <f>- acquiring A GED/HiSET</f>
        <v>#NAME?</v>
      </c>
    </row>
    <row r="15893" spans="1:3">
      <c r="A15893" t="e">
        <f>- Individualized ACT And SAT Study</f>
        <v>#NAME?</v>
      </c>
    </row>
    <row r="15894" spans="1:3">
      <c r="A15894" t="s">
        <v>17430</v>
      </c>
    </row>
    <row r="15895" spans="1:3">
      <c r="A15895" t="s">
        <v>17431</v>
      </c>
      <c r="B15895" t="s">
        <v>17432</v>
      </c>
    </row>
    <row r="15896" spans="1:3">
      <c r="A15896" t="s">
        <v>17433</v>
      </c>
      <c r="B15896" t="s">
        <v>17434</v>
      </c>
    </row>
    <row r="15897" spans="1:3">
      <c r="A15897" t="e">
        <f>- GRE review</f>
        <v>#NAME?</v>
      </c>
      <c r="B15897" t="s">
        <v>17435</v>
      </c>
    </row>
    <row r="15898" spans="1:3">
      <c r="A15898" t="e">
        <f>- passing licensing exams in various</f>
        <v>#NAME?</v>
      </c>
    </row>
    <row r="15899" spans="1:3">
      <c r="A15899" t="s">
        <v>17436</v>
      </c>
    </row>
    <row r="15901" spans="1:3">
      <c r="A15901" t="s">
        <v>17437</v>
      </c>
    </row>
    <row r="15902" spans="1:3">
      <c r="A15902" t="s">
        <v>17438</v>
      </c>
    </row>
    <row r="15903" spans="1:3">
      <c r="A15903" t="s">
        <v>17439</v>
      </c>
    </row>
    <row r="15904" spans="1:3">
      <c r="A15904" t="s">
        <v>17440</v>
      </c>
    </row>
    <row r="15905" spans="1:2">
      <c r="A15905" t="s">
        <v>17441</v>
      </c>
    </row>
    <row r="15906" spans="1:2">
      <c r="A15906" t="s">
        <v>17442</v>
      </c>
      <c r="B15906" t="s">
        <v>17443</v>
      </c>
    </row>
    <row r="15907" spans="1:2">
      <c r="A15907" t="s">
        <v>17444</v>
      </c>
    </row>
    <row r="15908" spans="1:2">
      <c r="A15908" t="s">
        <v>17445</v>
      </c>
    </row>
    <row r="15909" spans="1:2">
      <c r="A15909" t="s">
        <v>17446</v>
      </c>
    </row>
    <row r="15910" spans="1:2">
      <c r="A15910" t="s">
        <v>17447</v>
      </c>
    </row>
    <row r="15911" spans="1:2">
      <c r="A15911" t="s">
        <v>17448</v>
      </c>
    </row>
    <row r="15912" spans="1:2">
      <c r="A15912" t="s">
        <v>17449</v>
      </c>
    </row>
    <row r="15913" spans="1:2">
      <c r="A15913" t="s">
        <v>17450</v>
      </c>
    </row>
    <row r="15914" spans="1:2">
      <c r="A15914" t="s">
        <v>17451</v>
      </c>
    </row>
    <row r="15915" spans="1:2">
      <c r="A15915" t="s">
        <v>17452</v>
      </c>
    </row>
    <row r="15916" spans="1:2">
      <c r="A15916" t="s">
        <v>17453</v>
      </c>
    </row>
    <row r="15917" spans="1:2">
      <c r="A15917" t="s">
        <v>17454</v>
      </c>
    </row>
    <row r="15918" spans="1:2">
      <c r="A15918" t="s">
        <v>17455</v>
      </c>
    </row>
    <row r="15919" spans="1:2">
      <c r="A15919" t="s">
        <v>17456</v>
      </c>
    </row>
    <row r="15920" spans="1:2">
      <c r="A15920" t="s">
        <v>17457</v>
      </c>
    </row>
    <row r="15921" spans="1:12">
      <c r="A15921" t="s">
        <v>17458</v>
      </c>
    </row>
    <row r="15922" spans="1:12">
      <c r="A15922" t="s">
        <v>17459</v>
      </c>
    </row>
    <row r="15923" spans="1:12">
      <c r="A15923" t="s">
        <v>17460</v>
      </c>
    </row>
    <row r="15924" spans="1:12">
      <c r="A15924" t="s">
        <v>17461</v>
      </c>
    </row>
    <row r="15925" spans="1:12">
      <c r="A15925" t="s">
        <v>17462</v>
      </c>
    </row>
    <row r="15926" spans="1:12">
      <c r="A15926" t="s">
        <v>17463</v>
      </c>
    </row>
    <row r="15927" spans="1:12">
      <c r="A15927" t="s">
        <v>17464</v>
      </c>
    </row>
    <row r="15928" spans="1:12">
      <c r="A15928" t="s">
        <v>17465</v>
      </c>
    </row>
    <row r="15929" spans="1:12">
      <c r="A15929" t="s">
        <v>17466</v>
      </c>
    </row>
    <row r="15931" spans="1:12">
      <c r="A15931" t="s">
        <v>17467</v>
      </c>
    </row>
    <row r="15932" spans="1:12">
      <c r="A15932" t="s">
        <v>17468</v>
      </c>
    </row>
    <row r="15934" spans="1:12">
      <c r="A15934" t="s">
        <v>17469</v>
      </c>
    </row>
    <row r="15935" spans="1:12">
      <c r="A15935" t="s">
        <v>17470</v>
      </c>
      <c r="B15935" t="s">
        <v>17471</v>
      </c>
      <c r="C15935" t="s">
        <v>17472</v>
      </c>
      <c r="D15935" t="s">
        <v>17473</v>
      </c>
      <c r="E15935" t="s">
        <v>17474</v>
      </c>
      <c r="F15935" t="s">
        <v>17475</v>
      </c>
      <c r="G15935" t="s">
        <v>17476</v>
      </c>
      <c r="H15935" t="s">
        <v>17477</v>
      </c>
      <c r="I15935" t="s">
        <v>204</v>
      </c>
      <c r="J15935" t="s">
        <v>17274</v>
      </c>
      <c r="K15935" t="s">
        <v>17478</v>
      </c>
      <c r="L15935" t="s">
        <v>17479</v>
      </c>
    </row>
    <row r="15937" spans="1:6">
      <c r="A15937" t="s">
        <v>17480</v>
      </c>
      <c r="B15937" t="s">
        <v>17481</v>
      </c>
      <c r="C15937" t="s">
        <v>17482</v>
      </c>
      <c r="D15937" t="s">
        <v>17483</v>
      </c>
      <c r="E15937" t="s">
        <v>17484</v>
      </c>
      <c r="F15937" t="s">
        <v>17485</v>
      </c>
    </row>
    <row r="15939" spans="1:6">
      <c r="A15939" t="s">
        <v>17486</v>
      </c>
    </row>
    <row r="15940" spans="1:6">
      <c r="A15940" t="s">
        <v>17487</v>
      </c>
    </row>
    <row r="15941" spans="1:6">
      <c r="A15941" t="s">
        <v>17488</v>
      </c>
    </row>
    <row r="15943" spans="1:6">
      <c r="A15943" t="s">
        <v>17489</v>
      </c>
    </row>
    <row r="15945" spans="1:6">
      <c r="A15945" t="s">
        <v>17490</v>
      </c>
      <c r="B15945" t="s">
        <v>17491</v>
      </c>
    </row>
    <row r="15947" spans="1:6">
      <c r="A15947" t="s">
        <v>17492</v>
      </c>
      <c r="B15947" t="s">
        <v>17493</v>
      </c>
      <c r="C15947" t="s">
        <v>17494</v>
      </c>
      <c r="D15947" t="s">
        <v>17495</v>
      </c>
      <c r="E15947" t="s">
        <v>17496</v>
      </c>
      <c r="F15947" t="s">
        <v>17497</v>
      </c>
    </row>
    <row r="15949" spans="1:6">
      <c r="A15949" t="s">
        <v>17498</v>
      </c>
    </row>
    <row r="15951" spans="1:6">
      <c r="A15951" t="s">
        <v>17499</v>
      </c>
      <c r="B15951" t="s">
        <v>17500</v>
      </c>
      <c r="C15951" t="s">
        <v>17435</v>
      </c>
      <c r="D15951" t="s">
        <v>17501</v>
      </c>
    </row>
    <row r="15953" spans="1:3">
      <c r="A15953" t="s">
        <v>17502</v>
      </c>
      <c r="B15953" t="s">
        <v>17503</v>
      </c>
      <c r="C15953" t="s">
        <v>17504</v>
      </c>
    </row>
    <row r="15955" spans="1:3">
      <c r="A15955" t="s">
        <v>17505</v>
      </c>
    </row>
    <row r="15957" spans="1:3">
      <c r="A15957" t="s">
        <v>17506</v>
      </c>
    </row>
    <row r="15958" spans="1:3">
      <c r="A15958" t="s">
        <v>17507</v>
      </c>
    </row>
    <row r="15960" spans="1:3">
      <c r="A15960" t="s">
        <v>17508</v>
      </c>
    </row>
    <row r="15961" spans="1:3">
      <c r="A15961" t="s">
        <v>17509</v>
      </c>
    </row>
    <row r="15963" spans="1:3">
      <c r="A15963" t="s">
        <v>17510</v>
      </c>
    </row>
    <row r="15964" spans="1:3">
      <c r="A15964" t="s">
        <v>17511</v>
      </c>
    </row>
    <row r="15966" spans="1:3">
      <c r="A15966" t="s">
        <v>17512</v>
      </c>
    </row>
    <row r="15968" spans="1:3">
      <c r="A15968" t="s">
        <v>17513</v>
      </c>
    </row>
    <row r="15970" spans="1:6">
      <c r="A15970" t="s">
        <v>17514</v>
      </c>
    </row>
    <row r="15972" spans="1:6">
      <c r="A15972" t="s">
        <v>17515</v>
      </c>
    </row>
    <row r="15974" spans="1:6">
      <c r="A15974" t="s">
        <v>17516</v>
      </c>
    </row>
    <row r="15976" spans="1:6">
      <c r="A15976" t="s">
        <v>17517</v>
      </c>
      <c r="B15976" t="s">
        <v>17518</v>
      </c>
      <c r="C15976" t="s">
        <v>757</v>
      </c>
      <c r="D15976" t="s">
        <v>17519</v>
      </c>
      <c r="E15976" t="s">
        <v>17520</v>
      </c>
    </row>
    <row r="15978" spans="1:6">
      <c r="A15978" t="s">
        <v>17521</v>
      </c>
      <c r="B15978" t="s">
        <v>17522</v>
      </c>
      <c r="C15978" t="s">
        <v>17523</v>
      </c>
    </row>
    <row r="15980" spans="1:6">
      <c r="A15980" t="s">
        <v>17524</v>
      </c>
    </row>
    <row r="15982" spans="1:6">
      <c r="A15982" t="s">
        <v>17525</v>
      </c>
      <c r="B15982" t="s">
        <v>17526</v>
      </c>
      <c r="C15982" t="s">
        <v>17527</v>
      </c>
      <c r="D15982" t="s">
        <v>17528</v>
      </c>
      <c r="E15982" t="s">
        <v>17435</v>
      </c>
      <c r="F15982" t="s">
        <v>17529</v>
      </c>
    </row>
    <row r="15984" spans="1:6">
      <c r="A15984" t="s">
        <v>17530</v>
      </c>
    </row>
    <row r="15986" spans="1:4">
      <c r="A15986" t="s">
        <v>17531</v>
      </c>
      <c r="B15986" t="s">
        <v>17532</v>
      </c>
    </row>
    <row r="15988" spans="1:4">
      <c r="A15988" t="s">
        <v>17533</v>
      </c>
    </row>
    <row r="15989" spans="1:4">
      <c r="A15989" t="s">
        <v>17534</v>
      </c>
    </row>
    <row r="15990" spans="1:4">
      <c r="A15990" t="s">
        <v>17535</v>
      </c>
    </row>
    <row r="15991" spans="1:4">
      <c r="A15991" t="s">
        <v>17536</v>
      </c>
    </row>
    <row r="15992" spans="1:4">
      <c r="A15992" t="s">
        <v>17537</v>
      </c>
    </row>
    <row r="15993" spans="1:4">
      <c r="A15993" t="s">
        <v>17538</v>
      </c>
      <c r="B15993" t="s">
        <v>17539</v>
      </c>
    </row>
    <row r="15994" spans="1:4">
      <c r="A15994" t="s">
        <v>17540</v>
      </c>
      <c r="B15994" t="s">
        <v>17541</v>
      </c>
    </row>
    <row r="15995" spans="1:4">
      <c r="A15995" t="s">
        <v>17542</v>
      </c>
      <c r="B15995" t="s">
        <v>17543</v>
      </c>
      <c r="C15995" t="s">
        <v>973</v>
      </c>
      <c r="D15995" t="s">
        <v>757</v>
      </c>
    </row>
    <row r="15996" spans="1:4">
      <c r="A15996" t="s">
        <v>17544</v>
      </c>
      <c r="B15996" t="s">
        <v>17545</v>
      </c>
      <c r="C15996" t="s">
        <v>1470</v>
      </c>
    </row>
    <row r="15997" spans="1:4">
      <c r="A15997" t="s">
        <v>17546</v>
      </c>
    </row>
    <row r="15998" spans="1:4">
      <c r="A15998" t="s">
        <v>17547</v>
      </c>
    </row>
    <row r="15999" spans="1:4">
      <c r="A15999" t="s">
        <v>17548</v>
      </c>
      <c r="B15999" t="s">
        <v>17549</v>
      </c>
      <c r="C15999" t="s">
        <v>757</v>
      </c>
    </row>
    <row r="16000" spans="1:4">
      <c r="A16000" t="s">
        <v>17550</v>
      </c>
    </row>
    <row r="16001" spans="1:4">
      <c r="A16001" t="s">
        <v>17551</v>
      </c>
      <c r="B16001" t="s">
        <v>218</v>
      </c>
      <c r="C16001" t="s">
        <v>380</v>
      </c>
      <c r="D16001" t="s">
        <v>17552</v>
      </c>
    </row>
    <row r="16002" spans="1:4">
      <c r="A16002" t="s">
        <v>17553</v>
      </c>
    </row>
    <row r="16003" spans="1:4">
      <c r="A16003" t="s">
        <v>17554</v>
      </c>
    </row>
    <row r="16004" spans="1:4">
      <c r="A16004" t="s">
        <v>17555</v>
      </c>
    </row>
    <row r="16005" spans="1:4">
      <c r="A16005" t="s">
        <v>17556</v>
      </c>
      <c r="B16005" t="s">
        <v>8311</v>
      </c>
      <c r="C16005" t="s">
        <v>757</v>
      </c>
    </row>
    <row r="16006" spans="1:4">
      <c r="A16006" t="s">
        <v>17557</v>
      </c>
      <c r="B16006" t="s">
        <v>17558</v>
      </c>
    </row>
    <row r="16007" spans="1:4">
      <c r="A16007" t="s">
        <v>17559</v>
      </c>
    </row>
    <row r="16008" spans="1:4">
      <c r="A16008" t="s">
        <v>17560</v>
      </c>
    </row>
    <row r="16009" spans="1:4">
      <c r="A16009" t="s">
        <v>17561</v>
      </c>
      <c r="B16009" t="s">
        <v>17562</v>
      </c>
    </row>
    <row r="16010" spans="1:4">
      <c r="A16010" t="s">
        <v>17563</v>
      </c>
      <c r="B16010" t="s">
        <v>17564</v>
      </c>
    </row>
    <row r="16011" spans="1:4">
      <c r="A16011" t="s">
        <v>17565</v>
      </c>
    </row>
    <row r="16012" spans="1:4">
      <c r="A16012" t="s">
        <v>17566</v>
      </c>
    </row>
    <row r="16013" spans="1:4">
      <c r="A16013" t="s">
        <v>17567</v>
      </c>
    </row>
    <row r="16015" spans="1:4">
      <c r="A16015" t="s">
        <v>17568</v>
      </c>
      <c r="B16015" t="s">
        <v>17569</v>
      </c>
    </row>
    <row r="16017" spans="1:7">
      <c r="A16017" t="s">
        <v>17570</v>
      </c>
      <c r="B16017" t="s">
        <v>17435</v>
      </c>
      <c r="C16017" t="s">
        <v>17571</v>
      </c>
      <c r="D16017" t="s">
        <v>378</v>
      </c>
      <c r="E16017" t="s">
        <v>17572</v>
      </c>
      <c r="F16017" t="s">
        <v>17573</v>
      </c>
      <c r="G16017" t="s">
        <v>17574</v>
      </c>
    </row>
    <row r="16019" spans="1:7">
      <c r="A16019" t="s">
        <v>17575</v>
      </c>
      <c r="B16019" t="s">
        <v>17576</v>
      </c>
    </row>
    <row r="16021" spans="1:7">
      <c r="A16021" t="s">
        <v>17577</v>
      </c>
      <c r="B16021" t="s">
        <v>17578</v>
      </c>
    </row>
    <row r="16023" spans="1:7">
      <c r="A16023" t="s">
        <v>17579</v>
      </c>
    </row>
    <row r="16024" spans="1:7">
      <c r="A16024" t="s">
        <v>17580</v>
      </c>
    </row>
    <row r="16027" spans="1:7">
      <c r="A16027" t="s">
        <v>17581</v>
      </c>
      <c r="B16027" t="s">
        <v>17495</v>
      </c>
      <c r="C16027" t="s">
        <v>17582</v>
      </c>
      <c r="D16027" t="s">
        <v>17583</v>
      </c>
      <c r="E16027" t="s">
        <v>17584</v>
      </c>
      <c r="F16027" t="s">
        <v>17585</v>
      </c>
    </row>
    <row r="16029" spans="1:7">
      <c r="A16029" t="s">
        <v>17586</v>
      </c>
    </row>
    <row r="16030" spans="1:7">
      <c r="A16030" t="s">
        <v>17587</v>
      </c>
    </row>
    <row r="16032" spans="1:7">
      <c r="A16032" t="s">
        <v>17588</v>
      </c>
    </row>
    <row r="16034" spans="1:8">
      <c r="A16034" s="1" t="s">
        <v>17589</v>
      </c>
    </row>
    <row r="16039" spans="1:8">
      <c r="A16039" t="s">
        <v>17590</v>
      </c>
    </row>
    <row r="16041" spans="1:8">
      <c r="A16041" t="s">
        <v>1802</v>
      </c>
    </row>
    <row r="16043" spans="1:8">
      <c r="A16043" t="s">
        <v>1803</v>
      </c>
    </row>
    <row r="16045" spans="1:8">
      <c r="A16045" t="s">
        <v>1804</v>
      </c>
    </row>
    <row r="16047" spans="1:8">
      <c r="A16047" t="s">
        <v>1805</v>
      </c>
      <c r="B16047" t="s">
        <v>218</v>
      </c>
      <c r="C16047" t="s">
        <v>380</v>
      </c>
      <c r="D16047" t="s">
        <v>378</v>
      </c>
      <c r="E16047" t="s">
        <v>377</v>
      </c>
      <c r="F16047" t="s">
        <v>379</v>
      </c>
      <c r="G16047" t="s">
        <v>1806</v>
      </c>
      <c r="H16047" t="s">
        <v>1807</v>
      </c>
    </row>
    <row r="16049" spans="1:11">
      <c r="A16049" t="s">
        <v>1808</v>
      </c>
    </row>
    <row r="16051" spans="1:11">
      <c r="A16051" t="s">
        <v>1809</v>
      </c>
    </row>
    <row r="16052" spans="1:11">
      <c r="A16052" t="s">
        <v>1810</v>
      </c>
    </row>
    <row r="16053" spans="1:11">
      <c r="A16053" t="s">
        <v>1811</v>
      </c>
    </row>
    <row r="16054" spans="1:11">
      <c r="A16054" t="s">
        <v>1812</v>
      </c>
    </row>
    <row r="16055" spans="1:11">
      <c r="A16055" t="s">
        <v>1813</v>
      </c>
    </row>
    <row r="16056" spans="1:11">
      <c r="A16056" t="s">
        <v>1814</v>
      </c>
    </row>
    <row r="16058" spans="1:11">
      <c r="A16058" t="s">
        <v>1815</v>
      </c>
    </row>
    <row r="16060" spans="1:11">
      <c r="A16060" t="s">
        <v>1816</v>
      </c>
      <c r="B16060" t="s">
        <v>1817</v>
      </c>
      <c r="C16060" t="s">
        <v>28</v>
      </c>
      <c r="D16060" t="s">
        <v>301</v>
      </c>
      <c r="E16060" t="s">
        <v>302</v>
      </c>
      <c r="F16060" t="s">
        <v>288</v>
      </c>
      <c r="G16060" t="s">
        <v>1818</v>
      </c>
      <c r="H16060" t="s">
        <v>1819</v>
      </c>
      <c r="I16060" t="s">
        <v>674</v>
      </c>
      <c r="J16060" t="s">
        <v>1820</v>
      </c>
      <c r="K16060" t="s">
        <v>1821</v>
      </c>
    </row>
    <row r="16062" spans="1:11">
      <c r="A16062" t="s">
        <v>1822</v>
      </c>
    </row>
    <row r="16063" spans="1:11">
      <c r="A16063" t="s">
        <v>1823</v>
      </c>
    </row>
    <row r="16068" spans="1:108">
      <c r="A16068" t="s">
        <v>17591</v>
      </c>
      <c r="B16068" t="s">
        <v>17592</v>
      </c>
      <c r="C16068" t="s">
        <v>17593</v>
      </c>
      <c r="D16068" t="s">
        <v>17594</v>
      </c>
      <c r="E16068" t="s">
        <v>16022</v>
      </c>
      <c r="F16068" t="s">
        <v>17595</v>
      </c>
      <c r="G16068" t="s">
        <v>17596</v>
      </c>
      <c r="H16068" t="s">
        <v>12034</v>
      </c>
      <c r="I16068" t="s">
        <v>17597</v>
      </c>
      <c r="J16068" t="s">
        <v>17598</v>
      </c>
      <c r="K16068" t="s">
        <v>17599</v>
      </c>
      <c r="L16068" t="s">
        <v>17600</v>
      </c>
      <c r="M16068" t="s">
        <v>16844</v>
      </c>
      <c r="N16068" t="s">
        <v>17601</v>
      </c>
      <c r="O16068" t="s">
        <v>16211</v>
      </c>
      <c r="P16068" t="s">
        <v>17602</v>
      </c>
      <c r="Q16068" t="s">
        <v>17603</v>
      </c>
      <c r="R16068" t="s">
        <v>17604</v>
      </c>
      <c r="S16068" t="s">
        <v>17605</v>
      </c>
      <c r="T16068" t="s">
        <v>17606</v>
      </c>
      <c r="U16068" t="s">
        <v>17607</v>
      </c>
      <c r="V16068" t="s">
        <v>17608</v>
      </c>
      <c r="W16068" t="s">
        <v>17609</v>
      </c>
      <c r="X16068" t="s">
        <v>17610</v>
      </c>
      <c r="Y16068" t="s">
        <v>17611</v>
      </c>
      <c r="Z16068" t="s">
        <v>17612</v>
      </c>
      <c r="AA16068" t="s">
        <v>16014</v>
      </c>
      <c r="AB16068" t="s">
        <v>17172</v>
      </c>
      <c r="AC16068" t="s">
        <v>13015</v>
      </c>
      <c r="AD16068" t="s">
        <v>17613</v>
      </c>
      <c r="AE16068" t="s">
        <v>17614</v>
      </c>
      <c r="AF16068" t="s">
        <v>15310</v>
      </c>
      <c r="AG16068" t="s">
        <v>9863</v>
      </c>
      <c r="AH16068" t="s">
        <v>17615</v>
      </c>
      <c r="AI16068" t="s">
        <v>17616</v>
      </c>
      <c r="AJ16068" t="s">
        <v>17617</v>
      </c>
      <c r="AK16068" t="s">
        <v>17618</v>
      </c>
      <c r="AL16068" t="s">
        <v>17619</v>
      </c>
      <c r="AM16068" t="s">
        <v>15282</v>
      </c>
      <c r="AN16068" t="s">
        <v>17234</v>
      </c>
      <c r="AO16068" t="s">
        <v>17620</v>
      </c>
      <c r="AP16068" t="s">
        <v>17621</v>
      </c>
      <c r="AQ16068" t="s">
        <v>17622</v>
      </c>
      <c r="AR16068" t="s">
        <v>17623</v>
      </c>
      <c r="AS16068" t="s">
        <v>17624</v>
      </c>
      <c r="AT16068" t="s">
        <v>16020</v>
      </c>
      <c r="AU16068" t="s">
        <v>10294</v>
      </c>
      <c r="AV16068" t="s">
        <v>17625</v>
      </c>
      <c r="AW16068" t="s">
        <v>17626</v>
      </c>
      <c r="AX16068" t="s">
        <v>17627</v>
      </c>
      <c r="AY16068" t="s">
        <v>17628</v>
      </c>
      <c r="AZ16068" t="s">
        <v>13834</v>
      </c>
      <c r="BA16068" t="s">
        <v>17629</v>
      </c>
      <c r="BB16068" t="s">
        <v>17630</v>
      </c>
      <c r="BC16068" t="s">
        <v>17631</v>
      </c>
      <c r="BD16068" t="s">
        <v>17632</v>
      </c>
      <c r="BE16068" t="s">
        <v>13860</v>
      </c>
      <c r="BF16068" t="s">
        <v>17633</v>
      </c>
      <c r="BG16068" t="s">
        <v>15228</v>
      </c>
      <c r="BH16068" t="s">
        <v>17634</v>
      </c>
      <c r="BI16068" t="s">
        <v>17635</v>
      </c>
      <c r="BJ16068" t="s">
        <v>17636</v>
      </c>
      <c r="BK16068" t="s">
        <v>17637</v>
      </c>
      <c r="BL16068" t="s">
        <v>17638</v>
      </c>
      <c r="BM16068" t="s">
        <v>17639</v>
      </c>
      <c r="BN16068" t="s">
        <v>17640</v>
      </c>
      <c r="BO16068" t="s">
        <v>15218</v>
      </c>
      <c r="BP16068" t="s">
        <v>17641</v>
      </c>
      <c r="BQ16068" t="s">
        <v>8717</v>
      </c>
      <c r="BR16068" t="s">
        <v>17642</v>
      </c>
      <c r="BS16068" t="s">
        <v>15765</v>
      </c>
      <c r="BT16068" t="s">
        <v>13202</v>
      </c>
      <c r="BU16068" t="s">
        <v>17643</v>
      </c>
      <c r="BV16068" t="s">
        <v>17644</v>
      </c>
      <c r="BW16068" t="s">
        <v>17645</v>
      </c>
      <c r="BX16068" t="s">
        <v>17646</v>
      </c>
      <c r="BY16068" t="s">
        <v>15929</v>
      </c>
      <c r="BZ16068" t="s">
        <v>12351</v>
      </c>
      <c r="CA16068" t="s">
        <v>17647</v>
      </c>
      <c r="CB16068" t="s">
        <v>17648</v>
      </c>
      <c r="CC16068" t="s">
        <v>17649</v>
      </c>
      <c r="CD16068" t="s">
        <v>5454</v>
      </c>
      <c r="CE16068" t="s">
        <v>17650</v>
      </c>
      <c r="CF16068" t="s">
        <v>17651</v>
      </c>
      <c r="CG16068" t="s">
        <v>17652</v>
      </c>
      <c r="CH16068" t="s">
        <v>17653</v>
      </c>
      <c r="CI16068" t="s">
        <v>17654</v>
      </c>
      <c r="CJ16068" t="s">
        <v>5441</v>
      </c>
      <c r="CK16068" t="s">
        <v>17655</v>
      </c>
      <c r="CL16068" t="s">
        <v>17656</v>
      </c>
      <c r="CM16068" t="s">
        <v>17657</v>
      </c>
      <c r="CN16068" t="s">
        <v>17658</v>
      </c>
      <c r="CO16068" t="s">
        <v>17659</v>
      </c>
      <c r="CP16068" t="s">
        <v>17660</v>
      </c>
      <c r="CQ16068" t="s">
        <v>17661</v>
      </c>
      <c r="CR16068" t="s">
        <v>10253</v>
      </c>
      <c r="CS16068" t="s">
        <v>15404</v>
      </c>
      <c r="CT16068" t="s">
        <v>763</v>
      </c>
      <c r="CU16068" t="s">
        <v>15400</v>
      </c>
      <c r="CV16068" t="s">
        <v>17662</v>
      </c>
      <c r="CW16068" t="s">
        <v>17663</v>
      </c>
      <c r="CX16068" t="s">
        <v>17664</v>
      </c>
      <c r="CY16068" t="s">
        <v>17665</v>
      </c>
      <c r="CZ16068" t="s">
        <v>17666</v>
      </c>
      <c r="DA16068" t="s">
        <v>17667</v>
      </c>
      <c r="DB16068" t="s">
        <v>17668</v>
      </c>
      <c r="DC16068" t="s">
        <v>5447</v>
      </c>
      <c r="DD16068" t="s">
        <v>17669</v>
      </c>
    </row>
    <row r="16069" spans="1:108">
      <c r="A16069" s="1" t="s">
        <v>17670</v>
      </c>
    </row>
    <row r="16074" spans="1:108">
      <c r="A16074" t="s">
        <v>17671</v>
      </c>
      <c r="B16074" t="s">
        <v>673</v>
      </c>
      <c r="C16074" t="s">
        <v>17672</v>
      </c>
      <c r="D16074" t="s">
        <v>17673</v>
      </c>
      <c r="E16074" t="s">
        <v>17674</v>
      </c>
      <c r="F16074" t="s">
        <v>17675</v>
      </c>
      <c r="G16074" t="s">
        <v>17676</v>
      </c>
    </row>
    <row r="16075" spans="1:108">
      <c r="A16075" s="1" t="s">
        <v>17677</v>
      </c>
    </row>
    <row r="16080" spans="1:108">
      <c r="A16080" t="s">
        <v>17678</v>
      </c>
    </row>
    <row r="16081" spans="1:4">
      <c r="A16081" t="s">
        <v>17679</v>
      </c>
      <c r="B16081" t="s">
        <v>17680</v>
      </c>
    </row>
    <row r="16082" spans="1:4">
      <c r="A16082" t="s">
        <v>17681</v>
      </c>
      <c r="B16082" t="s">
        <v>17682</v>
      </c>
    </row>
    <row r="16083" spans="1:4">
      <c r="A16083" t="s">
        <v>17683</v>
      </c>
    </row>
    <row r="16084" spans="1:4">
      <c r="A16084" t="s">
        <v>17684</v>
      </c>
    </row>
    <row r="16085" spans="1:4">
      <c r="A16085" t="s">
        <v>17685</v>
      </c>
      <c r="B16085" t="s">
        <v>17686</v>
      </c>
      <c r="C16085" t="s">
        <v>17687</v>
      </c>
      <c r="D16085" t="s">
        <v>17688</v>
      </c>
    </row>
    <row r="16086" spans="1:4">
      <c r="A16086" t="s">
        <v>17689</v>
      </c>
      <c r="B16086" t="s">
        <v>17690</v>
      </c>
    </row>
    <row r="16088" spans="1:4">
      <c r="A16088" t="s">
        <v>17691</v>
      </c>
    </row>
    <row r="16089" spans="1:4">
      <c r="A16089" t="s">
        <v>17692</v>
      </c>
    </row>
    <row r="16090" spans="1:4">
      <c r="A16090" s="1" t="s">
        <v>17693</v>
      </c>
    </row>
    <row r="16095" spans="1:4">
      <c r="A16095" t="s">
        <v>17694</v>
      </c>
      <c r="B16095" t="s">
        <v>17695</v>
      </c>
      <c r="C16095" t="s">
        <v>17696</v>
      </c>
      <c r="D16095" t="s">
        <v>17697</v>
      </c>
    </row>
    <row r="16097" spans="1:6">
      <c r="A16097" t="s">
        <v>17698</v>
      </c>
      <c r="B16097" t="s">
        <v>17699</v>
      </c>
      <c r="C16097" t="s">
        <v>17700</v>
      </c>
      <c r="D16097" t="s">
        <v>17701</v>
      </c>
    </row>
    <row r="16099" spans="1:6">
      <c r="A16099" t="s">
        <v>17702</v>
      </c>
      <c r="B16099" t="s">
        <v>17703</v>
      </c>
    </row>
    <row r="16101" spans="1:6">
      <c r="A16101" t="s">
        <v>17704</v>
      </c>
      <c r="B16101" t="s">
        <v>17705</v>
      </c>
    </row>
    <row r="16102" spans="1:6">
      <c r="A16102" s="1" t="s">
        <v>17706</v>
      </c>
    </row>
    <row r="16107" spans="1:6">
      <c r="A16107" t="s">
        <v>17707</v>
      </c>
      <c r="B16107" t="s">
        <v>17708</v>
      </c>
      <c r="C16107" t="s">
        <v>17709</v>
      </c>
      <c r="D16107" t="s">
        <v>17710</v>
      </c>
      <c r="E16107" t="s">
        <v>17711</v>
      </c>
      <c r="F16107" t="s">
        <v>17712</v>
      </c>
    </row>
    <row r="16108" spans="1:6">
      <c r="A16108" s="1" t="s">
        <v>17713</v>
      </c>
    </row>
    <row r="16113" spans="1:19">
      <c r="A16113" t="s">
        <v>8</v>
      </c>
      <c r="B16113" t="s">
        <v>17714</v>
      </c>
    </row>
    <row r="16115" spans="1:19">
      <c r="A16115" t="s">
        <v>17715</v>
      </c>
      <c r="B16115" t="s">
        <v>17716</v>
      </c>
    </row>
    <row r="16117" spans="1:19">
      <c r="A16117" t="s">
        <v>17717</v>
      </c>
      <c r="B16117" t="s">
        <v>17718</v>
      </c>
      <c r="C16117" t="s">
        <v>17719</v>
      </c>
      <c r="D16117" t="s">
        <v>17720</v>
      </c>
      <c r="E16117" t="s">
        <v>2838</v>
      </c>
      <c r="F16117" t="s">
        <v>3640</v>
      </c>
      <c r="G16117" t="s">
        <v>28</v>
      </c>
      <c r="H16117" t="s">
        <v>301</v>
      </c>
      <c r="I16117" t="s">
        <v>17721</v>
      </c>
      <c r="J16117" t="s">
        <v>11716</v>
      </c>
      <c r="K16117" t="s">
        <v>17722</v>
      </c>
      <c r="L16117" t="s">
        <v>51</v>
      </c>
      <c r="M16117" t="s">
        <v>52</v>
      </c>
      <c r="N16117" t="s">
        <v>687</v>
      </c>
      <c r="O16117" t="s">
        <v>17723</v>
      </c>
      <c r="P16117">
        <v>95</v>
      </c>
      <c r="Q16117">
        <v>96</v>
      </c>
      <c r="R16117" t="s">
        <v>17724</v>
      </c>
      <c r="S16117" t="s">
        <v>17725</v>
      </c>
    </row>
    <row r="16119" spans="1:19">
      <c r="A16119" t="s">
        <v>17726</v>
      </c>
      <c r="B16119" t="s">
        <v>17727</v>
      </c>
      <c r="C16119" t="s">
        <v>9575</v>
      </c>
      <c r="D16119" t="s">
        <v>17728</v>
      </c>
      <c r="E16119" t="s">
        <v>17729</v>
      </c>
    </row>
    <row r="16122" spans="1:19">
      <c r="A16122" t="s">
        <v>17730</v>
      </c>
      <c r="B16122" t="s">
        <v>17731</v>
      </c>
      <c r="C16122" t="s">
        <v>17732</v>
      </c>
      <c r="D16122" t="s">
        <v>17733</v>
      </c>
      <c r="E16122" t="s">
        <v>17734</v>
      </c>
    </row>
    <row r="16124" spans="1:19">
      <c r="A16124" t="s">
        <v>17735</v>
      </c>
    </row>
    <row r="16126" spans="1:19">
      <c r="A16126" t="s">
        <v>17736</v>
      </c>
      <c r="B16126" t="s">
        <v>17737</v>
      </c>
      <c r="C16126" t="s">
        <v>17738</v>
      </c>
      <c r="D16126" t="s">
        <v>151</v>
      </c>
      <c r="E16126" t="s">
        <v>17739</v>
      </c>
      <c r="F16126" t="s">
        <v>17740</v>
      </c>
    </row>
    <row r="16128" spans="1:19">
      <c r="A16128" t="s">
        <v>17741</v>
      </c>
      <c r="B16128" t="s">
        <v>17742</v>
      </c>
      <c r="C16128" t="s">
        <v>17743</v>
      </c>
      <c r="D16128" t="s">
        <v>17744</v>
      </c>
      <c r="E16128" t="s">
        <v>17745</v>
      </c>
    </row>
    <row r="16131" spans="1:13">
      <c r="A16131" t="e">
        <f>- Lisa - Parent from Las Vegas</f>
        <v>#NAME?</v>
      </c>
      <c r="B16131" t="s">
        <v>17746</v>
      </c>
    </row>
    <row r="16133" spans="1:13">
      <c r="A16133" t="s">
        <v>17747</v>
      </c>
    </row>
    <row r="16135" spans="1:13">
      <c r="A16135" t="s">
        <v>17748</v>
      </c>
      <c r="B16135" t="s">
        <v>17749</v>
      </c>
      <c r="C16135" t="s">
        <v>17750</v>
      </c>
      <c r="D16135" t="s">
        <v>17751</v>
      </c>
      <c r="E16135" t="s">
        <v>17752</v>
      </c>
      <c r="F16135" t="s">
        <v>17753</v>
      </c>
    </row>
    <row r="16138" spans="1:13">
      <c r="A16138" t="e">
        <f>- AJ - Senior at Bonanza High School from Las Vegas</f>
        <v>#NAME?</v>
      </c>
      <c r="B16138" t="s">
        <v>17733</v>
      </c>
      <c r="C16138" t="s">
        <v>17754</v>
      </c>
      <c r="D16138" t="s">
        <v>17755</v>
      </c>
    </row>
    <row r="16140" spans="1:13">
      <c r="A16140" t="s">
        <v>17756</v>
      </c>
    </row>
    <row r="16142" spans="1:13">
      <c r="A16142" t="s">
        <v>17757</v>
      </c>
      <c r="B16142" t="s">
        <v>17758</v>
      </c>
      <c r="C16142" t="s">
        <v>17759</v>
      </c>
      <c r="D16142" t="s">
        <v>17760</v>
      </c>
      <c r="E16142" t="s">
        <v>17761</v>
      </c>
      <c r="F16142" t="s">
        <v>17762</v>
      </c>
      <c r="G16142" t="s">
        <v>17763</v>
      </c>
      <c r="H16142" t="s">
        <v>17764</v>
      </c>
      <c r="I16142" t="s">
        <v>17765</v>
      </c>
      <c r="J16142" t="s">
        <v>17766</v>
      </c>
      <c r="K16142" t="s">
        <v>17767</v>
      </c>
      <c r="L16142" t="s">
        <v>17768</v>
      </c>
      <c r="M16142" t="s">
        <v>17769</v>
      </c>
    </row>
    <row r="16145" spans="1:11">
      <c r="A16145" t="e">
        <f>- Terri - Parent from Las Vegas</f>
        <v>#NAME?</v>
      </c>
      <c r="B16145" t="s">
        <v>17733</v>
      </c>
      <c r="C16145" t="s">
        <v>17755</v>
      </c>
    </row>
    <row r="16147" spans="1:11">
      <c r="A16147" t="s">
        <v>17770</v>
      </c>
      <c r="B16147" t="s">
        <v>17771</v>
      </c>
      <c r="C16147" t="s">
        <v>17772</v>
      </c>
    </row>
    <row r="16149" spans="1:11">
      <c r="A16149" t="s">
        <v>17773</v>
      </c>
      <c r="B16149" t="s">
        <v>17774</v>
      </c>
      <c r="C16149" t="s">
        <v>17775</v>
      </c>
      <c r="D16149" t="s">
        <v>17776</v>
      </c>
      <c r="E16149" t="s">
        <v>17777</v>
      </c>
      <c r="F16149" t="s">
        <v>17778</v>
      </c>
      <c r="G16149" t="s">
        <v>17779</v>
      </c>
    </row>
    <row r="16152" spans="1:11">
      <c r="A16152" t="s">
        <v>17780</v>
      </c>
      <c r="B16152" t="s">
        <v>17733</v>
      </c>
      <c r="C16152" t="s">
        <v>17755</v>
      </c>
    </row>
    <row r="16154" spans="1:11">
      <c r="A16154" t="s">
        <v>17781</v>
      </c>
    </row>
    <row r="16156" spans="1:11">
      <c r="A16156" t="s">
        <v>17782</v>
      </c>
      <c r="B16156" t="s">
        <v>17783</v>
      </c>
      <c r="C16156" t="s">
        <v>17784</v>
      </c>
      <c r="D16156" t="s">
        <v>17785</v>
      </c>
      <c r="E16156" t="s">
        <v>17786</v>
      </c>
      <c r="F16156" t="s">
        <v>17787</v>
      </c>
      <c r="G16156" t="s">
        <v>3044</v>
      </c>
      <c r="H16156" t="s">
        <v>17788</v>
      </c>
      <c r="I16156" t="s">
        <v>17789</v>
      </c>
      <c r="J16156" t="s">
        <v>17790</v>
      </c>
      <c r="K16156" t="s">
        <v>17791</v>
      </c>
    </row>
    <row r="16159" spans="1:11">
      <c r="A16159" t="e">
        <f>- Gabor - Parent from Las Vegas</f>
        <v>#NAME?</v>
      </c>
      <c r="B16159" t="s">
        <v>17746</v>
      </c>
    </row>
    <row r="16161" spans="1:6">
      <c r="A16161" t="s">
        <v>17792</v>
      </c>
    </row>
    <row r="16163" spans="1:6">
      <c r="A16163" t="s">
        <v>17793</v>
      </c>
      <c r="B16163" t="s">
        <v>17794</v>
      </c>
      <c r="C16163" t="s">
        <v>17795</v>
      </c>
    </row>
    <row r="16166" spans="1:6">
      <c r="A16166" t="s">
        <v>17796</v>
      </c>
      <c r="B16166" t="s">
        <v>17733</v>
      </c>
      <c r="C16166" t="s">
        <v>17797</v>
      </c>
      <c r="D16166" t="s">
        <v>17755</v>
      </c>
    </row>
    <row r="16168" spans="1:6">
      <c r="A16168" t="s">
        <v>17798</v>
      </c>
    </row>
    <row r="16170" spans="1:6">
      <c r="A16170" t="s">
        <v>17799</v>
      </c>
      <c r="B16170" t="s">
        <v>17800</v>
      </c>
      <c r="C16170" t="s">
        <v>17801</v>
      </c>
      <c r="D16170" t="s">
        <v>17802</v>
      </c>
      <c r="E16170" t="s">
        <v>17803</v>
      </c>
      <c r="F16170" t="s">
        <v>17804</v>
      </c>
    </row>
    <row r="16173" spans="1:6">
      <c r="A16173" t="e">
        <f>-Alex - High School Sophomore from Las Vegas</f>
        <v>#NAME?</v>
      </c>
      <c r="B16173" t="s">
        <v>17733</v>
      </c>
      <c r="C16173" t="s">
        <v>17805</v>
      </c>
    </row>
    <row r="16175" spans="1:6">
      <c r="A16175" t="s">
        <v>17806</v>
      </c>
    </row>
    <row r="16177" spans="1:5">
      <c r="A16177" t="s">
        <v>17807</v>
      </c>
      <c r="B16177" t="s">
        <v>17808</v>
      </c>
      <c r="C16177" t="s">
        <v>17809</v>
      </c>
      <c r="D16177" t="s">
        <v>17810</v>
      </c>
    </row>
    <row r="16180" spans="1:5">
      <c r="A16180" t="e">
        <f>- Aaron - Parent from Las Vegas</f>
        <v>#NAME?</v>
      </c>
      <c r="B16180" t="s">
        <v>17746</v>
      </c>
    </row>
    <row r="16182" spans="1:5">
      <c r="A16182" t="s">
        <v>17811</v>
      </c>
      <c r="B16182" t="s">
        <v>17812</v>
      </c>
    </row>
    <row r="16184" spans="1:5">
      <c r="A16184" t="s">
        <v>17813</v>
      </c>
      <c r="B16184" t="s">
        <v>17814</v>
      </c>
      <c r="C16184" t="s">
        <v>17815</v>
      </c>
    </row>
    <row r="16186" spans="1:5">
      <c r="A16186" t="s">
        <v>17816</v>
      </c>
      <c r="B16186" t="s">
        <v>17817</v>
      </c>
      <c r="C16186" t="s">
        <v>17818</v>
      </c>
      <c r="D16186" t="s">
        <v>17819</v>
      </c>
      <c r="E16186" t="s">
        <v>17820</v>
      </c>
    </row>
    <row r="16189" spans="1:5">
      <c r="A16189" t="e">
        <f>- Erika - Parent from Las Vegas</f>
        <v>#NAME?</v>
      </c>
      <c r="B16189" t="s">
        <v>17821</v>
      </c>
    </row>
    <row r="16191" spans="1:5">
      <c r="A16191" t="s">
        <v>17822</v>
      </c>
    </row>
    <row r="16193" spans="1:9">
      <c r="A16193" t="s">
        <v>17823</v>
      </c>
      <c r="B16193" t="s">
        <v>17824</v>
      </c>
      <c r="C16193" t="s">
        <v>17825</v>
      </c>
    </row>
    <row r="16196" spans="1:9">
      <c r="A16196" t="e">
        <f>- Dia - Parent from Las Vegas</f>
        <v>#NAME?</v>
      </c>
      <c r="B16196" t="s">
        <v>17746</v>
      </c>
    </row>
    <row r="16198" spans="1:9">
      <c r="A16198" t="s">
        <v>17826</v>
      </c>
    </row>
    <row r="16200" spans="1:9">
      <c r="A16200" t="s">
        <v>17827</v>
      </c>
      <c r="B16200" t="s">
        <v>17828</v>
      </c>
      <c r="C16200" t="s">
        <v>17829</v>
      </c>
      <c r="D16200" t="s">
        <v>17830</v>
      </c>
      <c r="E16200" t="s">
        <v>17831</v>
      </c>
      <c r="F16200" t="s">
        <v>17832</v>
      </c>
      <c r="G16200" t="s">
        <v>17833</v>
      </c>
      <c r="H16200" t="s">
        <v>17834</v>
      </c>
      <c r="I16200" t="s">
        <v>17835</v>
      </c>
    </row>
    <row r="16203" spans="1:9">
      <c r="A16203" t="e">
        <f>- Gary - Parent from Summerlin (Las Vegas)</f>
        <v>#NAME?</v>
      </c>
      <c r="B16203" t="s">
        <v>17746</v>
      </c>
    </row>
    <row r="16205" spans="1:9">
      <c r="A16205" t="s">
        <v>17836</v>
      </c>
    </row>
    <row r="16207" spans="1:9">
      <c r="A16207" t="s">
        <v>17837</v>
      </c>
    </row>
    <row r="16210" spans="1:7">
      <c r="A16210" t="e">
        <f>- Imani - High School Senior from Las Vegas</f>
        <v>#NAME?</v>
      </c>
      <c r="B16210" t="s">
        <v>17746</v>
      </c>
    </row>
    <row r="16212" spans="1:7">
      <c r="A16212" t="s">
        <v>17838</v>
      </c>
    </row>
    <row r="16214" spans="1:7">
      <c r="A16214" t="s">
        <v>17839</v>
      </c>
      <c r="B16214" t="s">
        <v>17840</v>
      </c>
      <c r="C16214" t="s">
        <v>17841</v>
      </c>
      <c r="D16214" t="s">
        <v>17842</v>
      </c>
      <c r="E16214" t="s">
        <v>17810</v>
      </c>
    </row>
    <row r="16217" spans="1:7">
      <c r="A16217" t="e">
        <f>- Morgan - High School Senior from Las Vegas</f>
        <v>#NAME?</v>
      </c>
      <c r="B16217" t="s">
        <v>17746</v>
      </c>
    </row>
    <row r="16219" spans="1:7">
      <c r="A16219" t="s">
        <v>17843</v>
      </c>
    </row>
    <row r="16221" spans="1:7">
      <c r="A16221" t="s">
        <v>17844</v>
      </c>
      <c r="B16221" t="s">
        <v>17845</v>
      </c>
      <c r="C16221" t="s">
        <v>17846</v>
      </c>
      <c r="D16221" t="s">
        <v>17847</v>
      </c>
      <c r="E16221" t="s">
        <v>17848</v>
      </c>
      <c r="F16221" t="s">
        <v>17849</v>
      </c>
      <c r="G16221" t="s">
        <v>17850</v>
      </c>
    </row>
    <row r="16224" spans="1:7">
      <c r="A16224" t="s">
        <v>17851</v>
      </c>
      <c r="B16224" t="s">
        <v>17746</v>
      </c>
    </row>
    <row r="16226" spans="1:4">
      <c r="A16226" t="s">
        <v>17852</v>
      </c>
    </row>
    <row r="16228" spans="1:4">
      <c r="A16228" t="s">
        <v>17853</v>
      </c>
    </row>
    <row r="16231" spans="1:4">
      <c r="A16231" t="e">
        <f>- Mindy - adult Learner from Henderson</f>
        <v>#NAME?</v>
      </c>
      <c r="B16231" t="s">
        <v>17746</v>
      </c>
    </row>
    <row r="16233" spans="1:4">
      <c r="A16233" t="s">
        <v>17854</v>
      </c>
    </row>
    <row r="16235" spans="1:4">
      <c r="A16235" t="s">
        <v>17855</v>
      </c>
      <c r="B16235" t="s">
        <v>17856</v>
      </c>
      <c r="C16235" t="s">
        <v>17857</v>
      </c>
      <c r="D16235" t="s">
        <v>17858</v>
      </c>
    </row>
    <row r="16238" spans="1:4">
      <c r="A16238" t="s">
        <v>17859</v>
      </c>
      <c r="B16238" t="s">
        <v>17746</v>
      </c>
    </row>
    <row r="16240" spans="1:4">
      <c r="A16240" t="s">
        <v>17860</v>
      </c>
    </row>
    <row r="16242" spans="1:5">
      <c r="A16242" t="s">
        <v>17861</v>
      </c>
    </row>
    <row r="16245" spans="1:5">
      <c r="A16245" t="e">
        <f>- Tyrone - Parent from Las Vegas</f>
        <v>#NAME?</v>
      </c>
      <c r="B16245" t="s">
        <v>17746</v>
      </c>
    </row>
    <row r="16247" spans="1:5">
      <c r="A16247" t="s">
        <v>17862</v>
      </c>
      <c r="B16247" t="s">
        <v>17863</v>
      </c>
    </row>
    <row r="16249" spans="1:5">
      <c r="A16249" t="s">
        <v>17864</v>
      </c>
      <c r="B16249" t="s">
        <v>17865</v>
      </c>
      <c r="C16249" t="s">
        <v>17866</v>
      </c>
      <c r="D16249" t="s">
        <v>17867</v>
      </c>
      <c r="E16249" t="s">
        <v>17868</v>
      </c>
    </row>
    <row r="16252" spans="1:5">
      <c r="A16252" t="e">
        <f>-Katie - Parent from Las Vegas</f>
        <v>#NAME?</v>
      </c>
      <c r="B16252" t="s">
        <v>17746</v>
      </c>
    </row>
    <row r="16254" spans="1:5">
      <c r="A16254" t="s">
        <v>17869</v>
      </c>
    </row>
    <row r="16256" spans="1:5">
      <c r="A16256" t="s">
        <v>17870</v>
      </c>
    </row>
    <row r="16259" spans="1:7">
      <c r="A16259" t="e">
        <f>- Colt - High School Senior from Las Vegas</f>
        <v>#NAME?</v>
      </c>
      <c r="B16259" t="s">
        <v>17746</v>
      </c>
    </row>
    <row r="16261" spans="1:7">
      <c r="A16261" t="s">
        <v>17871</v>
      </c>
    </row>
    <row r="16263" spans="1:7">
      <c r="A16263" t="s">
        <v>17872</v>
      </c>
      <c r="B16263" t="s">
        <v>17873</v>
      </c>
      <c r="C16263" t="s">
        <v>17874</v>
      </c>
      <c r="D16263" t="s">
        <v>17875</v>
      </c>
      <c r="E16263" t="s">
        <v>17876</v>
      </c>
      <c r="F16263" t="s">
        <v>17877</v>
      </c>
      <c r="G16263" t="s">
        <v>17878</v>
      </c>
    </row>
    <row r="16266" spans="1:7">
      <c r="A16266" t="e">
        <f>- Dejanae - High School Junior from Las Vegas</f>
        <v>#NAME?</v>
      </c>
      <c r="B16266" t="s">
        <v>17733</v>
      </c>
      <c r="C16266" t="s">
        <v>17879</v>
      </c>
    </row>
    <row r="16268" spans="1:7">
      <c r="A16268" t="s">
        <v>17880</v>
      </c>
    </row>
    <row r="16270" spans="1:7">
      <c r="A16270" t="s">
        <v>17881</v>
      </c>
      <c r="B16270" t="s">
        <v>17882</v>
      </c>
      <c r="C16270" t="s">
        <v>17883</v>
      </c>
    </row>
    <row r="16273" spans="1:6">
      <c r="A16273" t="s">
        <v>17884</v>
      </c>
      <c r="B16273" t="s">
        <v>17885</v>
      </c>
      <c r="C16273">
        <v>89146</v>
      </c>
      <c r="D16273" t="s">
        <v>17886</v>
      </c>
      <c r="E16273" t="s">
        <v>17887</v>
      </c>
      <c r="F16273" t="s">
        <v>17888</v>
      </c>
    </row>
    <row r="16275" spans="1:6">
      <c r="A16275" t="s">
        <v>17889</v>
      </c>
    </row>
    <row r="16276" spans="1:6">
      <c r="A16276" t="s">
        <v>17890</v>
      </c>
    </row>
    <row r="16278" spans="1:6">
      <c r="A16278" t="s">
        <v>17891</v>
      </c>
      <c r="B16278" t="s">
        <v>2479</v>
      </c>
      <c r="C16278" t="s">
        <v>17892</v>
      </c>
    </row>
    <row r="16280" spans="1:6">
      <c r="A16280" t="s">
        <v>17893</v>
      </c>
      <c r="B16280" t="s">
        <v>17894</v>
      </c>
    </row>
    <row r="16282" spans="1:6">
      <c r="A16282" s="1" t="s">
        <v>17895</v>
      </c>
    </row>
    <row r="16287" spans="1:6">
      <c r="A16287" t="s">
        <v>17896</v>
      </c>
      <c r="B16287" t="s">
        <v>17897</v>
      </c>
      <c r="C16287" t="s">
        <v>17898</v>
      </c>
      <c r="D16287" t="s">
        <v>17899</v>
      </c>
    </row>
    <row r="16289" spans="1:8">
      <c r="A16289" t="s">
        <v>17900</v>
      </c>
      <c r="B16289" t="s">
        <v>17901</v>
      </c>
      <c r="C16289" t="s">
        <v>17902</v>
      </c>
      <c r="D16289" t="s">
        <v>7644</v>
      </c>
      <c r="E16289" t="s">
        <v>17903</v>
      </c>
      <c r="F16289" t="s">
        <v>17904</v>
      </c>
      <c r="G16289" t="s">
        <v>17905</v>
      </c>
      <c r="H16289" t="s">
        <v>17906</v>
      </c>
    </row>
    <row r="16291" spans="1:8">
      <c r="A16291" t="s">
        <v>17907</v>
      </c>
      <c r="B16291" t="s">
        <v>17908</v>
      </c>
      <c r="C16291" t="s">
        <v>17909</v>
      </c>
      <c r="D16291" t="s">
        <v>17910</v>
      </c>
    </row>
    <row r="16293" spans="1:8">
      <c r="A16293" t="s">
        <v>17911</v>
      </c>
      <c r="B16293" t="s">
        <v>17912</v>
      </c>
      <c r="C16293" t="s">
        <v>17913</v>
      </c>
      <c r="D16293" t="s">
        <v>17914</v>
      </c>
      <c r="E16293" t="s">
        <v>17915</v>
      </c>
    </row>
    <row r="16295" spans="1:8">
      <c r="A16295" t="s">
        <v>17916</v>
      </c>
      <c r="B16295" t="s">
        <v>17917</v>
      </c>
    </row>
    <row r="16297" spans="1:8">
      <c r="A16297" t="s">
        <v>17918</v>
      </c>
    </row>
    <row r="16299" spans="1:8">
      <c r="A16299" t="s">
        <v>17919</v>
      </c>
      <c r="B16299" t="s">
        <v>17920</v>
      </c>
    </row>
    <row r="16300" spans="1:8">
      <c r="A16300" s="1" t="s">
        <v>17921</v>
      </c>
    </row>
    <row r="16305" spans="1:5">
      <c r="A16305" t="s">
        <v>17922</v>
      </c>
    </row>
    <row r="16306" spans="1:5">
      <c r="A16306" t="s">
        <v>17923</v>
      </c>
      <c r="B16306" t="s">
        <v>17924</v>
      </c>
      <c r="C16306" t="s">
        <v>1527</v>
      </c>
      <c r="D16306" t="s">
        <v>137</v>
      </c>
      <c r="E16306" t="s">
        <v>1470</v>
      </c>
    </row>
    <row r="16307" spans="1:5">
      <c r="A16307" t="s">
        <v>17925</v>
      </c>
      <c r="B16307" t="s">
        <v>11103</v>
      </c>
      <c r="C16307" t="s">
        <v>17926</v>
      </c>
      <c r="D16307" t="s">
        <v>8247</v>
      </c>
    </row>
    <row r="16309" spans="1:5">
      <c r="A16309" t="s">
        <v>17927</v>
      </c>
    </row>
    <row r="16310" spans="1:5">
      <c r="A16310" t="s">
        <v>17928</v>
      </c>
    </row>
    <row r="16312" spans="1:5">
      <c r="A16312" t="s">
        <v>17929</v>
      </c>
      <c r="B16312" t="s">
        <v>17930</v>
      </c>
      <c r="C16312" t="s">
        <v>17931</v>
      </c>
    </row>
    <row r="16313" spans="1:5">
      <c r="A16313" s="1" t="s">
        <v>17932</v>
      </c>
    </row>
    <row r="16318" spans="1:5">
      <c r="A16318" t="s">
        <v>17933</v>
      </c>
      <c r="B16318" t="s">
        <v>301</v>
      </c>
      <c r="C16318" t="s">
        <v>288</v>
      </c>
      <c r="D16318" t="s">
        <v>17934</v>
      </c>
    </row>
    <row r="16320" spans="1:5">
      <c r="A16320" t="s">
        <v>17935</v>
      </c>
      <c r="B16320" t="s">
        <v>17936</v>
      </c>
    </row>
    <row r="16322" spans="1:1">
      <c r="A16322" t="s">
        <v>17937</v>
      </c>
    </row>
    <row r="16324" spans="1:1">
      <c r="A16324" t="s">
        <v>17938</v>
      </c>
    </row>
    <row r="16326" spans="1:1">
      <c r="A16326" t="s">
        <v>17939</v>
      </c>
    </row>
    <row r="16328" spans="1:1">
      <c r="A16328" t="s">
        <v>17940</v>
      </c>
    </row>
    <row r="16329" spans="1:1">
      <c r="A16329" t="s">
        <v>17941</v>
      </c>
    </row>
    <row r="16330" spans="1:1">
      <c r="A16330" t="s">
        <v>17942</v>
      </c>
    </row>
    <row r="16332" spans="1:1">
      <c r="A16332" t="s">
        <v>17943</v>
      </c>
    </row>
    <row r="16333" spans="1:1">
      <c r="A16333" s="1" t="s">
        <v>17944</v>
      </c>
    </row>
    <row r="16338" spans="1:8">
      <c r="A16338" t="s">
        <v>17945</v>
      </c>
      <c r="B16338" t="s">
        <v>17946</v>
      </c>
      <c r="C16338" t="s">
        <v>17947</v>
      </c>
    </row>
    <row r="16339" spans="1:8">
      <c r="A16339" s="1" t="s">
        <v>17948</v>
      </c>
    </row>
    <row r="16344" spans="1:8">
      <c r="A16344" t="s">
        <v>17949</v>
      </c>
    </row>
    <row r="16346" spans="1:8">
      <c r="A16346" t="s">
        <v>1802</v>
      </c>
    </row>
    <row r="16348" spans="1:8">
      <c r="A16348" t="s">
        <v>1803</v>
      </c>
    </row>
    <row r="16350" spans="1:8">
      <c r="A16350" t="s">
        <v>1804</v>
      </c>
    </row>
    <row r="16352" spans="1:8">
      <c r="A16352" t="s">
        <v>1805</v>
      </c>
      <c r="B16352" t="s">
        <v>218</v>
      </c>
      <c r="C16352" t="s">
        <v>380</v>
      </c>
      <c r="D16352" t="s">
        <v>378</v>
      </c>
      <c r="E16352" t="s">
        <v>377</v>
      </c>
      <c r="F16352" t="s">
        <v>379</v>
      </c>
      <c r="G16352" t="s">
        <v>1806</v>
      </c>
      <c r="H16352" t="s">
        <v>1807</v>
      </c>
    </row>
    <row r="16354" spans="1:11">
      <c r="A16354" t="s">
        <v>1808</v>
      </c>
    </row>
    <row r="16356" spans="1:11">
      <c r="A16356" t="s">
        <v>1809</v>
      </c>
    </row>
    <row r="16357" spans="1:11">
      <c r="A16357" t="s">
        <v>1810</v>
      </c>
    </row>
    <row r="16358" spans="1:11">
      <c r="A16358" t="s">
        <v>1811</v>
      </c>
    </row>
    <row r="16359" spans="1:11">
      <c r="A16359" t="s">
        <v>1812</v>
      </c>
    </row>
    <row r="16360" spans="1:11">
      <c r="A16360" t="s">
        <v>1813</v>
      </c>
    </row>
    <row r="16361" spans="1:11">
      <c r="A16361" t="s">
        <v>1814</v>
      </c>
    </row>
    <row r="16363" spans="1:11">
      <c r="A16363" t="s">
        <v>1815</v>
      </c>
    </row>
    <row r="16365" spans="1:11">
      <c r="A16365" t="s">
        <v>1816</v>
      </c>
      <c r="B16365" t="s">
        <v>1817</v>
      </c>
      <c r="C16365" t="s">
        <v>28</v>
      </c>
      <c r="D16365" t="s">
        <v>301</v>
      </c>
      <c r="E16365" t="s">
        <v>302</v>
      </c>
      <c r="F16365" t="s">
        <v>288</v>
      </c>
      <c r="G16365" t="s">
        <v>1818</v>
      </c>
      <c r="H16365" t="s">
        <v>1819</v>
      </c>
      <c r="I16365" t="s">
        <v>674</v>
      </c>
      <c r="J16365" t="s">
        <v>1820</v>
      </c>
      <c r="K16365" t="s">
        <v>1821</v>
      </c>
    </row>
    <row r="16367" spans="1:11">
      <c r="A16367" t="s">
        <v>1822</v>
      </c>
    </row>
    <row r="16368" spans="1:11">
      <c r="A16368" t="s">
        <v>1823</v>
      </c>
    </row>
    <row r="16373" spans="1:131">
      <c r="A16373" t="s">
        <v>17950</v>
      </c>
      <c r="B16373" t="s">
        <v>17618</v>
      </c>
      <c r="C16373" t="s">
        <v>17951</v>
      </c>
      <c r="D16373" t="s">
        <v>17952</v>
      </c>
      <c r="E16373" t="s">
        <v>17953</v>
      </c>
      <c r="F16373" t="s">
        <v>17954</v>
      </c>
      <c r="G16373" t="s">
        <v>17955</v>
      </c>
      <c r="H16373" t="s">
        <v>17956</v>
      </c>
      <c r="I16373" t="s">
        <v>17957</v>
      </c>
      <c r="J16373" t="s">
        <v>17958</v>
      </c>
      <c r="K16373" t="s">
        <v>17959</v>
      </c>
      <c r="L16373" t="s">
        <v>17960</v>
      </c>
      <c r="M16373" t="s">
        <v>17961</v>
      </c>
      <c r="N16373" t="s">
        <v>17962</v>
      </c>
      <c r="O16373" t="s">
        <v>17963</v>
      </c>
      <c r="P16373" t="s">
        <v>17964</v>
      </c>
      <c r="Q16373" t="s">
        <v>17965</v>
      </c>
      <c r="R16373" t="s">
        <v>17966</v>
      </c>
      <c r="S16373" t="s">
        <v>17967</v>
      </c>
      <c r="T16373" t="s">
        <v>17260</v>
      </c>
      <c r="U16373" t="s">
        <v>17968</v>
      </c>
      <c r="V16373" t="s">
        <v>17969</v>
      </c>
      <c r="W16373" t="s">
        <v>17970</v>
      </c>
      <c r="X16373" t="s">
        <v>17971</v>
      </c>
      <c r="Y16373" t="s">
        <v>17972</v>
      </c>
      <c r="Z16373" t="s">
        <v>17973</v>
      </c>
      <c r="AA16373" t="s">
        <v>17974</v>
      </c>
      <c r="AB16373" t="s">
        <v>17975</v>
      </c>
      <c r="AC16373" t="s">
        <v>17976</v>
      </c>
      <c r="AD16373" t="s">
        <v>17667</v>
      </c>
      <c r="AE16373" t="s">
        <v>17977</v>
      </c>
      <c r="AF16373" t="s">
        <v>17978</v>
      </c>
      <c r="AG16373" t="s">
        <v>17979</v>
      </c>
      <c r="AH16373" t="s">
        <v>17980</v>
      </c>
      <c r="AI16373" t="s">
        <v>17981</v>
      </c>
      <c r="AJ16373" t="s">
        <v>17982</v>
      </c>
      <c r="AK16373" t="s">
        <v>17983</v>
      </c>
      <c r="AL16373" t="s">
        <v>17984</v>
      </c>
      <c r="AM16373" t="s">
        <v>17985</v>
      </c>
      <c r="AN16373" t="s">
        <v>17986</v>
      </c>
      <c r="AO16373" t="s">
        <v>17987</v>
      </c>
      <c r="AP16373" t="s">
        <v>17988</v>
      </c>
      <c r="AQ16373" t="s">
        <v>17195</v>
      </c>
      <c r="AR16373" t="s">
        <v>17989</v>
      </c>
      <c r="AS16373" t="s">
        <v>17990</v>
      </c>
      <c r="AT16373" t="s">
        <v>8161</v>
      </c>
      <c r="AU16373" t="s">
        <v>2628</v>
      </c>
      <c r="AV16373" t="s">
        <v>16227</v>
      </c>
      <c r="AW16373" t="s">
        <v>17991</v>
      </c>
      <c r="AX16373" t="s">
        <v>17992</v>
      </c>
      <c r="AY16373" t="s">
        <v>17993</v>
      </c>
      <c r="AZ16373" t="s">
        <v>17994</v>
      </c>
      <c r="BA16373" t="s">
        <v>17995</v>
      </c>
      <c r="BB16373" t="s">
        <v>16276</v>
      </c>
      <c r="BC16373" t="s">
        <v>17996</v>
      </c>
      <c r="BD16373" t="s">
        <v>17997</v>
      </c>
      <c r="BE16373" t="s">
        <v>17998</v>
      </c>
      <c r="BF16373" t="s">
        <v>17999</v>
      </c>
      <c r="BG16373" t="s">
        <v>18000</v>
      </c>
      <c r="BH16373" t="s">
        <v>18001</v>
      </c>
      <c r="BI16373" t="s">
        <v>18002</v>
      </c>
      <c r="BJ16373" t="s">
        <v>18003</v>
      </c>
      <c r="BK16373" t="s">
        <v>18004</v>
      </c>
      <c r="BL16373" t="s">
        <v>18005</v>
      </c>
      <c r="BM16373" t="s">
        <v>18006</v>
      </c>
      <c r="BN16373" t="s">
        <v>18007</v>
      </c>
      <c r="BO16373" t="s">
        <v>18008</v>
      </c>
      <c r="BP16373" t="s">
        <v>18009</v>
      </c>
      <c r="BQ16373" t="s">
        <v>18010</v>
      </c>
      <c r="BR16373" t="s">
        <v>18011</v>
      </c>
      <c r="BS16373" t="s">
        <v>18012</v>
      </c>
      <c r="BT16373" t="s">
        <v>18013</v>
      </c>
      <c r="BU16373" t="s">
        <v>18014</v>
      </c>
      <c r="BV16373" t="s">
        <v>18015</v>
      </c>
      <c r="BW16373" t="s">
        <v>18016</v>
      </c>
      <c r="BX16373" t="s">
        <v>18017</v>
      </c>
      <c r="BY16373" t="s">
        <v>18018</v>
      </c>
      <c r="BZ16373" t="s">
        <v>18019</v>
      </c>
      <c r="CA16373" t="s">
        <v>18020</v>
      </c>
      <c r="CB16373" t="s">
        <v>18021</v>
      </c>
      <c r="CC16373" t="s">
        <v>18022</v>
      </c>
      <c r="CD16373" t="s">
        <v>18023</v>
      </c>
      <c r="CE16373" t="s">
        <v>18024</v>
      </c>
      <c r="CF16373" t="s">
        <v>18025</v>
      </c>
      <c r="CG16373" t="s">
        <v>18026</v>
      </c>
      <c r="CH16373" t="s">
        <v>18027</v>
      </c>
      <c r="CI16373" t="s">
        <v>18028</v>
      </c>
      <c r="CJ16373" t="s">
        <v>1840</v>
      </c>
      <c r="CK16373" t="s">
        <v>18029</v>
      </c>
      <c r="CL16373" t="s">
        <v>16129</v>
      </c>
      <c r="CM16373" t="s">
        <v>18030</v>
      </c>
      <c r="CN16373" t="s">
        <v>18031</v>
      </c>
      <c r="CO16373" t="s">
        <v>18032</v>
      </c>
      <c r="CP16373" t="s">
        <v>18033</v>
      </c>
      <c r="CQ16373" t="s">
        <v>18034</v>
      </c>
      <c r="CR16373" t="s">
        <v>18035</v>
      </c>
      <c r="CS16373" t="s">
        <v>18036</v>
      </c>
      <c r="CT16373" t="s">
        <v>18037</v>
      </c>
      <c r="CU16373" t="s">
        <v>18038</v>
      </c>
      <c r="CV16373" t="s">
        <v>18039</v>
      </c>
      <c r="CW16373" t="s">
        <v>18040</v>
      </c>
      <c r="CX16373" t="s">
        <v>18041</v>
      </c>
      <c r="CY16373" t="s">
        <v>18042</v>
      </c>
      <c r="CZ16373" t="s">
        <v>18043</v>
      </c>
      <c r="DA16373" t="s">
        <v>18044</v>
      </c>
      <c r="DB16373" t="s">
        <v>18045</v>
      </c>
      <c r="DC16373" t="s">
        <v>18046</v>
      </c>
      <c r="DD16373" t="s">
        <v>18047</v>
      </c>
      <c r="DE16373" t="s">
        <v>18048</v>
      </c>
      <c r="DF16373" t="s">
        <v>18049</v>
      </c>
      <c r="DG16373" t="s">
        <v>18050</v>
      </c>
      <c r="DH16373" t="s">
        <v>18051</v>
      </c>
      <c r="DI16373" t="s">
        <v>18052</v>
      </c>
      <c r="DJ16373" t="s">
        <v>18053</v>
      </c>
      <c r="DK16373" t="s">
        <v>18054</v>
      </c>
      <c r="DL16373" t="s">
        <v>18055</v>
      </c>
      <c r="DM16373" t="s">
        <v>18056</v>
      </c>
      <c r="DN16373" t="s">
        <v>18057</v>
      </c>
      <c r="DO16373" t="s">
        <v>18058</v>
      </c>
      <c r="DP16373" t="s">
        <v>18059</v>
      </c>
      <c r="DQ16373" t="s">
        <v>18060</v>
      </c>
      <c r="DR16373" t="s">
        <v>18061</v>
      </c>
      <c r="DS16373" t="s">
        <v>18062</v>
      </c>
      <c r="DT16373" t="s">
        <v>18063</v>
      </c>
      <c r="DU16373" t="s">
        <v>18064</v>
      </c>
      <c r="DV16373" t="s">
        <v>18065</v>
      </c>
      <c r="DW16373" t="s">
        <v>15774</v>
      </c>
      <c r="DX16373" t="s">
        <v>18066</v>
      </c>
      <c r="DY16373" t="s">
        <v>18067</v>
      </c>
      <c r="DZ16373" t="s">
        <v>18068</v>
      </c>
      <c r="EA16373" t="s">
        <v>17733</v>
      </c>
    </row>
    <row r="16374" spans="1:131">
      <c r="A16374" s="1" t="s">
        <v>18069</v>
      </c>
    </row>
    <row r="16379" spans="1:131">
      <c r="A16379" t="s">
        <v>18070</v>
      </c>
      <c r="B16379" t="s">
        <v>18071</v>
      </c>
      <c r="C16379" t="s">
        <v>18072</v>
      </c>
      <c r="D16379" t="s">
        <v>18073</v>
      </c>
      <c r="E16379" t="s">
        <v>18074</v>
      </c>
      <c r="F16379" t="s">
        <v>18075</v>
      </c>
      <c r="G16379" t="s">
        <v>18076</v>
      </c>
      <c r="H16379" t="s">
        <v>18077</v>
      </c>
    </row>
    <row r="16381" spans="1:131">
      <c r="A16381" t="s">
        <v>8659</v>
      </c>
      <c r="B16381" t="s">
        <v>757</v>
      </c>
    </row>
    <row r="16383" spans="1:131">
      <c r="A16383" t="s">
        <v>18078</v>
      </c>
    </row>
    <row r="16384" spans="1:131">
      <c r="A16384" t="s">
        <v>835</v>
      </c>
      <c r="B16384">
        <v>45</v>
      </c>
      <c r="C16384">
        <v>30</v>
      </c>
      <c r="D16384" t="s">
        <v>18079</v>
      </c>
    </row>
    <row r="16385" spans="1:19">
      <c r="A16385" t="s">
        <v>18080</v>
      </c>
      <c r="B16385" t="s">
        <v>18044</v>
      </c>
      <c r="C16385" t="s">
        <v>8195</v>
      </c>
      <c r="D16385" t="s">
        <v>18081</v>
      </c>
    </row>
    <row r="16390" spans="1:19">
      <c r="A16390" t="s">
        <v>18082</v>
      </c>
      <c r="B16390" t="s">
        <v>2413</v>
      </c>
      <c r="C16390" t="s">
        <v>18083</v>
      </c>
      <c r="D16390" t="s">
        <v>2932</v>
      </c>
      <c r="E16390" t="s">
        <v>1154</v>
      </c>
      <c r="F16390" t="s">
        <v>18084</v>
      </c>
    </row>
    <row r="16391" spans="1:19">
      <c r="A16391" t="s">
        <v>18085</v>
      </c>
    </row>
    <row r="16392" spans="1:19">
      <c r="A16392" t="s">
        <v>18086</v>
      </c>
    </row>
    <row r="16393" spans="1:19">
      <c r="A16393" t="s">
        <v>18087</v>
      </c>
    </row>
    <row r="16394" spans="1:19">
      <c r="A16394" t="s">
        <v>18088</v>
      </c>
    </row>
    <row r="16395" spans="1:19">
      <c r="A16395" s="1" t="s">
        <v>18089</v>
      </c>
    </row>
    <row r="16400" spans="1:19">
      <c r="A16400" t="s">
        <v>18090</v>
      </c>
      <c r="B16400" t="s">
        <v>18091</v>
      </c>
      <c r="C16400" t="s">
        <v>9891</v>
      </c>
      <c r="D16400" t="s">
        <v>2968</v>
      </c>
      <c r="E16400" t="s">
        <v>18092</v>
      </c>
      <c r="F16400" t="s">
        <v>18093</v>
      </c>
      <c r="G16400" t="s">
        <v>18094</v>
      </c>
      <c r="H16400" t="s">
        <v>3375</v>
      </c>
      <c r="I16400" t="s">
        <v>378</v>
      </c>
      <c r="J16400" t="s">
        <v>18095</v>
      </c>
      <c r="K16400" t="s">
        <v>816</v>
      </c>
      <c r="L16400" t="s">
        <v>18096</v>
      </c>
      <c r="M16400" t="s">
        <v>18097</v>
      </c>
      <c r="N16400" t="s">
        <v>18098</v>
      </c>
      <c r="O16400" t="s">
        <v>16102</v>
      </c>
      <c r="P16400" t="s">
        <v>15300</v>
      </c>
      <c r="Q16400" t="s">
        <v>18099</v>
      </c>
      <c r="R16400" t="s">
        <v>17641</v>
      </c>
      <c r="S16400" t="s">
        <v>18100</v>
      </c>
    </row>
    <row r="16402" spans="1:8">
      <c r="A16402" t="s">
        <v>18101</v>
      </c>
    </row>
    <row r="16404" spans="1:8">
      <c r="A16404" t="s">
        <v>18102</v>
      </c>
      <c r="B16404" t="s">
        <v>18103</v>
      </c>
    </row>
    <row r="16406" spans="1:8">
      <c r="A16406" t="s">
        <v>18104</v>
      </c>
      <c r="B16406" t="s">
        <v>18105</v>
      </c>
    </row>
    <row r="16408" spans="1:8">
      <c r="A16408" t="s">
        <v>18106</v>
      </c>
      <c r="B16408" t="s">
        <v>18107</v>
      </c>
    </row>
    <row r="16410" spans="1:8">
      <c r="A16410" t="s">
        <v>18108</v>
      </c>
      <c r="B16410" t="s">
        <v>18109</v>
      </c>
    </row>
    <row r="16412" spans="1:8">
      <c r="A16412" t="s">
        <v>18110</v>
      </c>
    </row>
    <row r="16414" spans="1:8">
      <c r="A16414" t="s">
        <v>18111</v>
      </c>
      <c r="B16414" t="s">
        <v>2332</v>
      </c>
      <c r="C16414" t="s">
        <v>818</v>
      </c>
      <c r="D16414" t="s">
        <v>3186</v>
      </c>
      <c r="E16414" t="s">
        <v>819</v>
      </c>
      <c r="F16414" t="s">
        <v>820</v>
      </c>
      <c r="G16414" t="s">
        <v>18112</v>
      </c>
    </row>
    <row r="16416" spans="1:8">
      <c r="A16416" t="s">
        <v>18113</v>
      </c>
      <c r="B16416" t="s">
        <v>820</v>
      </c>
      <c r="C16416" t="s">
        <v>18114</v>
      </c>
      <c r="D16416" t="s">
        <v>2976</v>
      </c>
      <c r="E16416" t="s">
        <v>2992</v>
      </c>
      <c r="F16416" t="s">
        <v>1133</v>
      </c>
      <c r="G16416" t="s">
        <v>377</v>
      </c>
      <c r="H16416" t="s">
        <v>18115</v>
      </c>
    </row>
    <row r="16418" spans="1:5">
      <c r="A16418" t="s">
        <v>18116</v>
      </c>
      <c r="B16418" t="s">
        <v>18117</v>
      </c>
      <c r="C16418" t="s">
        <v>432</v>
      </c>
      <c r="D16418" t="s">
        <v>4715</v>
      </c>
      <c r="E16418" t="s">
        <v>18118</v>
      </c>
    </row>
    <row r="16420" spans="1:5">
      <c r="A16420" t="s">
        <v>18119</v>
      </c>
    </row>
    <row r="16422" spans="1:5">
      <c r="A16422" t="s">
        <v>18120</v>
      </c>
    </row>
    <row r="16424" spans="1:5">
      <c r="A16424" t="s">
        <v>18121</v>
      </c>
      <c r="B16424" t="s">
        <v>18122</v>
      </c>
      <c r="C16424" t="s">
        <v>18123</v>
      </c>
    </row>
    <row r="16426" spans="1:5">
      <c r="A16426" t="s">
        <v>18124</v>
      </c>
      <c r="B16426" t="s">
        <v>18125</v>
      </c>
    </row>
    <row r="16430" spans="1:5">
      <c r="A16430" s="1" t="s">
        <v>18126</v>
      </c>
    </row>
    <row r="16435" spans="1:7">
      <c r="A16435" t="s">
        <v>18127</v>
      </c>
      <c r="B16435" t="s">
        <v>18128</v>
      </c>
      <c r="C16435" t="s">
        <v>11545</v>
      </c>
      <c r="D16435" t="s">
        <v>18129</v>
      </c>
      <c r="E16435" t="s">
        <v>18130</v>
      </c>
      <c r="F16435" t="s">
        <v>18131</v>
      </c>
    </row>
    <row r="16437" spans="1:7">
      <c r="A16437" t="s">
        <v>18132</v>
      </c>
    </row>
    <row r="16438" spans="1:7">
      <c r="A16438" t="s">
        <v>1974</v>
      </c>
    </row>
    <row r="16439" spans="1:7">
      <c r="A16439" t="s">
        <v>525</v>
      </c>
    </row>
    <row r="16440" spans="1:7">
      <c r="A16440" t="s">
        <v>526</v>
      </c>
    </row>
    <row r="16441" spans="1:7">
      <c r="A16441" t="s">
        <v>527</v>
      </c>
    </row>
    <row r="16442" spans="1:7">
      <c r="A16442" t="s">
        <v>348</v>
      </c>
    </row>
    <row r="16443" spans="1:7">
      <c r="A16443" t="s">
        <v>18133</v>
      </c>
    </row>
    <row r="16444" spans="1:7">
      <c r="A16444" t="s">
        <v>18134</v>
      </c>
    </row>
    <row r="16445" spans="1:7">
      <c r="A16445" t="s">
        <v>18135</v>
      </c>
    </row>
    <row r="16446" spans="1:7">
      <c r="A16446" t="s">
        <v>18136</v>
      </c>
    </row>
    <row r="16448" spans="1:7">
      <c r="A16448" t="s">
        <v>18137</v>
      </c>
      <c r="B16448" t="s">
        <v>18138</v>
      </c>
      <c r="C16448" t="s">
        <v>18139</v>
      </c>
      <c r="D16448" t="s">
        <v>18140</v>
      </c>
      <c r="E16448" t="s">
        <v>18141</v>
      </c>
      <c r="F16448" t="s">
        <v>18142</v>
      </c>
      <c r="G16448" t="s">
        <v>18143</v>
      </c>
    </row>
    <row r="16449" spans="1:4">
      <c r="A16449" t="s">
        <v>18144</v>
      </c>
    </row>
    <row r="16450" spans="1:4">
      <c r="A16450" t="s">
        <v>18145</v>
      </c>
    </row>
    <row r="16455" spans="1:4">
      <c r="A16455" t="s">
        <v>18146</v>
      </c>
      <c r="B16455" t="s">
        <v>18147</v>
      </c>
      <c r="C16455" t="s">
        <v>12675</v>
      </c>
      <c r="D16455" t="s">
        <v>18148</v>
      </c>
    </row>
    <row r="16456" spans="1:4">
      <c r="A16456" t="s">
        <v>18149</v>
      </c>
      <c r="B16456" t="s">
        <v>18150</v>
      </c>
      <c r="C16456" t="s">
        <v>18151</v>
      </c>
    </row>
    <row r="16457" spans="1:4">
      <c r="A16457" t="s">
        <v>18152</v>
      </c>
    </row>
    <row r="16459" spans="1:4">
      <c r="A16459" t="s">
        <v>18153</v>
      </c>
      <c r="B16459" t="s">
        <v>18154</v>
      </c>
      <c r="C16459" t="s">
        <v>7739</v>
      </c>
      <c r="D16459" t="s">
        <v>1470</v>
      </c>
    </row>
    <row r="16460" spans="1:4">
      <c r="A16460" t="s">
        <v>18155</v>
      </c>
    </row>
    <row r="16461" spans="1:4">
      <c r="A16461" t="s">
        <v>18156</v>
      </c>
    </row>
    <row r="16462" spans="1:4">
      <c r="A16462" s="1" t="s">
        <v>18157</v>
      </c>
    </row>
    <row r="16467" spans="1:6">
      <c r="A16467" t="s">
        <v>18158</v>
      </c>
      <c r="B16467" t="s">
        <v>18159</v>
      </c>
    </row>
    <row r="16469" spans="1:6">
      <c r="A16469" t="s">
        <v>18160</v>
      </c>
    </row>
    <row r="16471" spans="1:6">
      <c r="A16471" t="s">
        <v>18161</v>
      </c>
    </row>
    <row r="16472" spans="1:6">
      <c r="A16472" t="e">
        <f>- I teach High School And College Math</f>
        <v>#NAME?</v>
      </c>
      <c r="B16472" t="s">
        <v>18162</v>
      </c>
    </row>
    <row r="16473" spans="1:6">
      <c r="A16473" t="e">
        <f>- Online only during The pandemic (I live in The Princeton Area)</f>
        <v>#NAME?</v>
      </c>
    </row>
    <row r="16474" spans="1:6">
      <c r="A16474" t="e">
        <f>- teach evenings And weekends</f>
        <v>#NAME?</v>
      </c>
    </row>
    <row r="16475" spans="1:6">
      <c r="A16475" t="s">
        <v>18163</v>
      </c>
    </row>
    <row r="16477" spans="1:6">
      <c r="A16477" t="s">
        <v>3160</v>
      </c>
    </row>
    <row r="16478" spans="1:6">
      <c r="A16478" t="s">
        <v>18164</v>
      </c>
    </row>
    <row r="16479" spans="1:6">
      <c r="A16479" t="s">
        <v>18165</v>
      </c>
      <c r="B16479" t="s">
        <v>18166</v>
      </c>
      <c r="C16479" t="s">
        <v>18167</v>
      </c>
      <c r="D16479" t="s">
        <v>18168</v>
      </c>
      <c r="E16479" t="s">
        <v>18169</v>
      </c>
      <c r="F16479" t="s">
        <v>18170</v>
      </c>
    </row>
    <row r="16481" spans="1:7">
      <c r="A16481" t="s">
        <v>18171</v>
      </c>
      <c r="B16481" t="s">
        <v>18172</v>
      </c>
      <c r="C16481" t="s">
        <v>18173</v>
      </c>
    </row>
    <row r="16483" spans="1:7">
      <c r="A16483" t="s">
        <v>18174</v>
      </c>
      <c r="B16483" t="s">
        <v>18175</v>
      </c>
      <c r="C16483" t="s">
        <v>18176</v>
      </c>
      <c r="D16483" t="s">
        <v>18177</v>
      </c>
    </row>
    <row r="16485" spans="1:7">
      <c r="A16485" t="s">
        <v>18178</v>
      </c>
      <c r="B16485" t="s">
        <v>18179</v>
      </c>
      <c r="C16485" t="s">
        <v>18180</v>
      </c>
      <c r="D16485" t="s">
        <v>18181</v>
      </c>
      <c r="E16485" t="s">
        <v>18182</v>
      </c>
      <c r="F16485" t="s">
        <v>18183</v>
      </c>
      <c r="G16485" t="s">
        <v>18184</v>
      </c>
    </row>
    <row r="16486" spans="1:7">
      <c r="A16486" t="s">
        <v>8542</v>
      </c>
    </row>
    <row r="16487" spans="1:7">
      <c r="A16487" t="s">
        <v>18185</v>
      </c>
    </row>
    <row r="16492" spans="1:7">
      <c r="A16492" t="s">
        <v>18186</v>
      </c>
    </row>
    <row r="16494" spans="1:7">
      <c r="A16494" t="s">
        <v>18187</v>
      </c>
    </row>
    <row r="16495" spans="1:7">
      <c r="A16495" t="s">
        <v>18188</v>
      </c>
    </row>
    <row r="16496" spans="1:7">
      <c r="A16496" t="s">
        <v>18189</v>
      </c>
      <c r="B16496" t="s">
        <v>18190</v>
      </c>
    </row>
    <row r="16497" spans="1:2">
      <c r="A16497" t="s">
        <v>18191</v>
      </c>
      <c r="B16497" t="s">
        <v>18192</v>
      </c>
    </row>
    <row r="16499" spans="1:2">
      <c r="A16499" t="s">
        <v>18193</v>
      </c>
      <c r="B16499" t="s">
        <v>18194</v>
      </c>
    </row>
    <row r="16501" spans="1:2">
      <c r="A16501" t="s">
        <v>18195</v>
      </c>
    </row>
    <row r="16503" spans="1:2">
      <c r="A16503" t="s">
        <v>18196</v>
      </c>
    </row>
    <row r="16505" spans="1:2">
      <c r="A16505" t="s">
        <v>18197</v>
      </c>
      <c r="B16505" t="s">
        <v>18198</v>
      </c>
    </row>
    <row r="16507" spans="1:2">
      <c r="A16507" t="s">
        <v>18199</v>
      </c>
    </row>
    <row r="16509" spans="1:2">
      <c r="A16509" s="1" t="s">
        <v>18200</v>
      </c>
    </row>
    <row r="16514" spans="1:15">
      <c r="A16514" t="s">
        <v>489</v>
      </c>
    </row>
    <row r="16516" spans="1:15">
      <c r="A16516" t="s">
        <v>18201</v>
      </c>
      <c r="B16516" t="s">
        <v>18202</v>
      </c>
      <c r="C16516" t="s">
        <v>18203</v>
      </c>
    </row>
    <row r="16518" spans="1:15">
      <c r="A16518" t="s">
        <v>18204</v>
      </c>
      <c r="B16518" t="s">
        <v>18205</v>
      </c>
      <c r="C16518" t="s">
        <v>18206</v>
      </c>
      <c r="D16518" t="s">
        <v>18207</v>
      </c>
      <c r="E16518" t="s">
        <v>7352</v>
      </c>
      <c r="F16518" t="s">
        <v>18208</v>
      </c>
      <c r="G16518" t="s">
        <v>18209</v>
      </c>
      <c r="H16518" t="s">
        <v>18210</v>
      </c>
      <c r="I16518" t="s">
        <v>18211</v>
      </c>
      <c r="J16518" t="s">
        <v>18212</v>
      </c>
      <c r="K16518" t="s">
        <v>18213</v>
      </c>
      <c r="L16518" t="s">
        <v>9709</v>
      </c>
      <c r="M16518" t="s">
        <v>18214</v>
      </c>
      <c r="N16518" t="s">
        <v>677</v>
      </c>
      <c r="O16518" t="s">
        <v>18215</v>
      </c>
    </row>
    <row r="16520" spans="1:15">
      <c r="A16520" t="s">
        <v>18216</v>
      </c>
    </row>
    <row r="16522" spans="1:15">
      <c r="A16522" t="s">
        <v>18217</v>
      </c>
      <c r="B16522" t="s">
        <v>18218</v>
      </c>
      <c r="C16522" t="s">
        <v>18219</v>
      </c>
    </row>
    <row r="16524" spans="1:15">
      <c r="A16524" t="s">
        <v>18220</v>
      </c>
    </row>
    <row r="16525" spans="1:15">
      <c r="A16525" t="s">
        <v>308</v>
      </c>
    </row>
    <row r="16526" spans="1:15">
      <c r="A16526" t="s">
        <v>18221</v>
      </c>
    </row>
    <row r="16531" spans="1:8">
      <c r="A16531" t="s">
        <v>18222</v>
      </c>
      <c r="B16531" t="s">
        <v>1527</v>
      </c>
      <c r="C16531" t="s">
        <v>18223</v>
      </c>
      <c r="D16531" t="s">
        <v>1527</v>
      </c>
      <c r="E16531" t="s">
        <v>18224</v>
      </c>
      <c r="F16531" t="s">
        <v>18225</v>
      </c>
      <c r="G16531" t="s">
        <v>18226</v>
      </c>
      <c r="H16531" t="s">
        <v>18227</v>
      </c>
    </row>
    <row r="16533" spans="1:8">
      <c r="A16533" t="s">
        <v>18228</v>
      </c>
      <c r="B16533" t="s">
        <v>18229</v>
      </c>
    </row>
    <row r="16535" spans="1:8">
      <c r="A16535" t="s">
        <v>18230</v>
      </c>
    </row>
    <row r="16536" spans="1:8">
      <c r="A16536" t="s">
        <v>18231</v>
      </c>
      <c r="B16536" t="s">
        <v>18232</v>
      </c>
    </row>
    <row r="16537" spans="1:8">
      <c r="A16537" t="s">
        <v>18233</v>
      </c>
    </row>
    <row r="16538" spans="1:8">
      <c r="A16538" t="s">
        <v>18234</v>
      </c>
    </row>
    <row r="16539" spans="1:8">
      <c r="A16539" t="s">
        <v>18235</v>
      </c>
      <c r="B16539">
        <v>2008</v>
      </c>
      <c r="C16539">
        <v>2009</v>
      </c>
      <c r="D16539">
        <v>2010</v>
      </c>
      <c r="E16539">
        <v>2011</v>
      </c>
    </row>
    <row r="16540" spans="1:8">
      <c r="A16540" t="s">
        <v>18236</v>
      </c>
    </row>
    <row r="16541" spans="1:8">
      <c r="A16541" t="s">
        <v>18237</v>
      </c>
    </row>
    <row r="16542" spans="1:8">
      <c r="A16542" t="s">
        <v>18238</v>
      </c>
    </row>
    <row r="16543" spans="1:8">
      <c r="A16543" t="s">
        <v>18239</v>
      </c>
    </row>
    <row r="16544" spans="1:8">
      <c r="A16544" t="s">
        <v>18240</v>
      </c>
    </row>
    <row r="16546" spans="1:5">
      <c r="A16546" t="s">
        <v>18241</v>
      </c>
    </row>
    <row r="16548" spans="1:5">
      <c r="A16548" t="s">
        <v>18242</v>
      </c>
    </row>
    <row r="16551" spans="1:5">
      <c r="A16551" t="s">
        <v>18243</v>
      </c>
    </row>
    <row r="16552" spans="1:5">
      <c r="A16552" t="s">
        <v>18244</v>
      </c>
    </row>
    <row r="16553" spans="1:5">
      <c r="A16553" t="s">
        <v>18245</v>
      </c>
    </row>
    <row r="16554" spans="1:5">
      <c r="A16554" s="1" t="s">
        <v>18246</v>
      </c>
    </row>
    <row r="16559" spans="1:5">
      <c r="A16559" t="s">
        <v>18247</v>
      </c>
      <c r="B16559" t="s">
        <v>18248</v>
      </c>
      <c r="C16559" t="s">
        <v>18249</v>
      </c>
      <c r="D16559" t="s">
        <v>18250</v>
      </c>
      <c r="E16559" t="s">
        <v>18251</v>
      </c>
    </row>
    <row r="16561" spans="1:18">
      <c r="A16561" t="s">
        <v>18252</v>
      </c>
      <c r="B16561" t="s">
        <v>18253</v>
      </c>
      <c r="C16561" t="s">
        <v>18254</v>
      </c>
      <c r="D16561" t="s">
        <v>18255</v>
      </c>
      <c r="E16561" t="s">
        <v>18256</v>
      </c>
      <c r="F16561" t="s">
        <v>18257</v>
      </c>
      <c r="G16561" t="s">
        <v>18258</v>
      </c>
      <c r="H16561" t="s">
        <v>18259</v>
      </c>
      <c r="I16561" t="s">
        <v>18260</v>
      </c>
    </row>
    <row r="16563" spans="1:18">
      <c r="A16563" t="s">
        <v>18261</v>
      </c>
      <c r="B16563" t="s">
        <v>18262</v>
      </c>
      <c r="C16563" t="s">
        <v>18263</v>
      </c>
      <c r="D16563" t="s">
        <v>18264</v>
      </c>
      <c r="E16563" t="s">
        <v>18265</v>
      </c>
      <c r="F16563" t="s">
        <v>18266</v>
      </c>
      <c r="G16563" t="s">
        <v>18267</v>
      </c>
      <c r="H16563" t="s">
        <v>18268</v>
      </c>
      <c r="I16563" t="s">
        <v>1655</v>
      </c>
      <c r="J16563" t="s">
        <v>818</v>
      </c>
      <c r="K16563" t="s">
        <v>10663</v>
      </c>
      <c r="L16563" t="s">
        <v>18269</v>
      </c>
      <c r="M16563" t="s">
        <v>18270</v>
      </c>
      <c r="N16563" t="s">
        <v>18271</v>
      </c>
      <c r="O16563" t="s">
        <v>18272</v>
      </c>
      <c r="P16563" t="s">
        <v>18273</v>
      </c>
      <c r="Q16563" t="s">
        <v>18274</v>
      </c>
      <c r="R16563" t="s">
        <v>18275</v>
      </c>
    </row>
    <row r="16565" spans="1:18">
      <c r="A16565" t="s">
        <v>18276</v>
      </c>
    </row>
    <row r="16566" spans="1:18">
      <c r="A16566" s="1" t="s">
        <v>18277</v>
      </c>
    </row>
    <row r="16571" spans="1:18">
      <c r="A16571" t="s">
        <v>18278</v>
      </c>
      <c r="B16571" t="s">
        <v>18279</v>
      </c>
    </row>
    <row r="16573" spans="1:18">
      <c r="A16573" t="s">
        <v>18280</v>
      </c>
      <c r="B16573" t="s">
        <v>18281</v>
      </c>
    </row>
    <row r="16575" spans="1:18">
      <c r="A16575" t="s">
        <v>18282</v>
      </c>
    </row>
    <row r="16577" spans="1:1">
      <c r="A16577" t="s">
        <v>18283</v>
      </c>
    </row>
    <row r="16578" spans="1:1">
      <c r="A16578" t="s">
        <v>18284</v>
      </c>
    </row>
    <row r="16579" spans="1:1">
      <c r="A16579" t="s">
        <v>18285</v>
      </c>
    </row>
    <row r="16580" spans="1:1">
      <c r="A16580" t="s">
        <v>18286</v>
      </c>
    </row>
    <row r="16581" spans="1:1">
      <c r="A16581" t="s">
        <v>18287</v>
      </c>
    </row>
    <row r="16583" spans="1:1">
      <c r="A16583" t="s">
        <v>18288</v>
      </c>
    </row>
    <row r="16585" spans="1:1">
      <c r="A16585" t="s">
        <v>18289</v>
      </c>
    </row>
    <row r="16587" spans="1:1">
      <c r="A16587" t="s">
        <v>2943</v>
      </c>
    </row>
    <row r="16588" spans="1:1">
      <c r="A16588" t="s">
        <v>18290</v>
      </c>
    </row>
    <row r="16589" spans="1:1">
      <c r="A16589" t="s">
        <v>18291</v>
      </c>
    </row>
    <row r="16591" spans="1:1">
      <c r="A16591" t="s">
        <v>18292</v>
      </c>
    </row>
    <row r="16592" spans="1:1">
      <c r="A16592" t="s">
        <v>308</v>
      </c>
    </row>
    <row r="16593" spans="1:4">
      <c r="A16593" t="s">
        <v>18293</v>
      </c>
    </row>
    <row r="16598" spans="1:4">
      <c r="A16598" t="s">
        <v>18294</v>
      </c>
    </row>
    <row r="16600" spans="1:4">
      <c r="A16600" t="s">
        <v>18295</v>
      </c>
    </row>
    <row r="16602" spans="1:4">
      <c r="A16602" t="s">
        <v>18296</v>
      </c>
    </row>
    <row r="16603" spans="1:4">
      <c r="A16603" t="e">
        <f>-Full completion of an Online class</f>
        <v>#NAME?</v>
      </c>
    </row>
    <row r="16604" spans="1:4">
      <c r="A16604" t="s">
        <v>18297</v>
      </c>
      <c r="B16604" t="s">
        <v>1578</v>
      </c>
      <c r="C16604" t="s">
        <v>3530</v>
      </c>
      <c r="D16604" t="s">
        <v>18298</v>
      </c>
    </row>
    <row r="16605" spans="1:4">
      <c r="A16605" t="e">
        <f>-One time Test Help - sending pictures back And forth</f>
        <v>#NAME?</v>
      </c>
    </row>
    <row r="16607" spans="1:4">
      <c r="A16607" t="s">
        <v>18299</v>
      </c>
      <c r="B16607" t="s">
        <v>18300</v>
      </c>
      <c r="C16607" t="s">
        <v>18301</v>
      </c>
    </row>
    <row r="16609" spans="1:27">
      <c r="A16609" t="s">
        <v>18302</v>
      </c>
    </row>
    <row r="16611" spans="1:27">
      <c r="A16611" t="s">
        <v>7094</v>
      </c>
    </row>
    <row r="16615" spans="1:27">
      <c r="A16615" t="s">
        <v>18303</v>
      </c>
      <c r="B16615" t="s">
        <v>18304</v>
      </c>
      <c r="C16615" t="s">
        <v>137</v>
      </c>
      <c r="D16615" t="s">
        <v>820</v>
      </c>
      <c r="E16615" t="s">
        <v>1130</v>
      </c>
      <c r="F16615" t="s">
        <v>1896</v>
      </c>
      <c r="G16615" t="s">
        <v>3803</v>
      </c>
      <c r="H16615" t="s">
        <v>1494</v>
      </c>
      <c r="I16615" t="s">
        <v>3786</v>
      </c>
      <c r="J16615" t="s">
        <v>3714</v>
      </c>
      <c r="K16615" t="s">
        <v>18305</v>
      </c>
      <c r="L16615" t="s">
        <v>10764</v>
      </c>
      <c r="M16615" t="s">
        <v>4388</v>
      </c>
      <c r="N16615" t="s">
        <v>18306</v>
      </c>
      <c r="O16615" t="s">
        <v>3781</v>
      </c>
      <c r="P16615" t="s">
        <v>879</v>
      </c>
      <c r="Q16615" t="s">
        <v>18307</v>
      </c>
      <c r="R16615" t="s">
        <v>3714</v>
      </c>
      <c r="S16615" t="s">
        <v>3235</v>
      </c>
      <c r="T16615" t="s">
        <v>18308</v>
      </c>
      <c r="U16615" t="s">
        <v>1511</v>
      </c>
      <c r="V16615" t="s">
        <v>1519</v>
      </c>
      <c r="W16615" t="s">
        <v>818</v>
      </c>
      <c r="X16615" t="s">
        <v>1645</v>
      </c>
      <c r="Y16615" t="s">
        <v>819</v>
      </c>
      <c r="Z16615" t="s">
        <v>1655</v>
      </c>
      <c r="AA16615" t="s">
        <v>2451</v>
      </c>
    </row>
    <row r="16616" spans="1:27">
      <c r="A16616" t="s">
        <v>308</v>
      </c>
    </row>
    <row r="16617" spans="1:27">
      <c r="A16617" t="s">
        <v>18309</v>
      </c>
    </row>
    <row r="16622" spans="1:27">
      <c r="A16622" t="s">
        <v>18310</v>
      </c>
      <c r="B16622" t="s">
        <v>18311</v>
      </c>
      <c r="C16622" t="s">
        <v>18312</v>
      </c>
      <c r="D16622" t="s">
        <v>18313</v>
      </c>
      <c r="E16622" t="s">
        <v>18314</v>
      </c>
      <c r="F16622" t="s">
        <v>883</v>
      </c>
      <c r="G16622" t="s">
        <v>18315</v>
      </c>
      <c r="H16622" t="s">
        <v>18316</v>
      </c>
      <c r="I16622" t="s">
        <v>18317</v>
      </c>
      <c r="J16622" t="s">
        <v>18318</v>
      </c>
      <c r="K16622" t="s">
        <v>18319</v>
      </c>
      <c r="L16622" t="s">
        <v>18320</v>
      </c>
      <c r="M16622" t="s">
        <v>18321</v>
      </c>
      <c r="N16622" t="s">
        <v>18322</v>
      </c>
      <c r="O16622" t="s">
        <v>18323</v>
      </c>
      <c r="P16622" t="s">
        <v>9682</v>
      </c>
      <c r="Q16622" t="s">
        <v>18324</v>
      </c>
      <c r="R16622" t="s">
        <v>18325</v>
      </c>
    </row>
    <row r="16623" spans="1:27">
      <c r="A16623" s="1" t="s">
        <v>18326</v>
      </c>
    </row>
    <row r="16628" spans="1:4">
      <c r="A16628" t="s">
        <v>18327</v>
      </c>
      <c r="B16628" t="s">
        <v>18328</v>
      </c>
      <c r="C16628" t="s">
        <v>18329</v>
      </c>
      <c r="D16628" t="s">
        <v>18330</v>
      </c>
    </row>
    <row r="16630" spans="1:4">
      <c r="A16630" t="s">
        <v>18331</v>
      </c>
      <c r="B16630" t="s">
        <v>18332</v>
      </c>
      <c r="C16630" t="s">
        <v>18333</v>
      </c>
    </row>
    <row r="16632" spans="1:4">
      <c r="A16632" t="s">
        <v>18334</v>
      </c>
      <c r="B16632" t="s">
        <v>18335</v>
      </c>
      <c r="C16632" t="s">
        <v>18336</v>
      </c>
    </row>
    <row r="16634" spans="1:4">
      <c r="A16634" t="s">
        <v>18337</v>
      </c>
    </row>
    <row r="16635" spans="1:4">
      <c r="A16635" s="1" t="s">
        <v>18338</v>
      </c>
    </row>
    <row r="16640" spans="1:4">
      <c r="A16640" t="s">
        <v>18339</v>
      </c>
      <c r="B16640" t="s">
        <v>18340</v>
      </c>
    </row>
    <row r="16641" spans="1:6">
      <c r="A16641" t="s">
        <v>18341</v>
      </c>
    </row>
    <row r="16643" spans="1:6">
      <c r="A16643" t="s">
        <v>18342</v>
      </c>
    </row>
    <row r="16644" spans="1:6">
      <c r="A16644" t="s">
        <v>18343</v>
      </c>
    </row>
    <row r="16645" spans="1:6">
      <c r="A16645" t="s">
        <v>18344</v>
      </c>
      <c r="B16645" t="s">
        <v>18345</v>
      </c>
      <c r="C16645" t="s">
        <v>315</v>
      </c>
      <c r="D16645" t="s">
        <v>18346</v>
      </c>
      <c r="E16645" t="s">
        <v>1023</v>
      </c>
      <c r="F16645" t="s">
        <v>18347</v>
      </c>
    </row>
    <row r="16647" spans="1:6">
      <c r="A16647" t="s">
        <v>18348</v>
      </c>
      <c r="B16647" t="s">
        <v>11382</v>
      </c>
      <c r="C16647" t="s">
        <v>18349</v>
      </c>
      <c r="D16647" t="s">
        <v>18350</v>
      </c>
    </row>
    <row r="16649" spans="1:6">
      <c r="A16649" t="s">
        <v>18351</v>
      </c>
    </row>
    <row r="16650" spans="1:6">
      <c r="A16650" t="s">
        <v>18352</v>
      </c>
    </row>
    <row r="16651" spans="1:6">
      <c r="A16651" t="s">
        <v>18353</v>
      </c>
    </row>
    <row r="16652" spans="1:6">
      <c r="A16652" t="s">
        <v>18354</v>
      </c>
    </row>
    <row r="16653" spans="1:6">
      <c r="A16653" t="s">
        <v>18355</v>
      </c>
    </row>
    <row r="16654" spans="1:6">
      <c r="A16654" t="s">
        <v>18356</v>
      </c>
    </row>
    <row r="16656" spans="1:6">
      <c r="A16656" t="s">
        <v>18357</v>
      </c>
      <c r="B16656" t="s">
        <v>18358</v>
      </c>
    </row>
    <row r="16657" spans="1:4">
      <c r="A16657" t="s">
        <v>18359</v>
      </c>
      <c r="B16657" t="s">
        <v>18360</v>
      </c>
      <c r="C16657" t="s">
        <v>18361</v>
      </c>
      <c r="D16657" t="s">
        <v>18362</v>
      </c>
    </row>
    <row r="16658" spans="1:4">
      <c r="A16658" t="s">
        <v>18363</v>
      </c>
    </row>
    <row r="16660" spans="1:4">
      <c r="A16660" t="s">
        <v>18364</v>
      </c>
    </row>
    <row r="16661" spans="1:4">
      <c r="A16661" t="s">
        <v>18365</v>
      </c>
      <c r="B16661" t="s">
        <v>18366</v>
      </c>
    </row>
    <row r="16663" spans="1:4">
      <c r="A16663" t="s">
        <v>18367</v>
      </c>
    </row>
    <row r="16664" spans="1:4">
      <c r="A16664" t="s">
        <v>18368</v>
      </c>
    </row>
    <row r="16665" spans="1:4">
      <c r="A16665" t="s">
        <v>18369</v>
      </c>
    </row>
    <row r="16666" spans="1:4">
      <c r="A16666" t="s">
        <v>18370</v>
      </c>
    </row>
    <row r="16667" spans="1:4">
      <c r="A16667" t="s">
        <v>18371</v>
      </c>
    </row>
    <row r="16668" spans="1:4">
      <c r="A16668" t="s">
        <v>18372</v>
      </c>
      <c r="B16668" t="s">
        <v>18373</v>
      </c>
      <c r="C16668" t="s">
        <v>18374</v>
      </c>
    </row>
    <row r="16670" spans="1:4">
      <c r="A16670" t="s">
        <v>18375</v>
      </c>
      <c r="B16670" t="s">
        <v>18376</v>
      </c>
    </row>
    <row r="16671" spans="1:4">
      <c r="A16671" t="s">
        <v>18377</v>
      </c>
      <c r="B16671" t="s">
        <v>18378</v>
      </c>
    </row>
    <row r="16673" spans="1:4">
      <c r="A16673" t="s">
        <v>18379</v>
      </c>
    </row>
    <row r="16675" spans="1:4">
      <c r="A16675" t="s">
        <v>18380</v>
      </c>
      <c r="B16675" t="s">
        <v>18381</v>
      </c>
    </row>
    <row r="16677" spans="1:4">
      <c r="A16677" t="s">
        <v>18382</v>
      </c>
      <c r="B16677" t="s">
        <v>18383</v>
      </c>
    </row>
    <row r="16679" spans="1:4">
      <c r="A16679" t="s">
        <v>18384</v>
      </c>
      <c r="B16679" t="s">
        <v>18385</v>
      </c>
      <c r="C16679" t="s">
        <v>18386</v>
      </c>
    </row>
    <row r="16680" spans="1:4">
      <c r="A16680" t="s">
        <v>18387</v>
      </c>
    </row>
    <row r="16682" spans="1:4">
      <c r="A16682" t="s">
        <v>18388</v>
      </c>
    </row>
    <row r="16683" spans="1:4">
      <c r="A16683" t="s">
        <v>18389</v>
      </c>
      <c r="B16683" t="s">
        <v>18390</v>
      </c>
      <c r="C16683" t="s">
        <v>18391</v>
      </c>
      <c r="D16683" t="s">
        <v>18392</v>
      </c>
    </row>
    <row r="16684" spans="1:4">
      <c r="A16684" t="s">
        <v>18393</v>
      </c>
      <c r="B16684" t="s">
        <v>18394</v>
      </c>
    </row>
    <row r="16686" spans="1:4">
      <c r="A16686" t="s">
        <v>4275</v>
      </c>
    </row>
    <row r="16687" spans="1:4">
      <c r="A16687" t="s">
        <v>18395</v>
      </c>
    </row>
    <row r="16688" spans="1:4">
      <c r="A16688" t="s">
        <v>18396</v>
      </c>
    </row>
    <row r="16689" spans="1:1">
      <c r="A16689" t="s">
        <v>18397</v>
      </c>
    </row>
    <row r="16690" spans="1:1">
      <c r="A16690" t="s">
        <v>18398</v>
      </c>
    </row>
    <row r="16691" spans="1:1">
      <c r="A16691" t="s">
        <v>18399</v>
      </c>
    </row>
    <row r="16692" spans="1:1">
      <c r="A16692" t="s">
        <v>18400</v>
      </c>
    </row>
    <row r="16693" spans="1:1">
      <c r="A16693" t="s">
        <v>18401</v>
      </c>
    </row>
    <row r="16694" spans="1:1">
      <c r="A16694" t="s">
        <v>18402</v>
      </c>
    </row>
    <row r="16695" spans="1:1">
      <c r="A16695" t="s">
        <v>7348</v>
      </c>
    </row>
    <row r="16696" spans="1:1">
      <c r="A16696" t="s">
        <v>18403</v>
      </c>
    </row>
    <row r="16697" spans="1:1">
      <c r="A16697" t="s">
        <v>18404</v>
      </c>
    </row>
    <row r="16699" spans="1:1">
      <c r="A16699" t="s">
        <v>18405</v>
      </c>
    </row>
    <row r="16700" spans="1:1">
      <c r="A16700" t="s">
        <v>18406</v>
      </c>
    </row>
    <row r="16701" spans="1:1">
      <c r="A16701" t="s">
        <v>1357</v>
      </c>
    </row>
    <row r="16702" spans="1:1">
      <c r="A16702" t="s">
        <v>18407</v>
      </c>
    </row>
    <row r="16703" spans="1:1">
      <c r="A16703" t="s">
        <v>18408</v>
      </c>
    </row>
    <row r="16704" spans="1:1">
      <c r="A16704" t="s">
        <v>18409</v>
      </c>
    </row>
    <row r="16705" spans="1:1">
      <c r="A16705" t="s">
        <v>18410</v>
      </c>
    </row>
    <row r="16706" spans="1:1">
      <c r="A16706" t="s">
        <v>18404</v>
      </c>
    </row>
    <row r="16708" spans="1:1">
      <c r="A16708" t="s">
        <v>18411</v>
      </c>
    </row>
    <row r="16709" spans="1:1">
      <c r="A16709" t="s">
        <v>18412</v>
      </c>
    </row>
    <row r="16710" spans="1:1">
      <c r="A16710" t="s">
        <v>18413</v>
      </c>
    </row>
    <row r="16711" spans="1:1">
      <c r="A16711" t="s">
        <v>18414</v>
      </c>
    </row>
    <row r="16712" spans="1:1">
      <c r="A16712" t="s">
        <v>18415</v>
      </c>
    </row>
    <row r="16713" spans="1:1">
      <c r="A16713" t="s">
        <v>18416</v>
      </c>
    </row>
    <row r="16714" spans="1:1">
      <c r="A16714" t="s">
        <v>18417</v>
      </c>
    </row>
    <row r="16715" spans="1:1">
      <c r="A16715" t="s">
        <v>18418</v>
      </c>
    </row>
    <row r="16716" spans="1:1">
      <c r="A16716" t="s">
        <v>18419</v>
      </c>
    </row>
    <row r="16717" spans="1:1">
      <c r="A16717" t="s">
        <v>18420</v>
      </c>
    </row>
    <row r="16718" spans="1:1">
      <c r="A16718" t="s">
        <v>18421</v>
      </c>
    </row>
    <row r="16720" spans="1:1">
      <c r="A16720" t="s">
        <v>18422</v>
      </c>
    </row>
    <row r="16721" spans="1:4">
      <c r="A16721" t="s">
        <v>18423</v>
      </c>
    </row>
    <row r="16722" spans="1:4">
      <c r="A16722" t="s">
        <v>18424</v>
      </c>
      <c r="B16722" t="s">
        <v>18425</v>
      </c>
      <c r="C16722" t="s">
        <v>18426</v>
      </c>
    </row>
    <row r="16723" spans="1:4">
      <c r="A16723" t="s">
        <v>18427</v>
      </c>
    </row>
    <row r="16726" spans="1:4">
      <c r="A16726" t="s">
        <v>18428</v>
      </c>
    </row>
    <row r="16727" spans="1:4">
      <c r="A16727" t="s">
        <v>18429</v>
      </c>
      <c r="B16727" t="s">
        <v>18430</v>
      </c>
      <c r="C16727" t="s">
        <v>15241</v>
      </c>
      <c r="D16727" t="s">
        <v>18431</v>
      </c>
    </row>
    <row r="16728" spans="1:4">
      <c r="A16728" t="s">
        <v>18341</v>
      </c>
    </row>
    <row r="16729" spans="1:4">
      <c r="A16729" t="s">
        <v>18339</v>
      </c>
      <c r="B16729" t="s">
        <v>18340</v>
      </c>
    </row>
    <row r="16731" spans="1:4">
      <c r="A16731" t="s">
        <v>18432</v>
      </c>
    </row>
    <row r="16733" spans="1:4">
      <c r="A16733" t="s">
        <v>18433</v>
      </c>
    </row>
    <row r="16734" spans="1:4">
      <c r="A16734" t="s">
        <v>18434</v>
      </c>
      <c r="B16734" t="s">
        <v>18435</v>
      </c>
    </row>
    <row r="16735" spans="1:4">
      <c r="A16735" t="e">
        <f>-Please contact me by Phone or text</f>
        <v>#NAME?</v>
      </c>
      <c r="B16735" t="s">
        <v>18436</v>
      </c>
    </row>
    <row r="16759" spans="1:3">
      <c r="A16759" t="s">
        <v>18437</v>
      </c>
      <c r="B16759" t="s">
        <v>18438</v>
      </c>
    </row>
    <row r="16760" spans="1:3">
      <c r="A16760" t="s">
        <v>18439</v>
      </c>
    </row>
    <row r="16762" spans="1:3">
      <c r="A16762" t="s">
        <v>18440</v>
      </c>
      <c r="B16762" t="s">
        <v>1023</v>
      </c>
      <c r="C16762" t="s">
        <v>18441</v>
      </c>
    </row>
    <row r="16763" spans="1:3">
      <c r="A16763" t="s">
        <v>18442</v>
      </c>
    </row>
    <row r="16764" spans="1:3">
      <c r="A16764" t="s">
        <v>18443</v>
      </c>
    </row>
    <row r="16765" spans="1:3">
      <c r="A16765" s="1" t="s">
        <v>18444</v>
      </c>
    </row>
    <row r="16770" spans="1:1">
      <c r="A16770" t="s">
        <v>18445</v>
      </c>
    </row>
    <row r="16771" spans="1:1">
      <c r="A16771" t="s">
        <v>18446</v>
      </c>
    </row>
    <row r="16773" spans="1:1">
      <c r="A16773" t="s">
        <v>525</v>
      </c>
    </row>
    <row r="16774" spans="1:1">
      <c r="A16774" t="s">
        <v>526</v>
      </c>
    </row>
    <row r="16775" spans="1:1">
      <c r="A16775" t="s">
        <v>527</v>
      </c>
    </row>
    <row r="16776" spans="1:1">
      <c r="A16776" t="s">
        <v>7475</v>
      </c>
    </row>
    <row r="16777" spans="1:1">
      <c r="A16777" t="s">
        <v>529</v>
      </c>
    </row>
    <row r="16778" spans="1:1">
      <c r="A16778" t="s">
        <v>18447</v>
      </c>
    </row>
    <row r="16779" spans="1:1">
      <c r="A16779" t="s">
        <v>13185</v>
      </c>
    </row>
    <row r="16781" spans="1:1">
      <c r="A16781" t="s">
        <v>18448</v>
      </c>
    </row>
    <row r="16783" spans="1:1">
      <c r="A16783" t="s">
        <v>18449</v>
      </c>
    </row>
    <row r="16784" spans="1:1">
      <c r="A16784" s="1" t="s">
        <v>18450</v>
      </c>
    </row>
    <row r="16789" spans="1:6">
      <c r="A16789" t="s">
        <v>18451</v>
      </c>
      <c r="B16789" t="s">
        <v>18452</v>
      </c>
      <c r="C16789" t="s">
        <v>366</v>
      </c>
      <c r="D16789" t="s">
        <v>28</v>
      </c>
      <c r="E16789" t="s">
        <v>378</v>
      </c>
      <c r="F16789" t="s">
        <v>18453</v>
      </c>
    </row>
    <row r="16790" spans="1:6">
      <c r="A16790" t="s">
        <v>18454</v>
      </c>
    </row>
    <row r="16791" spans="1:6">
      <c r="A16791" t="s">
        <v>18455</v>
      </c>
      <c r="B16791" t="s">
        <v>18456</v>
      </c>
    </row>
    <row r="16792" spans="1:6">
      <c r="A16792" t="s">
        <v>18457</v>
      </c>
    </row>
    <row r="16793" spans="1:6">
      <c r="A16793" t="s">
        <v>18458</v>
      </c>
    </row>
    <row r="16794" spans="1:6">
      <c r="A16794" s="1" t="s">
        <v>18459</v>
      </c>
    </row>
    <row r="16799" spans="1:6">
      <c r="A16799" t="s">
        <v>18460</v>
      </c>
    </row>
    <row r="16800" spans="1:6">
      <c r="A16800" t="s">
        <v>18461</v>
      </c>
    </row>
    <row r="16801" spans="1:11">
      <c r="A16801" t="s">
        <v>18462</v>
      </c>
    </row>
    <row r="16802" spans="1:11">
      <c r="A16802" t="s">
        <v>18463</v>
      </c>
    </row>
    <row r="16804" spans="1:11">
      <c r="A16804" t="s">
        <v>18464</v>
      </c>
    </row>
    <row r="16806" spans="1:11">
      <c r="A16806" t="s">
        <v>18465</v>
      </c>
    </row>
    <row r="16808" spans="1:11">
      <c r="A16808" t="s">
        <v>18466</v>
      </c>
    </row>
    <row r="16809" spans="1:11">
      <c r="A16809" t="s">
        <v>308</v>
      </c>
    </row>
    <row r="16810" spans="1:11">
      <c r="A16810" t="s">
        <v>18467</v>
      </c>
    </row>
    <row r="16815" spans="1:11">
      <c r="A16815" t="s">
        <v>18468</v>
      </c>
      <c r="B16815" t="s">
        <v>18469</v>
      </c>
    </row>
    <row r="16816" spans="1:11">
      <c r="A16816" t="s">
        <v>18470</v>
      </c>
      <c r="B16816" t="s">
        <v>18471</v>
      </c>
      <c r="C16816" t="s">
        <v>28</v>
      </c>
      <c r="D16816" t="s">
        <v>18472</v>
      </c>
      <c r="E16816" t="s">
        <v>11656</v>
      </c>
      <c r="F16816" t="s">
        <v>18473</v>
      </c>
      <c r="G16816" t="s">
        <v>18474</v>
      </c>
      <c r="H16816" t="s">
        <v>18475</v>
      </c>
      <c r="I16816" t="s">
        <v>9861</v>
      </c>
      <c r="J16816" t="s">
        <v>18476</v>
      </c>
      <c r="K16816" t="s">
        <v>18477</v>
      </c>
    </row>
    <row r="16817" spans="1:3">
      <c r="A16817" t="s">
        <v>18478</v>
      </c>
      <c r="B16817" t="s">
        <v>18479</v>
      </c>
      <c r="C16817" t="s">
        <v>18480</v>
      </c>
    </row>
    <row r="16818" spans="1:3">
      <c r="A16818" t="s">
        <v>18481</v>
      </c>
    </row>
    <row r="16819" spans="1:3">
      <c r="A16819" t="s">
        <v>18482</v>
      </c>
      <c r="B16819" t="s">
        <v>18483</v>
      </c>
    </row>
    <row r="16820" spans="1:3">
      <c r="A16820" s="1" t="s">
        <v>18484</v>
      </c>
    </row>
    <row r="16825" spans="1:3">
      <c r="A16825" t="s">
        <v>18485</v>
      </c>
    </row>
    <row r="16826" spans="1:3">
      <c r="A16826" t="s">
        <v>18486</v>
      </c>
    </row>
    <row r="16827" spans="1:3">
      <c r="A16827" t="s">
        <v>18487</v>
      </c>
    </row>
    <row r="16828" spans="1:3">
      <c r="A16828" t="s">
        <v>18488</v>
      </c>
    </row>
    <row r="16829" spans="1:3">
      <c r="A16829" t="s">
        <v>18489</v>
      </c>
    </row>
    <row r="16830" spans="1:3">
      <c r="A16830" t="e">
        <f>- Advanced French And intermediate Spanish</f>
        <v>#NAME?</v>
      </c>
    </row>
    <row r="16831" spans="1:3">
      <c r="A16831" t="e">
        <f>- ACT And SAT Prep</f>
        <v>#NAME?</v>
      </c>
    </row>
    <row r="16832" spans="1:3">
      <c r="A16832" t="e">
        <f>- Professional And creative Writing</f>
        <v>#NAME?</v>
      </c>
    </row>
    <row r="16834" spans="1:4">
      <c r="A16834" t="s">
        <v>18490</v>
      </c>
    </row>
    <row r="16835" spans="1:4">
      <c r="A16835" t="s">
        <v>308</v>
      </c>
    </row>
    <row r="16836" spans="1:4">
      <c r="A16836" t="s">
        <v>18491</v>
      </c>
    </row>
    <row r="16841" spans="1:4">
      <c r="A16841" t="s">
        <v>18492</v>
      </c>
    </row>
    <row r="16843" spans="1:4">
      <c r="A16843" t="s">
        <v>18493</v>
      </c>
    </row>
    <row r="16845" spans="1:4">
      <c r="A16845" t="s">
        <v>18494</v>
      </c>
      <c r="B16845" t="s">
        <v>18495</v>
      </c>
      <c r="C16845" t="s">
        <v>18496</v>
      </c>
      <c r="D16845" t="s">
        <v>18497</v>
      </c>
    </row>
    <row r="16847" spans="1:4">
      <c r="A16847" t="s">
        <v>18498</v>
      </c>
      <c r="B16847" t="s">
        <v>18499</v>
      </c>
      <c r="C16847" t="s">
        <v>18500</v>
      </c>
      <c r="D16847" t="s">
        <v>18501</v>
      </c>
    </row>
    <row r="16849" spans="1:6">
      <c r="A16849" t="s">
        <v>18502</v>
      </c>
    </row>
    <row r="16851" spans="1:6">
      <c r="A16851" t="s">
        <v>18503</v>
      </c>
      <c r="B16851" t="s">
        <v>18504</v>
      </c>
      <c r="C16851" t="s">
        <v>18505</v>
      </c>
      <c r="D16851" t="s">
        <v>18506</v>
      </c>
      <c r="E16851" t="s">
        <v>18507</v>
      </c>
      <c r="F16851" t="s">
        <v>18508</v>
      </c>
    </row>
    <row r="16853" spans="1:6">
      <c r="A16853" t="s">
        <v>18509</v>
      </c>
      <c r="B16853" t="s">
        <v>18510</v>
      </c>
    </row>
    <row r="16855" spans="1:6">
      <c r="A16855" t="s">
        <v>18511</v>
      </c>
      <c r="B16855" t="s">
        <v>18512</v>
      </c>
      <c r="C16855" t="s">
        <v>18513</v>
      </c>
      <c r="D16855" t="s">
        <v>18514</v>
      </c>
      <c r="E16855" t="s">
        <v>18515</v>
      </c>
    </row>
    <row r="16857" spans="1:6">
      <c r="A16857" t="s">
        <v>18516</v>
      </c>
    </row>
    <row r="16859" spans="1:6">
      <c r="A16859" t="s">
        <v>18517</v>
      </c>
    </row>
    <row r="16861" spans="1:6">
      <c r="A16861" t="s">
        <v>18518</v>
      </c>
    </row>
    <row r="16862" spans="1:6">
      <c r="A16862" t="s">
        <v>1252</v>
      </c>
    </row>
    <row r="16863" spans="1:6">
      <c r="A16863" t="s">
        <v>15797</v>
      </c>
    </row>
    <row r="16864" spans="1:6">
      <c r="A16864" t="s">
        <v>8547</v>
      </c>
    </row>
    <row r="16865" spans="1:6">
      <c r="A16865" t="s">
        <v>17342</v>
      </c>
      <c r="B16865">
        <v>2</v>
      </c>
      <c r="C16865">
        <v>3</v>
      </c>
    </row>
    <row r="16866" spans="1:6">
      <c r="A16866" t="s">
        <v>529</v>
      </c>
    </row>
    <row r="16867" spans="1:6">
      <c r="A16867" t="s">
        <v>527</v>
      </c>
    </row>
    <row r="16868" spans="1:6">
      <c r="A16868" t="s">
        <v>350</v>
      </c>
    </row>
    <row r="16869" spans="1:6">
      <c r="A16869" t="s">
        <v>1093</v>
      </c>
    </row>
    <row r="16870" spans="1:6">
      <c r="A16870" t="s">
        <v>1444</v>
      </c>
    </row>
    <row r="16871" spans="1:6">
      <c r="A16871" t="s">
        <v>338</v>
      </c>
    </row>
    <row r="16872" spans="1:6">
      <c r="A16872" t="s">
        <v>3757</v>
      </c>
    </row>
    <row r="16873" spans="1:6">
      <c r="A16873" t="s">
        <v>823</v>
      </c>
    </row>
    <row r="16875" spans="1:6">
      <c r="A16875" t="s">
        <v>18519</v>
      </c>
      <c r="B16875" t="s">
        <v>380</v>
      </c>
      <c r="C16875" t="s">
        <v>18520</v>
      </c>
      <c r="D16875" t="s">
        <v>378</v>
      </c>
      <c r="E16875" t="s">
        <v>5180</v>
      </c>
      <c r="F16875" t="s">
        <v>1470</v>
      </c>
    </row>
    <row r="16877" spans="1:6">
      <c r="A16877" t="s">
        <v>18521</v>
      </c>
      <c r="B16877" t="s">
        <v>18522</v>
      </c>
    </row>
    <row r="16879" spans="1:6">
      <c r="A16879" t="s">
        <v>18523</v>
      </c>
      <c r="B16879" t="s">
        <v>18524</v>
      </c>
    </row>
    <row r="16880" spans="1:6">
      <c r="A16880" s="1" t="s">
        <v>18525</v>
      </c>
    </row>
    <row r="16885" spans="1:3">
      <c r="A16885" t="s">
        <v>18526</v>
      </c>
    </row>
    <row r="16887" spans="1:3">
      <c r="A16887" t="s">
        <v>18527</v>
      </c>
      <c r="B16887" t="s">
        <v>18528</v>
      </c>
      <c r="C16887" t="s">
        <v>18529</v>
      </c>
    </row>
    <row r="16889" spans="1:3">
      <c r="A16889" t="s">
        <v>18530</v>
      </c>
    </row>
    <row r="16891" spans="1:3">
      <c r="A16891" t="s">
        <v>18531</v>
      </c>
      <c r="B16891" t="s">
        <v>18532</v>
      </c>
    </row>
    <row r="16893" spans="1:3">
      <c r="A16893" t="s">
        <v>1252</v>
      </c>
    </row>
    <row r="16894" spans="1:3">
      <c r="A16894" t="s">
        <v>18533</v>
      </c>
    </row>
    <row r="16895" spans="1:3">
      <c r="A16895" t="s">
        <v>18534</v>
      </c>
    </row>
    <row r="16896" spans="1:3">
      <c r="A16896" t="s">
        <v>350</v>
      </c>
    </row>
    <row r="16897" spans="1:3">
      <c r="A16897" t="s">
        <v>1084</v>
      </c>
    </row>
    <row r="16898" spans="1:3">
      <c r="A16898" t="s">
        <v>17342</v>
      </c>
      <c r="B16898">
        <v>2</v>
      </c>
      <c r="C16898">
        <v>3</v>
      </c>
    </row>
    <row r="16899" spans="1:3">
      <c r="A16899" t="s">
        <v>18535</v>
      </c>
    </row>
    <row r="16901" spans="1:3">
      <c r="A16901" t="s">
        <v>18536</v>
      </c>
    </row>
    <row r="16903" spans="1:3">
      <c r="A16903" t="s">
        <v>338</v>
      </c>
    </row>
    <row r="16904" spans="1:3">
      <c r="A16904" t="s">
        <v>3757</v>
      </c>
    </row>
    <row r="16905" spans="1:3">
      <c r="A16905" t="s">
        <v>823</v>
      </c>
    </row>
    <row r="16907" spans="1:3">
      <c r="A16907" t="s">
        <v>18537</v>
      </c>
      <c r="B16907" t="s">
        <v>18538</v>
      </c>
      <c r="C16907" t="s">
        <v>18539</v>
      </c>
    </row>
    <row r="16909" spans="1:3">
      <c r="A16909" t="s">
        <v>18540</v>
      </c>
      <c r="B16909" t="s">
        <v>18541</v>
      </c>
    </row>
    <row r="16911" spans="1:3">
      <c r="A16911" t="s">
        <v>18542</v>
      </c>
    </row>
    <row r="16912" spans="1:3">
      <c r="A16912" t="s">
        <v>1903</v>
      </c>
      <c r="B16912" t="s">
        <v>18543</v>
      </c>
      <c r="C16912" t="s">
        <v>18544</v>
      </c>
    </row>
    <row r="16913" spans="1:6">
      <c r="A16913" t="s">
        <v>18545</v>
      </c>
    </row>
    <row r="16914" spans="1:6">
      <c r="A16914" t="s">
        <v>18546</v>
      </c>
    </row>
    <row r="16916" spans="1:6">
      <c r="A16916" t="s">
        <v>18547</v>
      </c>
      <c r="B16916" t="s">
        <v>18548</v>
      </c>
    </row>
    <row r="16917" spans="1:6">
      <c r="A16917" s="1" t="s">
        <v>18549</v>
      </c>
    </row>
    <row r="16922" spans="1:6">
      <c r="A16922" t="s">
        <v>489</v>
      </c>
    </row>
    <row r="16924" spans="1:6">
      <c r="A16924" t="s">
        <v>18550</v>
      </c>
      <c r="B16924" t="s">
        <v>3199</v>
      </c>
      <c r="C16924" t="s">
        <v>18551</v>
      </c>
      <c r="D16924" t="s">
        <v>674</v>
      </c>
      <c r="E16924" t="s">
        <v>673</v>
      </c>
      <c r="F16924" t="s">
        <v>18552</v>
      </c>
    </row>
    <row r="16926" spans="1:6">
      <c r="A16926" t="s">
        <v>18553</v>
      </c>
    </row>
    <row r="16928" spans="1:6">
      <c r="A16928" t="s">
        <v>18554</v>
      </c>
    </row>
    <row r="16930" spans="1:5">
      <c r="A16930" t="s">
        <v>18555</v>
      </c>
    </row>
    <row r="16931" spans="1:5">
      <c r="A16931" s="1" t="s">
        <v>18556</v>
      </c>
    </row>
    <row r="16936" spans="1:5">
      <c r="A16936" t="s">
        <v>18557</v>
      </c>
      <c r="B16936" t="s">
        <v>18558</v>
      </c>
      <c r="C16936" t="s">
        <v>18559</v>
      </c>
      <c r="D16936" t="s">
        <v>18560</v>
      </c>
      <c r="E16936" t="s">
        <v>18561</v>
      </c>
    </row>
    <row r="16938" spans="1:5">
      <c r="A16938" t="s">
        <v>18562</v>
      </c>
      <c r="B16938" t="s">
        <v>18563</v>
      </c>
      <c r="C16938" t="s">
        <v>18564</v>
      </c>
      <c r="D16938" t="s">
        <v>18565</v>
      </c>
      <c r="E16938" t="s">
        <v>18566</v>
      </c>
    </row>
    <row r="16940" spans="1:5">
      <c r="A16940" t="s">
        <v>18567</v>
      </c>
      <c r="B16940" t="s">
        <v>18568</v>
      </c>
      <c r="C16940" t="s">
        <v>18569</v>
      </c>
    </row>
    <row r="16942" spans="1:5">
      <c r="A16942" t="s">
        <v>18570</v>
      </c>
      <c r="B16942" t="s">
        <v>18571</v>
      </c>
      <c r="C16942" t="s">
        <v>18572</v>
      </c>
    </row>
    <row r="16944" spans="1:5">
      <c r="A16944" t="s">
        <v>18573</v>
      </c>
      <c r="B16944" t="s">
        <v>18574</v>
      </c>
    </row>
    <row r="16946" spans="1:19">
      <c r="A16946" t="s">
        <v>18575</v>
      </c>
      <c r="B16946" t="s">
        <v>18576</v>
      </c>
    </row>
    <row r="16948" spans="1:19">
      <c r="A16948" t="s">
        <v>18577</v>
      </c>
    </row>
    <row r="16949" spans="1:19">
      <c r="A16949" s="1" t="s">
        <v>18578</v>
      </c>
    </row>
    <row r="16954" spans="1:19">
      <c r="A16954" t="s">
        <v>18579</v>
      </c>
      <c r="B16954" t="s">
        <v>816</v>
      </c>
      <c r="C16954" t="s">
        <v>18580</v>
      </c>
      <c r="D16954" t="s">
        <v>18581</v>
      </c>
      <c r="E16954" t="s">
        <v>18582</v>
      </c>
      <c r="F16954" t="s">
        <v>1896</v>
      </c>
      <c r="G16954" t="s">
        <v>18583</v>
      </c>
      <c r="H16954" t="s">
        <v>18584</v>
      </c>
      <c r="I16954" t="s">
        <v>1555</v>
      </c>
      <c r="J16954" t="s">
        <v>18585</v>
      </c>
      <c r="K16954" t="s">
        <v>15150</v>
      </c>
      <c r="L16954" t="s">
        <v>5010</v>
      </c>
      <c r="M16954" t="s">
        <v>1640</v>
      </c>
      <c r="N16954" t="s">
        <v>18586</v>
      </c>
      <c r="O16954" t="s">
        <v>18587</v>
      </c>
      <c r="P16954" t="s">
        <v>218</v>
      </c>
      <c r="Q16954" t="s">
        <v>378</v>
      </c>
      <c r="R16954" t="s">
        <v>18588</v>
      </c>
      <c r="S16954" t="s">
        <v>18589</v>
      </c>
    </row>
    <row r="16956" spans="1:19">
      <c r="A16956" t="s">
        <v>18590</v>
      </c>
    </row>
    <row r="16958" spans="1:19">
      <c r="A16958" t="s">
        <v>18591</v>
      </c>
    </row>
    <row r="16959" spans="1:19">
      <c r="A16959" t="s">
        <v>18592</v>
      </c>
      <c r="B16959" t="s">
        <v>18593</v>
      </c>
      <c r="C16959" t="s">
        <v>18594</v>
      </c>
    </row>
    <row r="16960" spans="1:19">
      <c r="A16960" t="s">
        <v>18595</v>
      </c>
      <c r="B16960" t="s">
        <v>18596</v>
      </c>
    </row>
    <row r="16961" spans="1:6">
      <c r="A16961" t="s">
        <v>18597</v>
      </c>
      <c r="B16961" t="s">
        <v>1616</v>
      </c>
      <c r="C16961" t="s">
        <v>18598</v>
      </c>
      <c r="D16961" t="s">
        <v>18599</v>
      </c>
      <c r="E16961" t="s">
        <v>18600</v>
      </c>
    </row>
    <row r="16962" spans="1:6">
      <c r="A16962" t="s">
        <v>18601</v>
      </c>
      <c r="B16962" t="s">
        <v>18602</v>
      </c>
      <c r="C16962" t="s">
        <v>884</v>
      </c>
      <c r="D16962" t="s">
        <v>4422</v>
      </c>
      <c r="E16962" t="s">
        <v>18603</v>
      </c>
    </row>
    <row r="16963" spans="1:6">
      <c r="A16963" t="s">
        <v>18604</v>
      </c>
      <c r="B16963" t="s">
        <v>4476</v>
      </c>
      <c r="C16963" t="s">
        <v>8311</v>
      </c>
      <c r="D16963" t="s">
        <v>18605</v>
      </c>
      <c r="E16963" t="s">
        <v>18606</v>
      </c>
    </row>
    <row r="16964" spans="1:6">
      <c r="A16964" t="s">
        <v>18607</v>
      </c>
    </row>
    <row r="16965" spans="1:6">
      <c r="A16965" t="s">
        <v>18608</v>
      </c>
    </row>
    <row r="16966" spans="1:6">
      <c r="A16966" t="s">
        <v>18609</v>
      </c>
      <c r="B16966" t="s">
        <v>1011</v>
      </c>
      <c r="C16966" t="s">
        <v>18610</v>
      </c>
    </row>
    <row r="16967" spans="1:6">
      <c r="A16967" t="s">
        <v>18611</v>
      </c>
      <c r="B16967" t="s">
        <v>18612</v>
      </c>
    </row>
    <row r="16968" spans="1:6">
      <c r="A16968" t="s">
        <v>18613</v>
      </c>
      <c r="B16968" t="s">
        <v>799</v>
      </c>
    </row>
    <row r="16969" spans="1:6">
      <c r="A16969" t="s">
        <v>18614</v>
      </c>
    </row>
    <row r="16970" spans="1:6">
      <c r="A16970" t="s">
        <v>18615</v>
      </c>
    </row>
    <row r="16971" spans="1:6">
      <c r="A16971" t="s">
        <v>18616</v>
      </c>
    </row>
    <row r="16972" spans="1:6">
      <c r="A16972" t="s">
        <v>18617</v>
      </c>
      <c r="B16972" t="s">
        <v>18618</v>
      </c>
      <c r="C16972" t="s">
        <v>18619</v>
      </c>
      <c r="D16972" t="s">
        <v>18620</v>
      </c>
      <c r="E16972" t="s">
        <v>884</v>
      </c>
      <c r="F16972" t="s">
        <v>18621</v>
      </c>
    </row>
    <row r="16973" spans="1:6">
      <c r="A16973" t="s">
        <v>18622</v>
      </c>
      <c r="B16973" t="s">
        <v>18623</v>
      </c>
    </row>
    <row r="16974" spans="1:6">
      <c r="A16974" t="s">
        <v>18624</v>
      </c>
    </row>
    <row r="16975" spans="1:6">
      <c r="A16975" t="s">
        <v>18625</v>
      </c>
    </row>
    <row r="16976" spans="1:6">
      <c r="A16976" t="s">
        <v>18626</v>
      </c>
    </row>
    <row r="16977" spans="1:9">
      <c r="A16977" t="s">
        <v>18627</v>
      </c>
      <c r="B16977" t="s">
        <v>18628</v>
      </c>
      <c r="C16977" t="s">
        <v>18629</v>
      </c>
    </row>
    <row r="16978" spans="1:9">
      <c r="A16978" t="s">
        <v>18630</v>
      </c>
      <c r="B16978" t="s">
        <v>18631</v>
      </c>
      <c r="C16978" t="s">
        <v>18632</v>
      </c>
      <c r="D16978" t="s">
        <v>18633</v>
      </c>
      <c r="E16978" t="s">
        <v>18634</v>
      </c>
    </row>
    <row r="16979" spans="1:9">
      <c r="A16979" t="s">
        <v>18635</v>
      </c>
    </row>
    <row r="16980" spans="1:9">
      <c r="A16980" t="s">
        <v>18636</v>
      </c>
      <c r="B16980" t="s">
        <v>3640</v>
      </c>
      <c r="C16980" t="s">
        <v>1888</v>
      </c>
      <c r="D16980" t="s">
        <v>138</v>
      </c>
      <c r="E16980" t="s">
        <v>4389</v>
      </c>
      <c r="F16980" t="s">
        <v>18637</v>
      </c>
      <c r="G16980" t="s">
        <v>18638</v>
      </c>
      <c r="H16980" t="s">
        <v>18639</v>
      </c>
    </row>
    <row r="16981" spans="1:9">
      <c r="A16981" t="s">
        <v>18640</v>
      </c>
      <c r="B16981" t="s">
        <v>18641</v>
      </c>
      <c r="C16981" t="s">
        <v>18642</v>
      </c>
      <c r="D16981" t="s">
        <v>4342</v>
      </c>
      <c r="E16981" t="s">
        <v>18643</v>
      </c>
      <c r="F16981" t="s">
        <v>18644</v>
      </c>
      <c r="G16981" t="s">
        <v>18645</v>
      </c>
    </row>
    <row r="16982" spans="1:9">
      <c r="A16982" t="s">
        <v>1252</v>
      </c>
      <c r="B16982" t="s">
        <v>5133</v>
      </c>
      <c r="C16982" t="s">
        <v>7010</v>
      </c>
      <c r="D16982" t="s">
        <v>302</v>
      </c>
      <c r="E16982" t="s">
        <v>15150</v>
      </c>
      <c r="F16982" t="s">
        <v>372</v>
      </c>
      <c r="G16982" t="s">
        <v>301</v>
      </c>
      <c r="H16982" t="s">
        <v>18646</v>
      </c>
    </row>
    <row r="16983" spans="1:9">
      <c r="A16983" t="s">
        <v>18647</v>
      </c>
      <c r="B16983" t="s">
        <v>3640</v>
      </c>
      <c r="C16983" t="s">
        <v>672</v>
      </c>
      <c r="D16983" t="s">
        <v>288</v>
      </c>
      <c r="E16983" t="s">
        <v>674</v>
      </c>
      <c r="F16983" t="s">
        <v>18648</v>
      </c>
    </row>
    <row r="16984" spans="1:9">
      <c r="A16984" t="s">
        <v>18649</v>
      </c>
      <c r="B16984" t="s">
        <v>138</v>
      </c>
      <c r="C16984" t="s">
        <v>18650</v>
      </c>
      <c r="D16984" t="s">
        <v>18651</v>
      </c>
      <c r="E16984" t="s">
        <v>7719</v>
      </c>
      <c r="F16984" t="s">
        <v>4389</v>
      </c>
      <c r="G16984" t="s">
        <v>9526</v>
      </c>
    </row>
    <row r="16985" spans="1:9">
      <c r="A16985" t="s">
        <v>3764</v>
      </c>
      <c r="B16985" t="s">
        <v>28</v>
      </c>
      <c r="C16985" t="s">
        <v>5010</v>
      </c>
      <c r="D16985" t="s">
        <v>2892</v>
      </c>
      <c r="E16985" t="s">
        <v>18652</v>
      </c>
      <c r="F16985" t="s">
        <v>18643</v>
      </c>
      <c r="G16985" t="s">
        <v>18653</v>
      </c>
    </row>
    <row r="16986" spans="1:9">
      <c r="A16986" t="s">
        <v>16516</v>
      </c>
      <c r="B16986" t="s">
        <v>5133</v>
      </c>
      <c r="C16986" t="s">
        <v>7010</v>
      </c>
      <c r="D16986" t="s">
        <v>673</v>
      </c>
      <c r="E16986" t="s">
        <v>373</v>
      </c>
      <c r="F16986" t="s">
        <v>677</v>
      </c>
      <c r="G16986" t="s">
        <v>15150</v>
      </c>
      <c r="H16986" t="s">
        <v>1154</v>
      </c>
      <c r="I16986" t="s">
        <v>372</v>
      </c>
    </row>
    <row r="16987" spans="1:9">
      <c r="A16987" t="s">
        <v>529</v>
      </c>
      <c r="B16987" t="s">
        <v>18654</v>
      </c>
      <c r="C16987" t="s">
        <v>2413</v>
      </c>
    </row>
    <row r="16988" spans="1:9">
      <c r="A16988" t="s">
        <v>18655</v>
      </c>
      <c r="B16988" t="s">
        <v>672</v>
      </c>
      <c r="C16988" t="s">
        <v>138</v>
      </c>
      <c r="D16988" t="s">
        <v>1640</v>
      </c>
      <c r="E16988" t="s">
        <v>28</v>
      </c>
      <c r="F16988" t="s">
        <v>2892</v>
      </c>
      <c r="G16988" t="s">
        <v>18656</v>
      </c>
    </row>
    <row r="16989" spans="1:9">
      <c r="A16989" t="s">
        <v>8229</v>
      </c>
      <c r="B16989" t="s">
        <v>374</v>
      </c>
      <c r="C16989" t="s">
        <v>313</v>
      </c>
      <c r="D16989" t="s">
        <v>315</v>
      </c>
      <c r="E16989" t="s">
        <v>1647</v>
      </c>
      <c r="F16989" t="s">
        <v>1154</v>
      </c>
      <c r="G16989" t="s">
        <v>18657</v>
      </c>
      <c r="H16989" t="s">
        <v>18654</v>
      </c>
    </row>
    <row r="16990" spans="1:9">
      <c r="A16990" t="s">
        <v>18658</v>
      </c>
    </row>
    <row r="16991" spans="1:9">
      <c r="A16991" t="s">
        <v>18659</v>
      </c>
      <c r="B16991" t="s">
        <v>52</v>
      </c>
      <c r="C16991" t="s">
        <v>378</v>
      </c>
      <c r="D16991" t="s">
        <v>687</v>
      </c>
      <c r="E16991" t="s">
        <v>18660</v>
      </c>
      <c r="F16991" t="s">
        <v>896</v>
      </c>
      <c r="G16991" t="s">
        <v>10572</v>
      </c>
      <c r="H16991" t="s">
        <v>10089</v>
      </c>
    </row>
    <row r="16992" spans="1:9">
      <c r="A16992" t="s">
        <v>3764</v>
      </c>
      <c r="B16992" t="s">
        <v>18661</v>
      </c>
      <c r="C16992" t="s">
        <v>18662</v>
      </c>
      <c r="D16992" t="s">
        <v>18663</v>
      </c>
      <c r="E16992" t="s">
        <v>18664</v>
      </c>
    </row>
    <row r="16993" spans="1:6">
      <c r="A16993" t="s">
        <v>18665</v>
      </c>
    </row>
    <row r="16994" spans="1:6">
      <c r="A16994" s="1" t="s">
        <v>18666</v>
      </c>
    </row>
    <row r="16999" spans="1:6">
      <c r="A16999" t="s">
        <v>18667</v>
      </c>
    </row>
    <row r="17000" spans="1:6">
      <c r="A17000" t="s">
        <v>18668</v>
      </c>
      <c r="B17000" t="s">
        <v>138</v>
      </c>
    </row>
    <row r="17001" spans="1:6">
      <c r="A17001" t="s">
        <v>18669</v>
      </c>
      <c r="B17001" t="s">
        <v>28</v>
      </c>
      <c r="C17001" t="s">
        <v>2734</v>
      </c>
      <c r="D17001" t="s">
        <v>678</v>
      </c>
      <c r="E17001" t="s">
        <v>672</v>
      </c>
      <c r="F17001" t="s">
        <v>18670</v>
      </c>
    </row>
    <row r="17002" spans="1:6">
      <c r="A17002" t="s">
        <v>18671</v>
      </c>
      <c r="B17002" t="s">
        <v>7352</v>
      </c>
      <c r="C17002" t="s">
        <v>18672</v>
      </c>
    </row>
    <row r="17004" spans="1:6">
      <c r="A17004" t="s">
        <v>18673</v>
      </c>
    </row>
    <row r="17005" spans="1:6">
      <c r="A17005" t="s">
        <v>18674</v>
      </c>
    </row>
    <row r="17006" spans="1:6">
      <c r="A17006" t="s">
        <v>18675</v>
      </c>
      <c r="B17006" t="s">
        <v>672</v>
      </c>
    </row>
    <row r="17007" spans="1:6">
      <c r="A17007" t="s">
        <v>18676</v>
      </c>
    </row>
    <row r="17008" spans="1:6">
      <c r="A17008" t="s">
        <v>18677</v>
      </c>
    </row>
    <row r="17010" spans="1:9">
      <c r="A17010" t="s">
        <v>18678</v>
      </c>
    </row>
    <row r="17012" spans="1:9">
      <c r="A17012" t="s">
        <v>18679</v>
      </c>
      <c r="B17012" t="s">
        <v>18680</v>
      </c>
      <c r="C17012" t="s">
        <v>18681</v>
      </c>
    </row>
    <row r="17013" spans="1:9">
      <c r="A17013" s="1" t="s">
        <v>18682</v>
      </c>
    </row>
    <row r="17018" spans="1:9">
      <c r="A17018" t="s">
        <v>18683</v>
      </c>
    </row>
    <row r="17020" spans="1:9">
      <c r="A17020" t="s">
        <v>18684</v>
      </c>
      <c r="B17020" t="s">
        <v>18685</v>
      </c>
      <c r="C17020" t="s">
        <v>18686</v>
      </c>
      <c r="D17020" t="s">
        <v>816</v>
      </c>
      <c r="E17020" t="s">
        <v>18687</v>
      </c>
      <c r="F17020" t="s">
        <v>3541</v>
      </c>
      <c r="G17020" t="s">
        <v>2733</v>
      </c>
      <c r="H17020" t="s">
        <v>28</v>
      </c>
      <c r="I17020" t="s">
        <v>18688</v>
      </c>
    </row>
    <row r="17022" spans="1:9">
      <c r="A17022" t="s">
        <v>18689</v>
      </c>
      <c r="B17022" t="s">
        <v>18690</v>
      </c>
    </row>
    <row r="17024" spans="1:9">
      <c r="A17024" t="s">
        <v>18691</v>
      </c>
      <c r="B17024" t="s">
        <v>18692</v>
      </c>
    </row>
    <row r="17028" spans="1:8">
      <c r="A17028" t="s">
        <v>18693</v>
      </c>
    </row>
    <row r="17030" spans="1:8">
      <c r="A17030" t="s">
        <v>18694</v>
      </c>
    </row>
    <row r="17031" spans="1:8">
      <c r="A17031" t="s">
        <v>18695</v>
      </c>
    </row>
    <row r="17032" spans="1:8">
      <c r="A17032" t="s">
        <v>18696</v>
      </c>
    </row>
    <row r="17036" spans="1:8">
      <c r="A17036" t="s">
        <v>18697</v>
      </c>
    </row>
    <row r="17038" spans="1:8">
      <c r="A17038" t="s">
        <v>18698</v>
      </c>
      <c r="B17038" t="s">
        <v>18699</v>
      </c>
      <c r="C17038" t="s">
        <v>18700</v>
      </c>
      <c r="D17038" t="s">
        <v>18071</v>
      </c>
      <c r="E17038" t="s">
        <v>18701</v>
      </c>
      <c r="F17038" t="s">
        <v>18702</v>
      </c>
      <c r="G17038" t="s">
        <v>18703</v>
      </c>
      <c r="H17038" t="s">
        <v>18704</v>
      </c>
    </row>
    <row r="17040" spans="1:8">
      <c r="A17040" t="e">
        <f>-M.J.</f>
        <v>#NAME?</v>
      </c>
    </row>
    <row r="17041" spans="1:6">
      <c r="A17041" t="s">
        <v>18705</v>
      </c>
      <c r="B17041" t="s">
        <v>18706</v>
      </c>
    </row>
    <row r="17044" spans="1:6">
      <c r="A17044" t="s">
        <v>18707</v>
      </c>
      <c r="B17044" t="s">
        <v>18071</v>
      </c>
      <c r="C17044" t="s">
        <v>7016</v>
      </c>
      <c r="D17044" t="s">
        <v>18708</v>
      </c>
      <c r="E17044" t="s">
        <v>18709</v>
      </c>
      <c r="F17044" t="s">
        <v>18710</v>
      </c>
    </row>
    <row r="17046" spans="1:6">
      <c r="A17046" t="e">
        <f>-L.C.</f>
        <v>#NAME?</v>
      </c>
    </row>
    <row r="17047" spans="1:6">
      <c r="A17047" t="s">
        <v>18711</v>
      </c>
      <c r="B17047" t="s">
        <v>18706</v>
      </c>
    </row>
    <row r="17050" spans="1:6">
      <c r="A17050" t="s">
        <v>18712</v>
      </c>
    </row>
    <row r="17052" spans="1:6">
      <c r="A17052" t="e">
        <f>-A.B.</f>
        <v>#NAME?</v>
      </c>
    </row>
    <row r="17053" spans="1:6">
      <c r="A17053" t="s">
        <v>18713</v>
      </c>
      <c r="B17053" t="s">
        <v>5487</v>
      </c>
    </row>
    <row r="17056" spans="1:6">
      <c r="A17056" t="s">
        <v>18714</v>
      </c>
      <c r="B17056" t="s">
        <v>18715</v>
      </c>
    </row>
    <row r="17058" spans="1:4">
      <c r="A17058" t="e">
        <f>-K.G.</f>
        <v>#NAME?</v>
      </c>
    </row>
    <row r="17059" spans="1:4">
      <c r="A17059" t="s">
        <v>18716</v>
      </c>
      <c r="B17059" t="s">
        <v>18706</v>
      </c>
    </row>
    <row r="17062" spans="1:4">
      <c r="A17062" t="s">
        <v>18717</v>
      </c>
    </row>
    <row r="17064" spans="1:4">
      <c r="A17064" t="e">
        <f>-C.J.</f>
        <v>#NAME?</v>
      </c>
    </row>
    <row r="17065" spans="1:4">
      <c r="A17065" t="s">
        <v>18713</v>
      </c>
      <c r="B17065" t="s">
        <v>18706</v>
      </c>
    </row>
    <row r="17068" spans="1:4">
      <c r="A17068" t="s">
        <v>18718</v>
      </c>
      <c r="B17068" t="s">
        <v>18719</v>
      </c>
      <c r="C17068" t="s">
        <v>18720</v>
      </c>
      <c r="D17068" t="s">
        <v>18721</v>
      </c>
    </row>
    <row r="17070" spans="1:4">
      <c r="A17070" t="e">
        <f>-R.G.</f>
        <v>#NAME?</v>
      </c>
    </row>
    <row r="17071" spans="1:4">
      <c r="A17071" t="s">
        <v>18705</v>
      </c>
      <c r="B17071" t="s">
        <v>18706</v>
      </c>
    </row>
    <row r="17074" spans="1:6">
      <c r="A17074" t="s">
        <v>18722</v>
      </c>
      <c r="B17074" t="s">
        <v>18723</v>
      </c>
      <c r="C17074" t="s">
        <v>18724</v>
      </c>
      <c r="D17074" t="s">
        <v>18725</v>
      </c>
      <c r="E17074" t="s">
        <v>18726</v>
      </c>
      <c r="F17074" t="s">
        <v>18727</v>
      </c>
    </row>
    <row r="17076" spans="1:6">
      <c r="A17076" t="e">
        <f>-K.H.</f>
        <v>#NAME?</v>
      </c>
    </row>
    <row r="17077" spans="1:6">
      <c r="A17077" t="s">
        <v>18728</v>
      </c>
      <c r="B17077" t="s">
        <v>18706</v>
      </c>
    </row>
    <row r="17080" spans="1:6">
      <c r="A17080" t="s">
        <v>18729</v>
      </c>
      <c r="B17080" t="s">
        <v>18730</v>
      </c>
      <c r="C17080" t="s">
        <v>18731</v>
      </c>
      <c r="D17080" t="s">
        <v>18732</v>
      </c>
    </row>
    <row r="17082" spans="1:6">
      <c r="A17082" t="e">
        <f>-K.R.</f>
        <v>#NAME?</v>
      </c>
    </row>
    <row r="17083" spans="1:6">
      <c r="A17083" t="s">
        <v>18713</v>
      </c>
      <c r="B17083" t="s">
        <v>5487</v>
      </c>
    </row>
    <row r="17084" spans="1:6">
      <c r="A17084" s="1" t="s">
        <v>18733</v>
      </c>
    </row>
    <row r="17089" spans="1:10">
      <c r="A17089" t="s">
        <v>18734</v>
      </c>
      <c r="B17089" t="s">
        <v>18735</v>
      </c>
      <c r="C17089" t="s">
        <v>3375</v>
      </c>
      <c r="D17089" t="s">
        <v>18736</v>
      </c>
    </row>
    <row r="17091" spans="1:10">
      <c r="A17091" t="s">
        <v>18737</v>
      </c>
      <c r="B17091" t="s">
        <v>18738</v>
      </c>
      <c r="C17091" t="s">
        <v>18739</v>
      </c>
      <c r="D17091" t="s">
        <v>2968</v>
      </c>
      <c r="E17091" t="s">
        <v>18740</v>
      </c>
      <c r="F17091" t="s">
        <v>18741</v>
      </c>
      <c r="G17091" t="s">
        <v>363</v>
      </c>
      <c r="H17091" t="s">
        <v>378</v>
      </c>
      <c r="I17091" t="s">
        <v>377</v>
      </c>
      <c r="J17091" t="s">
        <v>18742</v>
      </c>
    </row>
    <row r="17093" spans="1:10">
      <c r="A17093" t="s">
        <v>18743</v>
      </c>
    </row>
    <row r="17095" spans="1:10">
      <c r="A17095" t="s">
        <v>18744</v>
      </c>
      <c r="B17095" t="s">
        <v>18745</v>
      </c>
      <c r="C17095" t="s">
        <v>18746</v>
      </c>
      <c r="D17095" t="s">
        <v>18747</v>
      </c>
    </row>
    <row r="17097" spans="1:10">
      <c r="A17097" t="s">
        <v>18748</v>
      </c>
      <c r="B17097" t="s">
        <v>18749</v>
      </c>
      <c r="C17097" t="s">
        <v>18750</v>
      </c>
      <c r="D17097" t="s">
        <v>18751</v>
      </c>
    </row>
    <row r="17099" spans="1:10">
      <c r="A17099" t="s">
        <v>18752</v>
      </c>
    </row>
    <row r="17101" spans="1:10">
      <c r="A17101" t="s">
        <v>18753</v>
      </c>
      <c r="B17101" t="s">
        <v>18754</v>
      </c>
    </row>
    <row r="17103" spans="1:10">
      <c r="A17103" t="s">
        <v>18755</v>
      </c>
      <c r="B17103" t="s">
        <v>18756</v>
      </c>
    </row>
    <row r="17104" spans="1:10">
      <c r="A17104" t="s">
        <v>18757</v>
      </c>
      <c r="B17104" t="s">
        <v>18758</v>
      </c>
    </row>
    <row r="17105" spans="1:9">
      <c r="A17105" t="s">
        <v>18759</v>
      </c>
      <c r="B17105" t="s">
        <v>18760</v>
      </c>
    </row>
    <row r="17106" spans="1:9">
      <c r="A17106" t="s">
        <v>18761</v>
      </c>
      <c r="B17106" t="s">
        <v>18762</v>
      </c>
      <c r="C17106" t="s">
        <v>18763</v>
      </c>
    </row>
    <row r="17107" spans="1:9">
      <c r="A17107" t="s">
        <v>18764</v>
      </c>
      <c r="B17107" t="s">
        <v>18765</v>
      </c>
      <c r="C17107" t="s">
        <v>18766</v>
      </c>
    </row>
    <row r="17108" spans="1:9">
      <c r="A17108" t="s">
        <v>18767</v>
      </c>
    </row>
    <row r="17109" spans="1:9">
      <c r="A17109" t="s">
        <v>18768</v>
      </c>
      <c r="B17109" t="s">
        <v>18769</v>
      </c>
      <c r="C17109" t="s">
        <v>18770</v>
      </c>
      <c r="D17109" t="s">
        <v>18771</v>
      </c>
    </row>
    <row r="17110" spans="1:9">
      <c r="A17110" t="s">
        <v>18772</v>
      </c>
      <c r="B17110" t="s">
        <v>18773</v>
      </c>
    </row>
    <row r="17114" spans="1:9">
      <c r="A17114" s="1" t="s">
        <v>18774</v>
      </c>
    </row>
    <row r="17119" spans="1:9">
      <c r="A17119" t="s">
        <v>4275</v>
      </c>
      <c r="B17119" t="s">
        <v>380</v>
      </c>
      <c r="C17119" t="s">
        <v>218</v>
      </c>
      <c r="D17119" t="s">
        <v>377</v>
      </c>
      <c r="E17119" t="s">
        <v>378</v>
      </c>
      <c r="F17119" t="s">
        <v>4276</v>
      </c>
      <c r="G17119" t="s">
        <v>18775</v>
      </c>
      <c r="H17119" t="s">
        <v>18776</v>
      </c>
      <c r="I17119" t="s">
        <v>18777</v>
      </c>
    </row>
    <row r="17121" spans="1:49">
      <c r="A17121" t="s">
        <v>18778</v>
      </c>
    </row>
    <row r="17123" spans="1:49">
      <c r="A17123" t="s">
        <v>18779</v>
      </c>
      <c r="B17123" t="s">
        <v>10914</v>
      </c>
      <c r="C17123" t="s">
        <v>18780</v>
      </c>
      <c r="D17123" t="s">
        <v>18781</v>
      </c>
    </row>
    <row r="17125" spans="1:49">
      <c r="A17125" t="s">
        <v>18782</v>
      </c>
      <c r="B17125" t="s">
        <v>18783</v>
      </c>
      <c r="C17125" t="s">
        <v>18784</v>
      </c>
    </row>
    <row r="17127" spans="1:49">
      <c r="A17127" t="s">
        <v>18785</v>
      </c>
      <c r="B17127" t="s">
        <v>18786</v>
      </c>
      <c r="C17127" t="s">
        <v>18787</v>
      </c>
      <c r="D17127" t="s">
        <v>18788</v>
      </c>
      <c r="E17127" t="s">
        <v>18789</v>
      </c>
      <c r="F17127" t="s">
        <v>18790</v>
      </c>
      <c r="G17127" t="s">
        <v>18791</v>
      </c>
      <c r="H17127" t="s">
        <v>18792</v>
      </c>
      <c r="I17127" t="s">
        <v>18793</v>
      </c>
      <c r="J17127" t="s">
        <v>18794</v>
      </c>
      <c r="K17127" t="s">
        <v>18795</v>
      </c>
      <c r="L17127" t="s">
        <v>18796</v>
      </c>
      <c r="M17127" t="s">
        <v>15374</v>
      </c>
      <c r="N17127" t="s">
        <v>16850</v>
      </c>
      <c r="O17127" t="s">
        <v>18797</v>
      </c>
      <c r="P17127" t="s">
        <v>18798</v>
      </c>
      <c r="Q17127" t="s">
        <v>18799</v>
      </c>
      <c r="R17127" t="s">
        <v>18800</v>
      </c>
      <c r="S17127" t="s">
        <v>18801</v>
      </c>
      <c r="T17127" t="s">
        <v>18802</v>
      </c>
      <c r="U17127" t="s">
        <v>18803</v>
      </c>
      <c r="V17127" t="s">
        <v>18804</v>
      </c>
      <c r="W17127" t="s">
        <v>18805</v>
      </c>
      <c r="X17127" t="s">
        <v>18806</v>
      </c>
      <c r="Y17127" t="s">
        <v>18807</v>
      </c>
      <c r="Z17127" t="s">
        <v>18808</v>
      </c>
      <c r="AA17127" t="s">
        <v>18809</v>
      </c>
      <c r="AB17127" t="s">
        <v>18810</v>
      </c>
      <c r="AC17127" t="s">
        <v>18811</v>
      </c>
      <c r="AD17127" t="s">
        <v>18812</v>
      </c>
      <c r="AE17127" t="s">
        <v>18813</v>
      </c>
      <c r="AF17127" t="s">
        <v>18814</v>
      </c>
      <c r="AG17127" t="s">
        <v>18815</v>
      </c>
      <c r="AH17127" t="s">
        <v>18816</v>
      </c>
      <c r="AI17127" t="s">
        <v>18817</v>
      </c>
      <c r="AJ17127" t="s">
        <v>18818</v>
      </c>
      <c r="AK17127" t="s">
        <v>18819</v>
      </c>
      <c r="AL17127" t="s">
        <v>18820</v>
      </c>
      <c r="AM17127" t="s">
        <v>18821</v>
      </c>
      <c r="AN17127" t="s">
        <v>15917</v>
      </c>
      <c r="AO17127" t="s">
        <v>18822</v>
      </c>
      <c r="AP17127" t="s">
        <v>18823</v>
      </c>
      <c r="AQ17127" t="s">
        <v>18824</v>
      </c>
      <c r="AR17127" t="s">
        <v>18825</v>
      </c>
      <c r="AS17127" t="s">
        <v>18826</v>
      </c>
      <c r="AT17127" t="s">
        <v>18827</v>
      </c>
      <c r="AU17127" t="s">
        <v>18828</v>
      </c>
      <c r="AV17127" t="s">
        <v>18829</v>
      </c>
      <c r="AW17127" t="s">
        <v>18830</v>
      </c>
    </row>
    <row r="17129" spans="1:49">
      <c r="A17129" t="s">
        <v>18831</v>
      </c>
    </row>
    <row r="17130" spans="1:49">
      <c r="A17130" t="s">
        <v>18832</v>
      </c>
      <c r="B17130" t="s">
        <v>151</v>
      </c>
      <c r="C17130" t="s">
        <v>18833</v>
      </c>
      <c r="D17130" t="s">
        <v>18834</v>
      </c>
    </row>
    <row r="17131" spans="1:49">
      <c r="A17131" t="s">
        <v>18835</v>
      </c>
      <c r="B17131" t="s">
        <v>18792</v>
      </c>
      <c r="C17131" t="s">
        <v>5487</v>
      </c>
    </row>
    <row r="17133" spans="1:49">
      <c r="A17133" t="s">
        <v>18836</v>
      </c>
      <c r="B17133" t="s">
        <v>18837</v>
      </c>
    </row>
    <row r="17134" spans="1:49">
      <c r="A17134" t="s">
        <v>18838</v>
      </c>
      <c r="B17134" t="s">
        <v>18812</v>
      </c>
      <c r="C17134" t="s">
        <v>5487</v>
      </c>
    </row>
    <row r="17136" spans="1:49">
      <c r="A17136" t="s">
        <v>18839</v>
      </c>
      <c r="B17136" t="s">
        <v>18840</v>
      </c>
      <c r="C17136" t="s">
        <v>18841</v>
      </c>
    </row>
    <row r="17137" spans="1:8">
      <c r="A17137" t="s">
        <v>18842</v>
      </c>
      <c r="B17137" t="s">
        <v>16850</v>
      </c>
      <c r="C17137" t="s">
        <v>5487</v>
      </c>
    </row>
    <row r="17139" spans="1:8">
      <c r="A17139" t="s">
        <v>18843</v>
      </c>
      <c r="B17139" t="s">
        <v>18844</v>
      </c>
      <c r="C17139" t="s">
        <v>18845</v>
      </c>
      <c r="D17139" t="s">
        <v>18846</v>
      </c>
    </row>
    <row r="17140" spans="1:8">
      <c r="A17140" t="s">
        <v>18847</v>
      </c>
      <c r="B17140" t="s">
        <v>18829</v>
      </c>
      <c r="C17140" t="s">
        <v>5487</v>
      </c>
    </row>
    <row r="17141" spans="1:8">
      <c r="A17141" s="1" t="s">
        <v>18848</v>
      </c>
    </row>
    <row r="17146" spans="1:8">
      <c r="A17146" t="s">
        <v>18849</v>
      </c>
      <c r="B17146" t="s">
        <v>18850</v>
      </c>
      <c r="C17146" t="s">
        <v>301</v>
      </c>
      <c r="D17146" t="s">
        <v>28</v>
      </c>
      <c r="E17146" t="s">
        <v>302</v>
      </c>
      <c r="F17146" t="s">
        <v>493</v>
      </c>
      <c r="G17146" t="s">
        <v>7186</v>
      </c>
      <c r="H17146" t="s">
        <v>18851</v>
      </c>
    </row>
    <row r="17148" spans="1:8">
      <c r="A17148" t="s">
        <v>18852</v>
      </c>
    </row>
    <row r="17150" spans="1:8">
      <c r="A17150" t="s">
        <v>18853</v>
      </c>
      <c r="B17150" t="s">
        <v>18854</v>
      </c>
      <c r="C17150" t="s">
        <v>18855</v>
      </c>
    </row>
    <row r="17152" spans="1:8">
      <c r="A17152" t="s">
        <v>10331</v>
      </c>
    </row>
    <row r="17153" spans="1:5">
      <c r="A17153" t="s">
        <v>18856</v>
      </c>
    </row>
    <row r="17154" spans="1:5">
      <c r="A17154" t="s">
        <v>18857</v>
      </c>
    </row>
    <row r="17155" spans="1:5">
      <c r="A17155" t="s">
        <v>18858</v>
      </c>
    </row>
    <row r="17156" spans="1:5">
      <c r="A17156" s="1" t="s">
        <v>18859</v>
      </c>
    </row>
    <row r="17161" spans="1:5">
      <c r="A17161" t="s">
        <v>8</v>
      </c>
      <c r="B17161" t="s">
        <v>18860</v>
      </c>
    </row>
    <row r="17163" spans="1:5">
      <c r="A17163" t="s">
        <v>18861</v>
      </c>
      <c r="B17163" t="s">
        <v>18862</v>
      </c>
    </row>
    <row r="17165" spans="1:5">
      <c r="A17165" t="s">
        <v>18863</v>
      </c>
    </row>
    <row r="17167" spans="1:5">
      <c r="A17167" t="s">
        <v>18864</v>
      </c>
      <c r="B17167" t="s">
        <v>1150</v>
      </c>
      <c r="C17167" t="s">
        <v>28</v>
      </c>
      <c r="D17167" t="s">
        <v>18865</v>
      </c>
      <c r="E17167" t="s">
        <v>8129</v>
      </c>
    </row>
    <row r="17168" spans="1:5">
      <c r="A17168" t="s">
        <v>18866</v>
      </c>
      <c r="B17168" t="s">
        <v>18867</v>
      </c>
      <c r="C17168" t="s">
        <v>18868</v>
      </c>
    </row>
    <row r="17169" spans="1:6">
      <c r="A17169" t="s">
        <v>18869</v>
      </c>
    </row>
    <row r="17170" spans="1:6">
      <c r="A17170" t="s">
        <v>18870</v>
      </c>
    </row>
    <row r="17171" spans="1:6">
      <c r="A17171" t="s">
        <v>308</v>
      </c>
    </row>
    <row r="17172" spans="1:6">
      <c r="A17172" t="s">
        <v>18871</v>
      </c>
    </row>
    <row r="17177" spans="1:6">
      <c r="A17177" t="s">
        <v>18872</v>
      </c>
    </row>
    <row r="17178" spans="1:6">
      <c r="A17178" s="1" t="s">
        <v>18873</v>
      </c>
    </row>
    <row r="17183" spans="1:6">
      <c r="A17183" t="s">
        <v>8</v>
      </c>
      <c r="B17183" t="s">
        <v>18874</v>
      </c>
      <c r="C17183" t="s">
        <v>18875</v>
      </c>
      <c r="D17183" t="s">
        <v>18876</v>
      </c>
      <c r="E17183" t="s">
        <v>1635</v>
      </c>
      <c r="F17183" t="s">
        <v>18877</v>
      </c>
    </row>
    <row r="17187" spans="1:4">
      <c r="A17187" t="e">
        <f>-experience Working with various learners</f>
        <v>#NAME?</v>
      </c>
      <c r="B17187" t="s">
        <v>18878</v>
      </c>
      <c r="C17187" t="s">
        <v>18879</v>
      </c>
      <c r="D17187" t="s">
        <v>18880</v>
      </c>
    </row>
    <row r="17189" spans="1:4">
      <c r="A17189" t="s">
        <v>18881</v>
      </c>
    </row>
    <row r="17191" spans="1:4">
      <c r="A17191" t="s">
        <v>18882</v>
      </c>
    </row>
    <row r="17193" spans="1:4">
      <c r="A17193" t="e">
        <f>-Flexible schedule/Online Tutoring Through Zoom/Google Classroom</f>
        <v>#NAME?</v>
      </c>
    </row>
    <row r="17196" spans="1:4">
      <c r="A17196" t="s">
        <v>18883</v>
      </c>
    </row>
    <row r="17197" spans="1:4">
      <c r="A17197" t="s">
        <v>308</v>
      </c>
    </row>
    <row r="17198" spans="1:4">
      <c r="A17198" t="s">
        <v>18884</v>
      </c>
    </row>
    <row r="17203" spans="1:8">
      <c r="A17203" t="s">
        <v>18885</v>
      </c>
      <c r="B17203" t="s">
        <v>18886</v>
      </c>
      <c r="C17203" t="s">
        <v>18887</v>
      </c>
    </row>
    <row r="17204" spans="1:8">
      <c r="A17204" t="s">
        <v>18888</v>
      </c>
      <c r="B17204" t="s">
        <v>18889</v>
      </c>
      <c r="C17204" t="s">
        <v>18890</v>
      </c>
    </row>
    <row r="17205" spans="1:8">
      <c r="A17205" t="s">
        <v>18891</v>
      </c>
      <c r="B17205" t="s">
        <v>18892</v>
      </c>
      <c r="C17205" t="s">
        <v>18893</v>
      </c>
    </row>
    <row r="17207" spans="1:8">
      <c r="A17207" t="s">
        <v>18894</v>
      </c>
      <c r="B17207" t="s">
        <v>9682</v>
      </c>
      <c r="C17207" t="s">
        <v>18895</v>
      </c>
    </row>
    <row r="17209" spans="1:8">
      <c r="A17209" t="s">
        <v>18896</v>
      </c>
      <c r="B17209" t="s">
        <v>18897</v>
      </c>
      <c r="C17209" t="s">
        <v>672</v>
      </c>
      <c r="D17209" t="s">
        <v>674</v>
      </c>
      <c r="E17209" t="s">
        <v>2733</v>
      </c>
      <c r="F17209" t="s">
        <v>28</v>
      </c>
      <c r="G17209" t="s">
        <v>18898</v>
      </c>
      <c r="H17209" t="s">
        <v>18899</v>
      </c>
    </row>
    <row r="17211" spans="1:8">
      <c r="A17211" t="s">
        <v>18900</v>
      </c>
      <c r="B17211" t="s">
        <v>18901</v>
      </c>
    </row>
    <row r="17213" spans="1:8">
      <c r="A17213" t="s">
        <v>18902</v>
      </c>
    </row>
    <row r="17215" spans="1:8">
      <c r="A17215" t="s">
        <v>18903</v>
      </c>
      <c r="B17215" t="s">
        <v>18904</v>
      </c>
    </row>
    <row r="17216" spans="1:8">
      <c r="A17216" s="1" t="s">
        <v>18905</v>
      </c>
    </row>
    <row r="17221" spans="1:20">
      <c r="A17221" t="s">
        <v>18906</v>
      </c>
      <c r="B17221" t="s">
        <v>18907</v>
      </c>
      <c r="C17221" t="s">
        <v>18908</v>
      </c>
      <c r="D17221" t="s">
        <v>18909</v>
      </c>
      <c r="E17221" t="s">
        <v>18910</v>
      </c>
      <c r="F17221" t="s">
        <v>15723</v>
      </c>
      <c r="G17221" t="s">
        <v>18911</v>
      </c>
      <c r="H17221" t="s">
        <v>18912</v>
      </c>
      <c r="I17221" t="s">
        <v>18913</v>
      </c>
      <c r="J17221" t="s">
        <v>18914</v>
      </c>
      <c r="K17221" t="s">
        <v>18915</v>
      </c>
      <c r="L17221" t="s">
        <v>18916</v>
      </c>
      <c r="M17221" t="s">
        <v>18917</v>
      </c>
      <c r="N17221" t="s">
        <v>18918</v>
      </c>
      <c r="O17221" t="s">
        <v>18919</v>
      </c>
      <c r="P17221" t="s">
        <v>18920</v>
      </c>
      <c r="Q17221" t="s">
        <v>18921</v>
      </c>
      <c r="R17221" t="s">
        <v>16029</v>
      </c>
      <c r="S17221" t="s">
        <v>18922</v>
      </c>
      <c r="T17221" t="s">
        <v>18923</v>
      </c>
    </row>
    <row r="17223" spans="1:20">
      <c r="A17223" t="s">
        <v>18924</v>
      </c>
    </row>
    <row r="17225" spans="1:20">
      <c r="A17225" t="s">
        <v>18925</v>
      </c>
    </row>
    <row r="17227" spans="1:20">
      <c r="A17227" t="s">
        <v>18926</v>
      </c>
    </row>
    <row r="17228" spans="1:20">
      <c r="A17228" t="s">
        <v>18927</v>
      </c>
      <c r="B17228" t="s">
        <v>18928</v>
      </c>
      <c r="C17228" t="s">
        <v>18929</v>
      </c>
      <c r="D17228" t="s">
        <v>18930</v>
      </c>
      <c r="E17228" t="s">
        <v>18931</v>
      </c>
      <c r="F17228" t="s">
        <v>18932</v>
      </c>
    </row>
    <row r="17230" spans="1:20">
      <c r="A17230" t="s">
        <v>18933</v>
      </c>
    </row>
    <row r="17231" spans="1:20">
      <c r="A17231" t="s">
        <v>18934</v>
      </c>
    </row>
    <row r="17232" spans="1:20">
      <c r="A17232" t="s">
        <v>18935</v>
      </c>
      <c r="B17232" t="s">
        <v>18936</v>
      </c>
    </row>
    <row r="17233" spans="1:10">
      <c r="A17233" t="s">
        <v>18937</v>
      </c>
    </row>
    <row r="17234" spans="1:10">
      <c r="A17234" t="s">
        <v>18938</v>
      </c>
    </row>
    <row r="17235" spans="1:10">
      <c r="A17235" t="s">
        <v>18939</v>
      </c>
    </row>
    <row r="17236" spans="1:10">
      <c r="A17236" t="s">
        <v>18940</v>
      </c>
    </row>
    <row r="17237" spans="1:10">
      <c r="A17237" t="s">
        <v>18941</v>
      </c>
      <c r="B17237" t="s">
        <v>2239</v>
      </c>
      <c r="C17237" t="s">
        <v>18942</v>
      </c>
    </row>
    <row r="17238" spans="1:10">
      <c r="A17238" t="s">
        <v>18943</v>
      </c>
    </row>
    <row r="17239" spans="1:10">
      <c r="A17239" t="s">
        <v>18944</v>
      </c>
    </row>
    <row r="17240" spans="1:10">
      <c r="A17240" t="s">
        <v>18945</v>
      </c>
    </row>
    <row r="17241" spans="1:10">
      <c r="A17241" t="s">
        <v>18946</v>
      </c>
      <c r="B17241" t="s">
        <v>18947</v>
      </c>
    </row>
    <row r="17242" spans="1:10">
      <c r="A17242" t="s">
        <v>18948</v>
      </c>
      <c r="B17242" t="s">
        <v>18949</v>
      </c>
      <c r="C17242" t="s">
        <v>18950</v>
      </c>
      <c r="D17242" t="s">
        <v>18951</v>
      </c>
    </row>
    <row r="17243" spans="1:10">
      <c r="A17243" t="s">
        <v>18952</v>
      </c>
      <c r="B17243" t="s">
        <v>18953</v>
      </c>
      <c r="C17243" t="s">
        <v>18954</v>
      </c>
      <c r="D17243" t="s">
        <v>18955</v>
      </c>
    </row>
    <row r="17245" spans="1:10">
      <c r="A17245" t="s">
        <v>18956</v>
      </c>
      <c r="B17245" t="s">
        <v>18957</v>
      </c>
      <c r="C17245" t="s">
        <v>18958</v>
      </c>
      <c r="D17245" t="s">
        <v>18959</v>
      </c>
      <c r="E17245" t="s">
        <v>18960</v>
      </c>
      <c r="F17245" t="s">
        <v>18961</v>
      </c>
      <c r="G17245" t="s">
        <v>18962</v>
      </c>
      <c r="H17245" t="s">
        <v>18963</v>
      </c>
      <c r="I17245" t="s">
        <v>18964</v>
      </c>
      <c r="J17245" t="s">
        <v>18965</v>
      </c>
    </row>
    <row r="17247" spans="1:10">
      <c r="A17247" t="s">
        <v>18966</v>
      </c>
      <c r="B17247" t="s">
        <v>18967</v>
      </c>
      <c r="C17247" t="s">
        <v>18968</v>
      </c>
      <c r="D17247" t="s">
        <v>18969</v>
      </c>
    </row>
    <row r="17249" spans="1:3">
      <c r="A17249" t="s">
        <v>3142</v>
      </c>
    </row>
    <row r="17250" spans="1:3">
      <c r="A17250" t="s">
        <v>18970</v>
      </c>
    </row>
    <row r="17251" spans="1:3">
      <c r="A17251" t="s">
        <v>18971</v>
      </c>
    </row>
    <row r="17252" spans="1:3">
      <c r="A17252" t="s">
        <v>18972</v>
      </c>
    </row>
    <row r="17253" spans="1:3">
      <c r="A17253" t="s">
        <v>18973</v>
      </c>
    </row>
    <row r="17254" spans="1:3">
      <c r="A17254" t="s">
        <v>18974</v>
      </c>
    </row>
    <row r="17255" spans="1:3">
      <c r="A17255" t="s">
        <v>18975</v>
      </c>
    </row>
    <row r="17256" spans="1:3">
      <c r="A17256" t="s">
        <v>18976</v>
      </c>
    </row>
    <row r="17257" spans="1:3">
      <c r="A17257" t="s">
        <v>18977</v>
      </c>
    </row>
    <row r="17258" spans="1:3">
      <c r="A17258" t="s">
        <v>18978</v>
      </c>
    </row>
    <row r="17259" spans="1:3">
      <c r="A17259" t="s">
        <v>18979</v>
      </c>
    </row>
    <row r="17260" spans="1:3">
      <c r="A17260" t="s">
        <v>18980</v>
      </c>
    </row>
    <row r="17261" spans="1:3">
      <c r="A17261" t="s">
        <v>18981</v>
      </c>
    </row>
    <row r="17262" spans="1:3">
      <c r="A17262" t="s">
        <v>18982</v>
      </c>
    </row>
    <row r="17263" spans="1:3">
      <c r="A17263" t="s">
        <v>18983</v>
      </c>
      <c r="B17263" t="s">
        <v>15173</v>
      </c>
      <c r="C17263" t="s">
        <v>18984</v>
      </c>
    </row>
    <row r="17264" spans="1:3">
      <c r="A17264" t="s">
        <v>18985</v>
      </c>
    </row>
    <row r="17265" spans="1:18">
      <c r="A17265" t="s">
        <v>18986</v>
      </c>
    </row>
    <row r="17266" spans="1:18">
      <c r="A17266" t="s">
        <v>18987</v>
      </c>
    </row>
    <row r="17268" spans="1:18">
      <c r="A17268" t="s">
        <v>18988</v>
      </c>
      <c r="B17268" t="s">
        <v>18989</v>
      </c>
      <c r="C17268" t="s">
        <v>18990</v>
      </c>
      <c r="D17268" t="s">
        <v>18991</v>
      </c>
    </row>
    <row r="17269" spans="1:18">
      <c r="A17269" t="s">
        <v>18992</v>
      </c>
      <c r="B17269" t="s">
        <v>9492</v>
      </c>
      <c r="C17269" t="s">
        <v>18993</v>
      </c>
    </row>
    <row r="17270" spans="1:18">
      <c r="A17270" t="s">
        <v>308</v>
      </c>
    </row>
    <row r="17271" spans="1:18">
      <c r="A17271" t="s">
        <v>18994</v>
      </c>
    </row>
    <row r="17276" spans="1:18">
      <c r="A17276" t="s">
        <v>18995</v>
      </c>
      <c r="B17276" t="s">
        <v>13266</v>
      </c>
      <c r="C17276" t="s">
        <v>18996</v>
      </c>
    </row>
    <row r="17278" spans="1:18">
      <c r="A17278" t="s">
        <v>18997</v>
      </c>
    </row>
    <row r="17280" spans="1:18">
      <c r="A17280" t="s">
        <v>18998</v>
      </c>
      <c r="B17280" t="s">
        <v>18999</v>
      </c>
      <c r="C17280" t="s">
        <v>19000</v>
      </c>
      <c r="D17280" t="s">
        <v>19001</v>
      </c>
      <c r="E17280" t="s">
        <v>19002</v>
      </c>
      <c r="F17280" t="s">
        <v>19003</v>
      </c>
      <c r="G17280" t="s">
        <v>19004</v>
      </c>
      <c r="H17280" t="s">
        <v>19005</v>
      </c>
      <c r="I17280" t="s">
        <v>19006</v>
      </c>
      <c r="J17280" t="s">
        <v>19007</v>
      </c>
      <c r="K17280" t="s">
        <v>19008</v>
      </c>
      <c r="L17280" t="s">
        <v>19009</v>
      </c>
      <c r="M17280" t="s">
        <v>19010</v>
      </c>
      <c r="N17280" t="s">
        <v>19011</v>
      </c>
      <c r="O17280" t="s">
        <v>19012</v>
      </c>
      <c r="P17280" t="s">
        <v>19013</v>
      </c>
      <c r="Q17280" t="s">
        <v>19014</v>
      </c>
      <c r="R17280" t="s">
        <v>19015</v>
      </c>
    </row>
    <row r="17282" spans="1:89">
      <c r="A17282" t="s">
        <v>19016</v>
      </c>
      <c r="B17282" t="s">
        <v>17435</v>
      </c>
      <c r="C17282" t="s">
        <v>19017</v>
      </c>
    </row>
    <row r="17284" spans="1:89">
      <c r="A17284" t="s">
        <v>19018</v>
      </c>
      <c r="B17284" t="s">
        <v>19019</v>
      </c>
    </row>
    <row r="17286" spans="1:89">
      <c r="A17286" t="s">
        <v>19020</v>
      </c>
    </row>
    <row r="17288" spans="1:89">
      <c r="A17288" t="s">
        <v>19021</v>
      </c>
      <c r="B17288" t="s">
        <v>19022</v>
      </c>
      <c r="C17288" t="s">
        <v>19023</v>
      </c>
      <c r="D17288" t="s">
        <v>19024</v>
      </c>
      <c r="E17288" t="s">
        <v>19025</v>
      </c>
      <c r="F17288" t="s">
        <v>19026</v>
      </c>
      <c r="G17288" t="s">
        <v>2350</v>
      </c>
      <c r="H17288" t="s">
        <v>19027</v>
      </c>
      <c r="I17288" t="s">
        <v>2244</v>
      </c>
      <c r="J17288" t="s">
        <v>19028</v>
      </c>
      <c r="K17288" t="s">
        <v>19029</v>
      </c>
      <c r="L17288" t="s">
        <v>19030</v>
      </c>
    </row>
    <row r="17290" spans="1:89">
      <c r="A17290" t="s">
        <v>19031</v>
      </c>
    </row>
    <row r="17292" spans="1:89">
      <c r="A17292" t="s">
        <v>19032</v>
      </c>
      <c r="B17292" t="s">
        <v>19033</v>
      </c>
      <c r="C17292" t="s">
        <v>19034</v>
      </c>
      <c r="D17292" t="s">
        <v>4344</v>
      </c>
      <c r="E17292" t="s">
        <v>19035</v>
      </c>
      <c r="F17292" t="s">
        <v>19036</v>
      </c>
      <c r="G17292" t="s">
        <v>19037</v>
      </c>
      <c r="H17292" t="s">
        <v>7346</v>
      </c>
      <c r="I17292" t="s">
        <v>19038</v>
      </c>
      <c r="J17292" t="s">
        <v>672</v>
      </c>
      <c r="K17292" t="s">
        <v>19039</v>
      </c>
      <c r="L17292" t="s">
        <v>19040</v>
      </c>
      <c r="M17292" t="s">
        <v>288</v>
      </c>
      <c r="N17292" t="s">
        <v>19041</v>
      </c>
      <c r="O17292" t="s">
        <v>19042</v>
      </c>
      <c r="P17292" t="s">
        <v>19043</v>
      </c>
      <c r="Q17292" t="s">
        <v>19044</v>
      </c>
      <c r="R17292" t="s">
        <v>2006</v>
      </c>
      <c r="S17292" t="s">
        <v>19045</v>
      </c>
      <c r="T17292" t="s">
        <v>19046</v>
      </c>
      <c r="U17292" t="s">
        <v>371</v>
      </c>
      <c r="V17292" t="s">
        <v>19047</v>
      </c>
      <c r="W17292" t="s">
        <v>19048</v>
      </c>
      <c r="X17292" t="s">
        <v>19049</v>
      </c>
      <c r="Y17292" t="s">
        <v>4934</v>
      </c>
      <c r="Z17292" t="s">
        <v>5089</v>
      </c>
      <c r="AA17292" t="s">
        <v>138</v>
      </c>
      <c r="AB17292" t="s">
        <v>19050</v>
      </c>
      <c r="AC17292" t="s">
        <v>19051</v>
      </c>
      <c r="AD17292" t="s">
        <v>4933</v>
      </c>
      <c r="AE17292" t="s">
        <v>19052</v>
      </c>
      <c r="AF17292" t="s">
        <v>10507</v>
      </c>
      <c r="AG17292" t="s">
        <v>19053</v>
      </c>
      <c r="AH17292" t="s">
        <v>28</v>
      </c>
      <c r="AI17292" t="s">
        <v>8859</v>
      </c>
      <c r="AJ17292" t="s">
        <v>2892</v>
      </c>
      <c r="AK17292" t="s">
        <v>19054</v>
      </c>
      <c r="AL17292" t="s">
        <v>4342</v>
      </c>
      <c r="AM17292" t="s">
        <v>19055</v>
      </c>
      <c r="AN17292" t="s">
        <v>19056</v>
      </c>
      <c r="AO17292" t="s">
        <v>19057</v>
      </c>
      <c r="AP17292" t="s">
        <v>19058</v>
      </c>
      <c r="AQ17292" t="s">
        <v>4950</v>
      </c>
      <c r="AR17292" t="s">
        <v>19059</v>
      </c>
      <c r="AS17292" t="s">
        <v>19060</v>
      </c>
      <c r="AT17292" t="s">
        <v>19061</v>
      </c>
      <c r="AU17292" t="s">
        <v>19062</v>
      </c>
      <c r="AV17292" t="s">
        <v>19063</v>
      </c>
      <c r="AW17292" t="s">
        <v>19064</v>
      </c>
      <c r="AX17292" t="s">
        <v>5133</v>
      </c>
      <c r="AY17292" t="s">
        <v>9534</v>
      </c>
      <c r="AZ17292" t="s">
        <v>19065</v>
      </c>
      <c r="BA17292" t="s">
        <v>19066</v>
      </c>
      <c r="BB17292" t="s">
        <v>2932</v>
      </c>
      <c r="BC17292" t="s">
        <v>19067</v>
      </c>
      <c r="BD17292" t="s">
        <v>1421</v>
      </c>
      <c r="BE17292" t="s">
        <v>19068</v>
      </c>
      <c r="BF17292" t="s">
        <v>19069</v>
      </c>
      <c r="BG17292" t="s">
        <v>4951</v>
      </c>
      <c r="BH17292" t="s">
        <v>5495</v>
      </c>
      <c r="BI17292" t="s">
        <v>673</v>
      </c>
      <c r="BJ17292" t="s">
        <v>19070</v>
      </c>
      <c r="BK17292" t="s">
        <v>8860</v>
      </c>
      <c r="BL17292" t="s">
        <v>302</v>
      </c>
      <c r="BM17292" t="s">
        <v>1916</v>
      </c>
      <c r="BN17292" t="s">
        <v>15549</v>
      </c>
      <c r="BO17292" t="s">
        <v>677</v>
      </c>
      <c r="BP17292" t="s">
        <v>19071</v>
      </c>
      <c r="BQ17292" t="s">
        <v>11956</v>
      </c>
      <c r="BR17292" t="s">
        <v>313</v>
      </c>
      <c r="BS17292" t="s">
        <v>4979</v>
      </c>
      <c r="BT17292" t="s">
        <v>19072</v>
      </c>
      <c r="BU17292" t="s">
        <v>19073</v>
      </c>
      <c r="BV17292" t="s">
        <v>19074</v>
      </c>
      <c r="BW17292" t="s">
        <v>19075</v>
      </c>
      <c r="BX17292" t="s">
        <v>1647</v>
      </c>
      <c r="BY17292" t="s">
        <v>4343</v>
      </c>
      <c r="BZ17292" t="s">
        <v>1154</v>
      </c>
      <c r="CA17292" t="s">
        <v>19076</v>
      </c>
      <c r="CB17292" t="s">
        <v>372</v>
      </c>
      <c r="CC17292" t="s">
        <v>19077</v>
      </c>
      <c r="CD17292" t="s">
        <v>19078</v>
      </c>
      <c r="CE17292" t="s">
        <v>19079</v>
      </c>
      <c r="CF17292" t="s">
        <v>301</v>
      </c>
      <c r="CG17292" t="s">
        <v>19080</v>
      </c>
      <c r="CH17292" t="s">
        <v>3098</v>
      </c>
      <c r="CI17292" t="s">
        <v>19081</v>
      </c>
      <c r="CJ17292" t="s">
        <v>2413</v>
      </c>
      <c r="CK17292" t="s">
        <v>19082</v>
      </c>
    </row>
    <row r="17294" spans="1:89">
      <c r="A17294" t="s">
        <v>19083</v>
      </c>
      <c r="B17294" t="s">
        <v>18617</v>
      </c>
      <c r="C17294" t="s">
        <v>18646</v>
      </c>
      <c r="D17294" t="s">
        <v>19084</v>
      </c>
      <c r="E17294" t="s">
        <v>1491</v>
      </c>
      <c r="F17294" t="s">
        <v>314</v>
      </c>
      <c r="G17294" t="s">
        <v>19085</v>
      </c>
      <c r="H17294" t="s">
        <v>19086</v>
      </c>
      <c r="I17294" t="s">
        <v>19087</v>
      </c>
      <c r="J17294" t="s">
        <v>19088</v>
      </c>
      <c r="K17294" t="s">
        <v>19089</v>
      </c>
      <c r="L17294" t="s">
        <v>4461</v>
      </c>
      <c r="M17294" t="s">
        <v>19090</v>
      </c>
      <c r="N17294" t="s">
        <v>19091</v>
      </c>
      <c r="O17294" t="s">
        <v>19092</v>
      </c>
      <c r="P17294" t="s">
        <v>19093</v>
      </c>
      <c r="Q17294" t="s">
        <v>19013</v>
      </c>
      <c r="R17294" t="s">
        <v>19094</v>
      </c>
      <c r="S17294" t="s">
        <v>19095</v>
      </c>
      <c r="T17294" t="s">
        <v>19061</v>
      </c>
      <c r="U17294" t="s">
        <v>19096</v>
      </c>
      <c r="V17294" t="s">
        <v>19097</v>
      </c>
      <c r="W17294" t="s">
        <v>19009</v>
      </c>
      <c r="X17294" t="s">
        <v>19098</v>
      </c>
      <c r="Y17294" t="s">
        <v>19099</v>
      </c>
      <c r="Z17294" t="s">
        <v>19100</v>
      </c>
    </row>
    <row r="17296" spans="1:89">
      <c r="A17296" t="s">
        <v>19101</v>
      </c>
      <c r="B17296" t="s">
        <v>51</v>
      </c>
      <c r="C17296" t="s">
        <v>19102</v>
      </c>
      <c r="D17296" t="s">
        <v>19103</v>
      </c>
      <c r="E17296" t="s">
        <v>19104</v>
      </c>
      <c r="F17296" t="s">
        <v>11937</v>
      </c>
      <c r="G17296" t="s">
        <v>19105</v>
      </c>
      <c r="H17296" t="s">
        <v>19106</v>
      </c>
      <c r="I17296" t="s">
        <v>4389</v>
      </c>
      <c r="J17296" t="s">
        <v>52</v>
      </c>
      <c r="K17296" t="s">
        <v>377</v>
      </c>
      <c r="L17296" t="s">
        <v>378</v>
      </c>
      <c r="M17296" t="s">
        <v>19107</v>
      </c>
      <c r="N17296" t="s">
        <v>687</v>
      </c>
      <c r="O17296" t="s">
        <v>19108</v>
      </c>
      <c r="P17296" t="s">
        <v>19109</v>
      </c>
      <c r="Q17296" t="s">
        <v>896</v>
      </c>
      <c r="R17296" t="s">
        <v>19110</v>
      </c>
      <c r="S17296" t="s">
        <v>218</v>
      </c>
      <c r="T17296" t="s">
        <v>4872</v>
      </c>
      <c r="U17296" t="s">
        <v>688</v>
      </c>
      <c r="V17296" t="s">
        <v>19111</v>
      </c>
    </row>
    <row r="17298" spans="1:35">
      <c r="A17298" t="s">
        <v>19112</v>
      </c>
      <c r="B17298" t="s">
        <v>19113</v>
      </c>
      <c r="C17298" t="s">
        <v>19114</v>
      </c>
      <c r="D17298" t="s">
        <v>19115</v>
      </c>
      <c r="E17298" t="s">
        <v>19116</v>
      </c>
      <c r="F17298" t="s">
        <v>19117</v>
      </c>
      <c r="G17298" t="s">
        <v>19118</v>
      </c>
      <c r="H17298" t="s">
        <v>19013</v>
      </c>
      <c r="I17298" t="s">
        <v>19119</v>
      </c>
    </row>
    <row r="17300" spans="1:35">
      <c r="A17300" t="s">
        <v>19120</v>
      </c>
      <c r="B17300" t="s">
        <v>19121</v>
      </c>
      <c r="C17300" t="s">
        <v>19122</v>
      </c>
      <c r="D17300" t="s">
        <v>19123</v>
      </c>
      <c r="E17300" t="s">
        <v>19124</v>
      </c>
      <c r="F17300" t="s">
        <v>19125</v>
      </c>
      <c r="G17300" t="s">
        <v>19126</v>
      </c>
      <c r="H17300" t="s">
        <v>2364</v>
      </c>
      <c r="I17300" t="s">
        <v>2250</v>
      </c>
      <c r="J17300" t="s">
        <v>2367</v>
      </c>
      <c r="K17300" t="s">
        <v>4391</v>
      </c>
      <c r="L17300" t="s">
        <v>7467</v>
      </c>
      <c r="M17300" t="s">
        <v>19127</v>
      </c>
      <c r="N17300" t="s">
        <v>19128</v>
      </c>
      <c r="O17300" t="s">
        <v>19129</v>
      </c>
      <c r="P17300" t="s">
        <v>14096</v>
      </c>
      <c r="Q17300" t="s">
        <v>19130</v>
      </c>
      <c r="R17300" t="s">
        <v>19131</v>
      </c>
      <c r="S17300" t="s">
        <v>19132</v>
      </c>
      <c r="T17300" t="s">
        <v>1701</v>
      </c>
      <c r="U17300" t="s">
        <v>19133</v>
      </c>
      <c r="V17300" t="s">
        <v>37</v>
      </c>
      <c r="W17300" t="s">
        <v>3502</v>
      </c>
      <c r="X17300" t="s">
        <v>38</v>
      </c>
      <c r="Y17300" t="s">
        <v>19134</v>
      </c>
      <c r="Z17300" t="s">
        <v>1136</v>
      </c>
      <c r="AA17300" t="s">
        <v>42</v>
      </c>
      <c r="AB17300" t="s">
        <v>1513</v>
      </c>
      <c r="AC17300" t="s">
        <v>1135</v>
      </c>
      <c r="AD17300" t="s">
        <v>1703</v>
      </c>
      <c r="AE17300" t="s">
        <v>19135</v>
      </c>
      <c r="AF17300" t="s">
        <v>19136</v>
      </c>
      <c r="AG17300" t="s">
        <v>19137</v>
      </c>
      <c r="AH17300" t="s">
        <v>19138</v>
      </c>
      <c r="AI17300" t="s">
        <v>19139</v>
      </c>
    </row>
    <row r="17302" spans="1:35">
      <c r="A17302" t="s">
        <v>19140</v>
      </c>
      <c r="B17302" t="s">
        <v>19039</v>
      </c>
      <c r="C17302" t="s">
        <v>19141</v>
      </c>
      <c r="D17302" t="s">
        <v>19142</v>
      </c>
      <c r="E17302" t="s">
        <v>19143</v>
      </c>
      <c r="F17302" t="s">
        <v>19144</v>
      </c>
      <c r="G17302" t="s">
        <v>19145</v>
      </c>
      <c r="H17302" t="s">
        <v>19146</v>
      </c>
      <c r="I17302" t="s">
        <v>19147</v>
      </c>
      <c r="J17302" t="s">
        <v>19148</v>
      </c>
      <c r="K17302" t="s">
        <v>19149</v>
      </c>
      <c r="L17302" t="s">
        <v>19150</v>
      </c>
      <c r="M17302" t="s">
        <v>19151</v>
      </c>
      <c r="N17302" t="s">
        <v>19152</v>
      </c>
      <c r="O17302" t="s">
        <v>19153</v>
      </c>
      <c r="P17302" t="s">
        <v>19154</v>
      </c>
      <c r="Q17302" t="s">
        <v>19155</v>
      </c>
      <c r="R17302" t="s">
        <v>19156</v>
      </c>
      <c r="S17302" t="s">
        <v>19157</v>
      </c>
      <c r="T17302" t="s">
        <v>19158</v>
      </c>
      <c r="U17302" t="s">
        <v>19159</v>
      </c>
      <c r="V17302" t="s">
        <v>19160</v>
      </c>
      <c r="W17302" t="s">
        <v>19161</v>
      </c>
      <c r="X17302" t="s">
        <v>19162</v>
      </c>
      <c r="Y17302" t="s">
        <v>19163</v>
      </c>
      <c r="Z17302" t="s">
        <v>19164</v>
      </c>
      <c r="AA17302" t="s">
        <v>19165</v>
      </c>
      <c r="AB17302" t="s">
        <v>19166</v>
      </c>
      <c r="AC17302" t="s">
        <v>19167</v>
      </c>
      <c r="AD17302" t="s">
        <v>19168</v>
      </c>
    </row>
    <row r="17304" spans="1:35">
      <c r="A17304" t="s">
        <v>19169</v>
      </c>
      <c r="B17304" t="s">
        <v>19170</v>
      </c>
      <c r="C17304" t="s">
        <v>19171</v>
      </c>
    </row>
    <row r="17306" spans="1:35">
      <c r="A17306" t="s">
        <v>19172</v>
      </c>
    </row>
    <row r="17308" spans="1:35">
      <c r="A17308" t="s">
        <v>19173</v>
      </c>
    </row>
    <row r="17310" spans="1:35">
      <c r="A17310" t="s">
        <v>19174</v>
      </c>
    </row>
    <row r="17312" spans="1:35">
      <c r="A17312" t="s">
        <v>19175</v>
      </c>
    </row>
    <row r="17314" spans="1:3">
      <c r="A17314" t="s">
        <v>19176</v>
      </c>
    </row>
    <row r="17315" spans="1:3">
      <c r="A17315" s="1" t="s">
        <v>19177</v>
      </c>
    </row>
    <row r="17320" spans="1:3">
      <c r="A17320" t="s">
        <v>19178</v>
      </c>
      <c r="B17320" t="s">
        <v>1636</v>
      </c>
      <c r="C17320" t="s">
        <v>19179</v>
      </c>
    </row>
    <row r="17321" spans="1:3">
      <c r="A17321" t="s">
        <v>19180</v>
      </c>
    </row>
    <row r="17322" spans="1:3">
      <c r="A17322" t="s">
        <v>19181</v>
      </c>
      <c r="B17322" t="s">
        <v>19182</v>
      </c>
    </row>
    <row r="17323" spans="1:3">
      <c r="A17323" t="s">
        <v>19183</v>
      </c>
      <c r="B17323" t="s">
        <v>19184</v>
      </c>
      <c r="C17323" t="s">
        <v>19185</v>
      </c>
    </row>
    <row r="17324" spans="1:3">
      <c r="A17324" t="s">
        <v>19186</v>
      </c>
    </row>
    <row r="17325" spans="1:3">
      <c r="A17325" t="s">
        <v>19187</v>
      </c>
    </row>
    <row r="17326" spans="1:3">
      <c r="A17326" t="s">
        <v>19188</v>
      </c>
      <c r="B17326" t="s">
        <v>1636</v>
      </c>
      <c r="C17326" t="s">
        <v>19189</v>
      </c>
    </row>
    <row r="17327" spans="1:3">
      <c r="A17327" t="s">
        <v>19190</v>
      </c>
    </row>
    <row r="17328" spans="1:3">
      <c r="A17328" t="s">
        <v>19191</v>
      </c>
    </row>
    <row r="17329" spans="1:7">
      <c r="A17329" t="s">
        <v>19192</v>
      </c>
    </row>
    <row r="17330" spans="1:7">
      <c r="A17330" t="s">
        <v>19193</v>
      </c>
    </row>
    <row r="17331" spans="1:7">
      <c r="A17331" t="s">
        <v>19194</v>
      </c>
    </row>
    <row r="17332" spans="1:7">
      <c r="A17332" t="s">
        <v>19195</v>
      </c>
      <c r="B17332" t="s">
        <v>19196</v>
      </c>
      <c r="C17332" t="s">
        <v>19197</v>
      </c>
      <c r="D17332" t="s">
        <v>19198</v>
      </c>
    </row>
    <row r="17333" spans="1:7">
      <c r="A17333" t="s">
        <v>19199</v>
      </c>
      <c r="B17333" t="s">
        <v>150</v>
      </c>
      <c r="C17333" t="s">
        <v>19200</v>
      </c>
    </row>
    <row r="17334" spans="1:7">
      <c r="A17334" t="s">
        <v>19201</v>
      </c>
      <c r="B17334" t="s">
        <v>19202</v>
      </c>
    </row>
    <row r="17335" spans="1:7">
      <c r="A17335" t="s">
        <v>19203</v>
      </c>
      <c r="B17335" t="s">
        <v>19204</v>
      </c>
      <c r="C17335" t="s">
        <v>19205</v>
      </c>
    </row>
    <row r="17336" spans="1:7">
      <c r="A17336" t="s">
        <v>19206</v>
      </c>
      <c r="B17336" t="s">
        <v>1636</v>
      </c>
      <c r="C17336" t="s">
        <v>19207</v>
      </c>
      <c r="D17336" t="s">
        <v>19208</v>
      </c>
      <c r="E17336" t="s">
        <v>19209</v>
      </c>
    </row>
    <row r="17338" spans="1:7">
      <c r="A17338" t="s">
        <v>19210</v>
      </c>
    </row>
    <row r="17339" spans="1:7">
      <c r="A17339" t="s">
        <v>19211</v>
      </c>
      <c r="B17339" t="s">
        <v>19212</v>
      </c>
      <c r="C17339" t="s">
        <v>19213</v>
      </c>
      <c r="D17339" t="s">
        <v>19214</v>
      </c>
      <c r="E17339" t="s">
        <v>19215</v>
      </c>
      <c r="F17339" t="s">
        <v>19216</v>
      </c>
      <c r="G17339" t="s">
        <v>19217</v>
      </c>
    </row>
    <row r="17341" spans="1:7">
      <c r="A17341" t="s">
        <v>19218</v>
      </c>
      <c r="B17341" t="s">
        <v>19219</v>
      </c>
    </row>
    <row r="17342" spans="1:7">
      <c r="A17342" t="s">
        <v>19220</v>
      </c>
      <c r="B17342" t="s">
        <v>19221</v>
      </c>
      <c r="C17342" t="s">
        <v>19222</v>
      </c>
    </row>
    <row r="17343" spans="1:7">
      <c r="A17343" t="s">
        <v>19223</v>
      </c>
      <c r="B17343" t="s">
        <v>19224</v>
      </c>
      <c r="C17343" t="s">
        <v>19225</v>
      </c>
    </row>
    <row r="17344" spans="1:7">
      <c r="A17344" t="s">
        <v>19226</v>
      </c>
      <c r="B17344" t="s">
        <v>19227</v>
      </c>
      <c r="C17344" t="s">
        <v>19228</v>
      </c>
    </row>
    <row r="17345" spans="1:59">
      <c r="A17345" t="s">
        <v>19229</v>
      </c>
      <c r="B17345" t="s">
        <v>19230</v>
      </c>
      <c r="C17345" t="s">
        <v>19231</v>
      </c>
    </row>
    <row r="17346" spans="1:59">
      <c r="A17346" t="s">
        <v>19232</v>
      </c>
      <c r="B17346" t="s">
        <v>1527</v>
      </c>
      <c r="C17346" t="s">
        <v>4479</v>
      </c>
      <c r="D17346" t="s">
        <v>19233</v>
      </c>
      <c r="E17346" t="s">
        <v>19234</v>
      </c>
      <c r="F17346" t="s">
        <v>19235</v>
      </c>
      <c r="G17346" t="s">
        <v>19236</v>
      </c>
      <c r="H17346" t="s">
        <v>3532</v>
      </c>
      <c r="I17346" t="s">
        <v>19237</v>
      </c>
      <c r="J17346" t="s">
        <v>19238</v>
      </c>
      <c r="K17346" t="s">
        <v>2932</v>
      </c>
      <c r="L17346" t="s">
        <v>19239</v>
      </c>
      <c r="M17346" t="s">
        <v>19240</v>
      </c>
      <c r="N17346" t="s">
        <v>19241</v>
      </c>
      <c r="O17346" t="s">
        <v>19242</v>
      </c>
      <c r="P17346" t="s">
        <v>19243</v>
      </c>
      <c r="Q17346" t="s">
        <v>19244</v>
      </c>
      <c r="R17346" t="s">
        <v>19245</v>
      </c>
      <c r="S17346" t="s">
        <v>19246</v>
      </c>
      <c r="T17346" t="s">
        <v>19247</v>
      </c>
      <c r="U17346" t="s">
        <v>19248</v>
      </c>
      <c r="V17346" t="s">
        <v>315</v>
      </c>
      <c r="W17346" t="s">
        <v>19249</v>
      </c>
      <c r="X17346" t="s">
        <v>19250</v>
      </c>
      <c r="Y17346" t="s">
        <v>19251</v>
      </c>
      <c r="Z17346" t="s">
        <v>19252</v>
      </c>
      <c r="AA17346" t="s">
        <v>55</v>
      </c>
      <c r="AB17346" t="s">
        <v>9849</v>
      </c>
      <c r="AC17346" t="s">
        <v>19253</v>
      </c>
      <c r="AD17346" t="s">
        <v>4872</v>
      </c>
      <c r="AE17346" t="s">
        <v>687</v>
      </c>
      <c r="AF17346" t="s">
        <v>19254</v>
      </c>
      <c r="AG17346" t="s">
        <v>19255</v>
      </c>
      <c r="AH17346" t="s">
        <v>218</v>
      </c>
      <c r="AI17346" t="s">
        <v>378</v>
      </c>
      <c r="AJ17346" t="s">
        <v>377</v>
      </c>
      <c r="AK17346" t="s">
        <v>379</v>
      </c>
      <c r="AL17346" t="s">
        <v>51</v>
      </c>
      <c r="AM17346" t="s">
        <v>19256</v>
      </c>
      <c r="AN17346" t="s">
        <v>19257</v>
      </c>
      <c r="AO17346" t="s">
        <v>19258</v>
      </c>
      <c r="AP17346" t="s">
        <v>19259</v>
      </c>
      <c r="AQ17346" t="s">
        <v>19260</v>
      </c>
      <c r="AR17346" t="s">
        <v>19261</v>
      </c>
      <c r="AS17346" t="s">
        <v>19262</v>
      </c>
      <c r="AT17346" t="s">
        <v>19263</v>
      </c>
      <c r="AU17346" t="s">
        <v>19264</v>
      </c>
      <c r="AV17346" t="s">
        <v>19265</v>
      </c>
      <c r="AW17346" t="s">
        <v>19266</v>
      </c>
      <c r="AX17346" t="s">
        <v>19267</v>
      </c>
      <c r="AY17346" t="s">
        <v>19268</v>
      </c>
      <c r="AZ17346" t="s">
        <v>19269</v>
      </c>
      <c r="BA17346" t="s">
        <v>19270</v>
      </c>
      <c r="BB17346" t="s">
        <v>19271</v>
      </c>
      <c r="BC17346" t="s">
        <v>19272</v>
      </c>
      <c r="BD17346" t="s">
        <v>15451</v>
      </c>
      <c r="BE17346" t="s">
        <v>12608</v>
      </c>
      <c r="BF17346" t="s">
        <v>19273</v>
      </c>
      <c r="BG17346" t="s">
        <v>19274</v>
      </c>
    </row>
    <row r="17348" spans="1:59">
      <c r="A17348" t="s">
        <v>19275</v>
      </c>
      <c r="B17348" t="s">
        <v>19276</v>
      </c>
    </row>
    <row r="17350" spans="1:59">
      <c r="A17350" t="s">
        <v>19277</v>
      </c>
    </row>
    <row r="17351" spans="1:59">
      <c r="A17351" t="s">
        <v>19278</v>
      </c>
      <c r="B17351" t="s">
        <v>19279</v>
      </c>
      <c r="C17351" t="s">
        <v>13908</v>
      </c>
      <c r="D17351" t="s">
        <v>19280</v>
      </c>
    </row>
    <row r="17352" spans="1:59">
      <c r="A17352" t="s">
        <v>308</v>
      </c>
    </row>
    <row r="17353" spans="1:59">
      <c r="A17353" t="s">
        <v>19281</v>
      </c>
    </row>
    <row r="17358" spans="1:59">
      <c r="A17358" t="s">
        <v>19282</v>
      </c>
      <c r="B17358" t="s">
        <v>9994</v>
      </c>
      <c r="C17358" t="s">
        <v>19283</v>
      </c>
    </row>
    <row r="17359" spans="1:59">
      <c r="A17359" s="1" t="s">
        <v>19284</v>
      </c>
    </row>
    <row r="17364" spans="1:6">
      <c r="A17364" t="s">
        <v>19285</v>
      </c>
      <c r="B17364" t="s">
        <v>19286</v>
      </c>
      <c r="C17364" t="s">
        <v>19287</v>
      </c>
      <c r="D17364" t="s">
        <v>17274</v>
      </c>
      <c r="E17364" t="s">
        <v>19288</v>
      </c>
      <c r="F17364" t="s">
        <v>19289</v>
      </c>
    </row>
    <row r="17366" spans="1:6">
      <c r="A17366" t="s">
        <v>19290</v>
      </c>
      <c r="B17366" t="s">
        <v>19291</v>
      </c>
    </row>
    <row r="17368" spans="1:6">
      <c r="A17368" t="s">
        <v>19292</v>
      </c>
    </row>
    <row r="17370" spans="1:6">
      <c r="A17370" t="e">
        <f>-Phonics</f>
        <v>#NAME?</v>
      </c>
    </row>
    <row r="17371" spans="1:6">
      <c r="A17371" t="e">
        <f>-Reading</f>
        <v>#NAME?</v>
      </c>
    </row>
    <row r="17372" spans="1:6">
      <c r="A17372" t="e">
        <f>-Writing</f>
        <v>#NAME?</v>
      </c>
    </row>
    <row r="17373" spans="1:6">
      <c r="A17373" t="e">
        <f>-Math</f>
        <v>#NAME?</v>
      </c>
    </row>
    <row r="17374" spans="1:6">
      <c r="A17374" t="e">
        <f>-Science</f>
        <v>#NAME?</v>
      </c>
    </row>
    <row r="17375" spans="1:6">
      <c r="A17375" t="e">
        <f>-Social Studies</f>
        <v>#NAME?</v>
      </c>
    </row>
    <row r="17377" spans="1:2">
      <c r="A17377" t="e">
        <f>-Applied Behavioral Analysis</f>
        <v>#NAME?</v>
      </c>
    </row>
    <row r="17378" spans="1:2">
      <c r="A17378" t="e">
        <f>-Discrete Trial Instruction</f>
        <v>#NAME?</v>
      </c>
    </row>
    <row r="17380" spans="1:2">
      <c r="A17380" t="s">
        <v>19293</v>
      </c>
    </row>
    <row r="17382" spans="1:2">
      <c r="A17382" t="s">
        <v>5348</v>
      </c>
      <c r="B17382" t="s">
        <v>19294</v>
      </c>
    </row>
    <row r="17387" spans="1:2">
      <c r="A17387" s="1" t="s">
        <v>19295</v>
      </c>
    </row>
    <row r="17392" spans="1:2">
      <c r="A17392" t="s">
        <v>19296</v>
      </c>
    </row>
    <row r="17394" spans="1:7">
      <c r="A17394" t="s">
        <v>19297</v>
      </c>
      <c r="B17394" t="s">
        <v>19298</v>
      </c>
      <c r="C17394" t="s">
        <v>19299</v>
      </c>
      <c r="D17394" t="s">
        <v>19300</v>
      </c>
      <c r="E17394" t="s">
        <v>804</v>
      </c>
      <c r="F17394" t="s">
        <v>17274</v>
      </c>
      <c r="G17394" t="s">
        <v>19301</v>
      </c>
    </row>
    <row r="17396" spans="1:7">
      <c r="A17396" t="e">
        <f>- Arithmetic</f>
        <v>#NAME?</v>
      </c>
    </row>
    <row r="17397" spans="1:7">
      <c r="A17397" t="e">
        <f>- Pre-Algebra</f>
        <v>#NAME?</v>
      </c>
    </row>
    <row r="17398" spans="1:7">
      <c r="A17398" t="e">
        <f>- Algebra</f>
        <v>#NAME?</v>
      </c>
    </row>
    <row r="17399" spans="1:7">
      <c r="A17399" t="e">
        <f>- Geometry</f>
        <v>#NAME?</v>
      </c>
    </row>
    <row r="17400" spans="1:7">
      <c r="A17400" t="e">
        <f>- Trigonometry</f>
        <v>#NAME?</v>
      </c>
    </row>
    <row r="17401" spans="1:7">
      <c r="A17401" t="e">
        <f>- SHSAT</f>
        <v>#NAME?</v>
      </c>
    </row>
    <row r="17402" spans="1:7">
      <c r="A17402" t="e">
        <f>- ISEE/ SSAT</f>
        <v>#NAME?</v>
      </c>
    </row>
    <row r="17403" spans="1:7">
      <c r="A17403" t="e">
        <f>- ACT</f>
        <v>#NAME?</v>
      </c>
    </row>
    <row r="17404" spans="1:7">
      <c r="A17404" t="e">
        <f>- SAT</f>
        <v>#NAME?</v>
      </c>
    </row>
    <row r="17405" spans="1:7">
      <c r="A17405" t="e">
        <f>- GED/ TACS</f>
        <v>#NAME?</v>
      </c>
    </row>
    <row r="17406" spans="1:7">
      <c r="A17406" t="e">
        <f>- NY state Test</f>
        <v>#NAME?</v>
      </c>
    </row>
    <row r="17407" spans="1:7">
      <c r="A17407" t="e">
        <f>- Regents Exam</f>
        <v>#NAME?</v>
      </c>
    </row>
    <row r="17409" spans="1:2">
      <c r="A17409" t="s">
        <v>19302</v>
      </c>
      <c r="B17409" t="s">
        <v>19303</v>
      </c>
    </row>
    <row r="17410" spans="1:2">
      <c r="A17410" s="1" t="s">
        <v>19304</v>
      </c>
    </row>
    <row r="17415" spans="1:2">
      <c r="A17415" t="s">
        <v>19305</v>
      </c>
    </row>
    <row r="17416" spans="1:2">
      <c r="A17416" t="s">
        <v>19306</v>
      </c>
    </row>
    <row r="17417" spans="1:2">
      <c r="A17417" t="s">
        <v>19307</v>
      </c>
      <c r="B17417" t="s">
        <v>19308</v>
      </c>
    </row>
    <row r="17419" spans="1:2">
      <c r="A17419" t="s">
        <v>11711</v>
      </c>
    </row>
    <row r="17420" spans="1:2">
      <c r="A17420" t="s">
        <v>19309</v>
      </c>
    </row>
    <row r="17421" spans="1:2">
      <c r="A17421" t="s">
        <v>11715</v>
      </c>
    </row>
    <row r="17422" spans="1:2">
      <c r="A17422" t="s">
        <v>19310</v>
      </c>
    </row>
    <row r="17423" spans="1:2">
      <c r="A17423" t="s">
        <v>7688</v>
      </c>
    </row>
    <row r="17424" spans="1:2">
      <c r="A17424" t="s">
        <v>19311</v>
      </c>
    </row>
    <row r="17425" spans="1:7">
      <c r="A17425" t="s">
        <v>19312</v>
      </c>
    </row>
    <row r="17426" spans="1:7">
      <c r="A17426" t="s">
        <v>19313</v>
      </c>
    </row>
    <row r="17427" spans="1:7">
      <c r="A17427" t="s">
        <v>19314</v>
      </c>
    </row>
    <row r="17428" spans="1:7">
      <c r="A17428" t="s">
        <v>19315</v>
      </c>
    </row>
    <row r="17429" spans="1:7">
      <c r="A17429" t="s">
        <v>19316</v>
      </c>
      <c r="B17429" t="s">
        <v>896</v>
      </c>
      <c r="C17429" t="s">
        <v>218</v>
      </c>
      <c r="D17429" t="s">
        <v>380</v>
      </c>
      <c r="E17429" t="s">
        <v>896</v>
      </c>
      <c r="F17429" t="s">
        <v>378</v>
      </c>
      <c r="G17429" t="s">
        <v>19317</v>
      </c>
    </row>
    <row r="17431" spans="1:7">
      <c r="A17431" t="s">
        <v>19318</v>
      </c>
    </row>
    <row r="17432" spans="1:7">
      <c r="A17432" t="s">
        <v>19319</v>
      </c>
    </row>
    <row r="17433" spans="1:7">
      <c r="A17433" t="s">
        <v>19320</v>
      </c>
    </row>
    <row r="17434" spans="1:7">
      <c r="A17434" s="1" t="s">
        <v>19321</v>
      </c>
    </row>
    <row r="17439" spans="1:7">
      <c r="A17439" t="s">
        <v>19322</v>
      </c>
    </row>
    <row r="17440" spans="1:7">
      <c r="A17440" t="s">
        <v>8</v>
      </c>
      <c r="B17440" t="s">
        <v>19323</v>
      </c>
      <c r="C17440" t="s">
        <v>19324</v>
      </c>
      <c r="D17440" t="s">
        <v>19325</v>
      </c>
      <c r="E17440" t="s">
        <v>19326</v>
      </c>
    </row>
    <row r="17441" spans="1:7">
      <c r="A17441" t="s">
        <v>19327</v>
      </c>
      <c r="B17441" t="s">
        <v>3375</v>
      </c>
      <c r="C17441" t="s">
        <v>19328</v>
      </c>
      <c r="D17441" t="s">
        <v>19329</v>
      </c>
      <c r="E17441" t="s">
        <v>2419</v>
      </c>
      <c r="F17441" t="s">
        <v>19330</v>
      </c>
      <c r="G17441" t="s">
        <v>19331</v>
      </c>
    </row>
    <row r="17442" spans="1:7">
      <c r="A17442" t="s">
        <v>19332</v>
      </c>
      <c r="B17442" t="s">
        <v>19333</v>
      </c>
    </row>
    <row r="17443" spans="1:7">
      <c r="A17443" t="s">
        <v>19334</v>
      </c>
      <c r="B17443" t="s">
        <v>19335</v>
      </c>
      <c r="C17443" t="s">
        <v>19336</v>
      </c>
    </row>
    <row r="17444" spans="1:7">
      <c r="A17444" t="s">
        <v>19337</v>
      </c>
    </row>
    <row r="17445" spans="1:7">
      <c r="A17445" t="s">
        <v>19338</v>
      </c>
      <c r="B17445" t="s">
        <v>19339</v>
      </c>
      <c r="C17445" t="s">
        <v>19340</v>
      </c>
    </row>
    <row r="17447" spans="1:7">
      <c r="A17447" t="s">
        <v>19341</v>
      </c>
      <c r="B17447" t="s">
        <v>19342</v>
      </c>
      <c r="C17447" t="s">
        <v>19343</v>
      </c>
    </row>
    <row r="17449" spans="1:7">
      <c r="A17449" t="s">
        <v>19344</v>
      </c>
      <c r="B17449" t="s">
        <v>19345</v>
      </c>
      <c r="C17449" t="s">
        <v>19346</v>
      </c>
    </row>
    <row r="17451" spans="1:7">
      <c r="A17451" t="s">
        <v>8</v>
      </c>
    </row>
    <row r="17452" spans="1:7">
      <c r="A17452" s="1" t="s">
        <v>19347</v>
      </c>
    </row>
    <row r="17457" spans="1:4">
      <c r="A17457" t="s">
        <v>19348</v>
      </c>
      <c r="B17457" t="s">
        <v>19349</v>
      </c>
    </row>
    <row r="17459" spans="1:4">
      <c r="A17459" t="s">
        <v>19350</v>
      </c>
      <c r="B17459" t="s">
        <v>19351</v>
      </c>
    </row>
    <row r="17461" spans="1:4">
      <c r="A17461" t="s">
        <v>19352</v>
      </c>
      <c r="B17461" t="s">
        <v>19353</v>
      </c>
      <c r="C17461" t="s">
        <v>19354</v>
      </c>
      <c r="D17461" t="s">
        <v>19355</v>
      </c>
    </row>
    <row r="17463" spans="1:4">
      <c r="A17463" t="s">
        <v>19356</v>
      </c>
    </row>
    <row r="17465" spans="1:4">
      <c r="A17465" t="s">
        <v>19357</v>
      </c>
    </row>
    <row r="17467" spans="1:4">
      <c r="A17467" t="s">
        <v>19358</v>
      </c>
    </row>
    <row r="17469" spans="1:4">
      <c r="A17469" t="s">
        <v>17130</v>
      </c>
    </row>
    <row r="17470" spans="1:4">
      <c r="A17470" t="s">
        <v>2397</v>
      </c>
    </row>
    <row r="17471" spans="1:4">
      <c r="A17471" t="s">
        <v>527</v>
      </c>
    </row>
    <row r="17472" spans="1:4">
      <c r="A17472" t="s">
        <v>529</v>
      </c>
    </row>
    <row r="17473" spans="1:12">
      <c r="A17473" t="s">
        <v>7475</v>
      </c>
    </row>
    <row r="17474" spans="1:12">
      <c r="A17474" t="s">
        <v>19359</v>
      </c>
    </row>
    <row r="17475" spans="1:12">
      <c r="A17475" t="s">
        <v>2148</v>
      </c>
    </row>
    <row r="17476" spans="1:12">
      <c r="A17476" t="s">
        <v>19360</v>
      </c>
    </row>
    <row r="17478" spans="1:12">
      <c r="A17478" t="s">
        <v>19361</v>
      </c>
    </row>
    <row r="17479" spans="1:12">
      <c r="A17479" s="1" t="s">
        <v>19362</v>
      </c>
    </row>
    <row r="17484" spans="1:12">
      <c r="A17484" t="s">
        <v>19363</v>
      </c>
    </row>
    <row r="17486" spans="1:12">
      <c r="A17486" t="s">
        <v>19364</v>
      </c>
      <c r="B17486" t="s">
        <v>818</v>
      </c>
      <c r="C17486" t="s">
        <v>2437</v>
      </c>
      <c r="D17486" t="s">
        <v>1645</v>
      </c>
      <c r="E17486" t="s">
        <v>2451</v>
      </c>
      <c r="F17486" t="s">
        <v>19365</v>
      </c>
    </row>
    <row r="17488" spans="1:12">
      <c r="A17488" t="s">
        <v>19366</v>
      </c>
      <c r="B17488" t="s">
        <v>19367</v>
      </c>
      <c r="C17488" t="s">
        <v>19368</v>
      </c>
      <c r="D17488" t="s">
        <v>19369</v>
      </c>
      <c r="E17488" t="s">
        <v>19370</v>
      </c>
      <c r="F17488" t="s">
        <v>19371</v>
      </c>
      <c r="G17488" t="s">
        <v>19372</v>
      </c>
      <c r="H17488" t="s">
        <v>13883</v>
      </c>
      <c r="I17488" t="s">
        <v>19373</v>
      </c>
      <c r="J17488" t="s">
        <v>19374</v>
      </c>
      <c r="K17488" t="s">
        <v>19375</v>
      </c>
      <c r="L17488" t="s">
        <v>19376</v>
      </c>
    </row>
    <row r="17490" spans="1:4">
      <c r="A17490" t="s">
        <v>19377</v>
      </c>
      <c r="B17490" t="s">
        <v>19378</v>
      </c>
    </row>
    <row r="17492" spans="1:4">
      <c r="A17492" t="s">
        <v>19379</v>
      </c>
    </row>
    <row r="17493" spans="1:4">
      <c r="A17493" t="e">
        <f>- Please contact me for homeschooling rates</f>
        <v>#NAME?</v>
      </c>
    </row>
    <row r="17495" spans="1:4">
      <c r="A17495" t="s">
        <v>19380</v>
      </c>
      <c r="B17495" t="s">
        <v>19381</v>
      </c>
    </row>
    <row r="17496" spans="1:4">
      <c r="A17496" s="1" t="s">
        <v>19382</v>
      </c>
    </row>
    <row r="17501" spans="1:4">
      <c r="A17501" t="s">
        <v>8</v>
      </c>
      <c r="B17501" t="s">
        <v>19383</v>
      </c>
      <c r="C17501" t="s">
        <v>19384</v>
      </c>
      <c r="D17501" t="s">
        <v>19385</v>
      </c>
    </row>
    <row r="17502" spans="1:4">
      <c r="A17502" t="s">
        <v>19386</v>
      </c>
    </row>
    <row r="17504" spans="1:4">
      <c r="A17504" t="s">
        <v>19387</v>
      </c>
      <c r="B17504" t="s">
        <v>13077</v>
      </c>
      <c r="C17504" t="s">
        <v>2244</v>
      </c>
      <c r="D17504" t="s">
        <v>19388</v>
      </c>
    </row>
    <row r="17507" spans="1:5">
      <c r="A17507" t="s">
        <v>19389</v>
      </c>
    </row>
    <row r="17508" spans="1:5">
      <c r="A17508" t="s">
        <v>19390</v>
      </c>
    </row>
    <row r="17510" spans="1:5">
      <c r="A17510" t="s">
        <v>19391</v>
      </c>
      <c r="B17510" t="s">
        <v>19392</v>
      </c>
    </row>
    <row r="17512" spans="1:5">
      <c r="A17512" t="s">
        <v>19393</v>
      </c>
    </row>
    <row r="17513" spans="1:5">
      <c r="A17513" s="1" t="s">
        <v>19394</v>
      </c>
    </row>
    <row r="17518" spans="1:5">
      <c r="A17518" t="s">
        <v>19395</v>
      </c>
      <c r="B17518" t="s">
        <v>3284</v>
      </c>
      <c r="C17518" t="s">
        <v>19396</v>
      </c>
      <c r="D17518" t="s">
        <v>19397</v>
      </c>
      <c r="E17518" t="s">
        <v>19398</v>
      </c>
    </row>
    <row r="17520" spans="1:5">
      <c r="A17520" t="s">
        <v>19399</v>
      </c>
      <c r="B17520" t="s">
        <v>19400</v>
      </c>
      <c r="C17520" t="s">
        <v>673</v>
      </c>
      <c r="D17520" t="s">
        <v>10463</v>
      </c>
    </row>
    <row r="17522" spans="1:6">
      <c r="A17522" t="e">
        <f>- Calculus</f>
        <v>#NAME?</v>
      </c>
      <c r="B17522" t="s">
        <v>3359</v>
      </c>
      <c r="C17522" t="s">
        <v>372</v>
      </c>
    </row>
    <row r="17523" spans="1:6">
      <c r="A17523" t="e">
        <f>- physics I</f>
        <v>#NAME?</v>
      </c>
      <c r="B17523" t="s">
        <v>366</v>
      </c>
      <c r="C17523" t="s">
        <v>19401</v>
      </c>
      <c r="D17523" t="s">
        <v>19402</v>
      </c>
      <c r="E17523" t="s">
        <v>19403</v>
      </c>
    </row>
    <row r="17524" spans="1:6">
      <c r="A17524" t="e">
        <f>- chemistry (Physical And Organic)</f>
        <v>#NAME?</v>
      </c>
    </row>
    <row r="17525" spans="1:6">
      <c r="A17525" t="e">
        <f>- Engineering</f>
        <v>#NAME?</v>
      </c>
    </row>
    <row r="17526" spans="1:6">
      <c r="A17526" t="e">
        <f>- SAT</f>
        <v>#NAME?</v>
      </c>
      <c r="B17526" t="s">
        <v>380</v>
      </c>
      <c r="C17526" t="s">
        <v>19404</v>
      </c>
      <c r="D17526" t="s">
        <v>377</v>
      </c>
      <c r="E17526" t="s">
        <v>378</v>
      </c>
      <c r="F17526" t="s">
        <v>363</v>
      </c>
    </row>
    <row r="17528" spans="1:6">
      <c r="A17528" t="s">
        <v>19405</v>
      </c>
      <c r="B17528" t="s">
        <v>19406</v>
      </c>
      <c r="C17528" t="s">
        <v>19407</v>
      </c>
      <c r="D17528" t="s">
        <v>19408</v>
      </c>
    </row>
    <row r="17531" spans="1:6">
      <c r="A17531" t="s">
        <v>19409</v>
      </c>
    </row>
    <row r="17534" spans="1:6">
      <c r="A17534" t="s">
        <v>19410</v>
      </c>
      <c r="B17534" t="s">
        <v>19411</v>
      </c>
      <c r="C17534" t="s">
        <v>19412</v>
      </c>
    </row>
    <row r="17537" spans="1:8">
      <c r="A17537" t="s">
        <v>19413</v>
      </c>
      <c r="B17537" t="s">
        <v>19414</v>
      </c>
      <c r="C17537" t="s">
        <v>19415</v>
      </c>
      <c r="D17537" t="s">
        <v>19416</v>
      </c>
      <c r="E17537" t="s">
        <v>19417</v>
      </c>
      <c r="F17537" t="s">
        <v>19418</v>
      </c>
      <c r="G17537" t="s">
        <v>19419</v>
      </c>
      <c r="H17537" t="s">
        <v>19420</v>
      </c>
    </row>
    <row r="17538" spans="1:8">
      <c r="A17538" t="s">
        <v>308</v>
      </c>
    </row>
    <row r="17539" spans="1:8">
      <c r="A17539" t="s">
        <v>19421</v>
      </c>
    </row>
    <row r="17544" spans="1:8">
      <c r="A17544" t="s">
        <v>8</v>
      </c>
    </row>
    <row r="17546" spans="1:8">
      <c r="A17546" t="s">
        <v>19422</v>
      </c>
      <c r="B17546" t="s">
        <v>19423</v>
      </c>
      <c r="C17546" t="s">
        <v>19424</v>
      </c>
      <c r="D17546" t="s">
        <v>1636</v>
      </c>
      <c r="E17546" t="s">
        <v>19425</v>
      </c>
    </row>
    <row r="17549" spans="1:8">
      <c r="A17549" t="s">
        <v>12296</v>
      </c>
    </row>
    <row r="17551" spans="1:8">
      <c r="A17551" t="s">
        <v>19426</v>
      </c>
      <c r="B17551" t="s">
        <v>380</v>
      </c>
      <c r="C17551" t="s">
        <v>378</v>
      </c>
      <c r="D17551" t="s">
        <v>19427</v>
      </c>
    </row>
    <row r="17553" spans="1:1">
      <c r="A17553" t="s">
        <v>19428</v>
      </c>
    </row>
    <row r="17555" spans="1:1">
      <c r="A17555" t="s">
        <v>19429</v>
      </c>
    </row>
    <row r="17557" spans="1:1">
      <c r="A17557" t="s">
        <v>19430</v>
      </c>
    </row>
    <row r="17559" spans="1:1">
      <c r="A17559" t="s">
        <v>19431</v>
      </c>
    </row>
    <row r="17561" spans="1:1">
      <c r="A17561" t="s">
        <v>19432</v>
      </c>
    </row>
    <row r="17563" spans="1:1">
      <c r="A17563" t="s">
        <v>19433</v>
      </c>
    </row>
    <row r="17565" spans="1:1">
      <c r="A17565" t="s">
        <v>19434</v>
      </c>
    </row>
    <row r="17569" spans="1:3">
      <c r="A17569" t="s">
        <v>19435</v>
      </c>
    </row>
    <row r="17571" spans="1:3">
      <c r="A17571" t="s">
        <v>19436</v>
      </c>
    </row>
    <row r="17573" spans="1:3">
      <c r="A17573" t="s">
        <v>19437</v>
      </c>
    </row>
    <row r="17575" spans="1:3">
      <c r="A17575" t="s">
        <v>19438</v>
      </c>
      <c r="B17575" t="s">
        <v>19439</v>
      </c>
      <c r="C17575" t="s">
        <v>19440</v>
      </c>
    </row>
    <row r="17577" spans="1:3">
      <c r="A17577" t="s">
        <v>19441</v>
      </c>
    </row>
    <row r="17579" spans="1:3">
      <c r="A17579" t="s">
        <v>19442</v>
      </c>
      <c r="B17579" t="s">
        <v>19443</v>
      </c>
    </row>
    <row r="17581" spans="1:3">
      <c r="A17581" t="s">
        <v>19444</v>
      </c>
    </row>
    <row r="17584" spans="1:3">
      <c r="A17584" t="s">
        <v>19445</v>
      </c>
    </row>
    <row r="17586" spans="1:6">
      <c r="A17586" t="s">
        <v>19446</v>
      </c>
    </row>
    <row r="17588" spans="1:6">
      <c r="A17588" t="s">
        <v>19447</v>
      </c>
    </row>
    <row r="17590" spans="1:6">
      <c r="A17590" t="s">
        <v>19448</v>
      </c>
    </row>
    <row r="17592" spans="1:6">
      <c r="A17592" s="1" t="s">
        <v>19449</v>
      </c>
    </row>
    <row r="17597" spans="1:6">
      <c r="A17597" t="s">
        <v>19450</v>
      </c>
      <c r="B17597" t="s">
        <v>19451</v>
      </c>
      <c r="C17597" t="s">
        <v>19452</v>
      </c>
      <c r="D17597" t="s">
        <v>377</v>
      </c>
      <c r="E17597" t="s">
        <v>688</v>
      </c>
      <c r="F17597" t="s">
        <v>19453</v>
      </c>
    </row>
    <row r="17599" spans="1:6">
      <c r="A17599" t="s">
        <v>19454</v>
      </c>
      <c r="B17599" t="s">
        <v>19455</v>
      </c>
    </row>
    <row r="17601" spans="1:7">
      <c r="A17601" t="s">
        <v>7727</v>
      </c>
    </row>
    <row r="17602" spans="1:7">
      <c r="A17602" t="s">
        <v>19456</v>
      </c>
    </row>
    <row r="17604" spans="1:7">
      <c r="A17604" t="s">
        <v>19457</v>
      </c>
      <c r="B17604" t="s">
        <v>19458</v>
      </c>
    </row>
    <row r="17606" spans="1:7">
      <c r="A17606" t="s">
        <v>19459</v>
      </c>
      <c r="B17606" t="s">
        <v>19460</v>
      </c>
    </row>
    <row r="17608" spans="1:7">
      <c r="A17608" t="s">
        <v>19461</v>
      </c>
      <c r="B17608" t="s">
        <v>19404</v>
      </c>
      <c r="C17608" t="s">
        <v>19462</v>
      </c>
      <c r="D17608" t="s">
        <v>380</v>
      </c>
      <c r="E17608" t="s">
        <v>19463</v>
      </c>
      <c r="F17608" t="s">
        <v>378</v>
      </c>
      <c r="G17608" t="s">
        <v>19464</v>
      </c>
    </row>
    <row r="17610" spans="1:7">
      <c r="A17610" t="s">
        <v>19465</v>
      </c>
    </row>
    <row r="17611" spans="1:7">
      <c r="A17611" s="1" t="s">
        <v>19466</v>
      </c>
    </row>
    <row r="17616" spans="1:7">
      <c r="A17616" t="s">
        <v>19467</v>
      </c>
    </row>
    <row r="17618" spans="1:4">
      <c r="A17618" t="s">
        <v>19468</v>
      </c>
    </row>
    <row r="17619" spans="1:4">
      <c r="A17619" t="s">
        <v>19469</v>
      </c>
    </row>
    <row r="17620" spans="1:4">
      <c r="A17620" t="s">
        <v>19470</v>
      </c>
    </row>
    <row r="17622" spans="1:4">
      <c r="A17622" t="s">
        <v>19471</v>
      </c>
    </row>
    <row r="17623" spans="1:4">
      <c r="A17623" t="s">
        <v>457</v>
      </c>
      <c r="B17623" t="s">
        <v>1052</v>
      </c>
      <c r="C17623" t="s">
        <v>1011</v>
      </c>
      <c r="D17623" t="s">
        <v>19472</v>
      </c>
    </row>
    <row r="17624" spans="1:4">
      <c r="A17624" t="s">
        <v>19473</v>
      </c>
      <c r="B17624" t="s">
        <v>19474</v>
      </c>
    </row>
    <row r="17625" spans="1:4">
      <c r="A17625" t="s">
        <v>19475</v>
      </c>
    </row>
    <row r="17626" spans="1:4">
      <c r="A17626" t="s">
        <v>19476</v>
      </c>
    </row>
    <row r="17627" spans="1:4">
      <c r="A17627" t="s">
        <v>19477</v>
      </c>
    </row>
    <row r="17628" spans="1:4">
      <c r="A17628" t="s">
        <v>19478</v>
      </c>
      <c r="B17628" t="s">
        <v>19479</v>
      </c>
    </row>
    <row r="17629" spans="1:4">
      <c r="A17629" t="s">
        <v>19480</v>
      </c>
    </row>
    <row r="17630" spans="1:4">
      <c r="A17630" t="s">
        <v>19481</v>
      </c>
    </row>
    <row r="17631" spans="1:4">
      <c r="A17631" t="s">
        <v>19482</v>
      </c>
      <c r="B17631" t="s">
        <v>19483</v>
      </c>
    </row>
    <row r="17632" spans="1:4">
      <c r="A17632" t="s">
        <v>19484</v>
      </c>
    </row>
    <row r="17637" spans="1:2">
      <c r="A17637" t="s">
        <v>19485</v>
      </c>
      <c r="B17637" t="s">
        <v>19486</v>
      </c>
    </row>
    <row r="17639" spans="1:2">
      <c r="A17639" t="s">
        <v>19487</v>
      </c>
    </row>
    <row r="17641" spans="1:2">
      <c r="A17641" t="s">
        <v>19488</v>
      </c>
    </row>
    <row r="17644" spans="1:2">
      <c r="A17644" t="s">
        <v>19489</v>
      </c>
    </row>
    <row r="17646" spans="1:2">
      <c r="A17646" t="s">
        <v>2046</v>
      </c>
      <c r="B17646" t="s">
        <v>19490</v>
      </c>
    </row>
    <row r="17649" spans="1:3">
      <c r="A17649" t="s">
        <v>19491</v>
      </c>
    </row>
    <row r="17651" spans="1:3">
      <c r="A17651" t="e">
        <f>- explained SLOWLY</f>
        <v>#NAME?</v>
      </c>
      <c r="B17651" t="s">
        <v>19492</v>
      </c>
    </row>
    <row r="17653" spans="1:3">
      <c r="A17653" t="e">
        <f>- EXAMPLES given Using COMMON</f>
        <v>#NAME?</v>
      </c>
      <c r="B17653" t="s">
        <v>19493</v>
      </c>
    </row>
    <row r="17655" spans="1:3">
      <c r="A17655" t="e">
        <f>- Extremely patient And understanding</f>
        <v>#NAME?</v>
      </c>
      <c r="B17655" t="s">
        <v>19494</v>
      </c>
    </row>
    <row r="17657" spans="1:3">
      <c r="A17657" t="e">
        <f>- Brought Grades up</f>
        <v>#NAME?</v>
      </c>
      <c r="B17657" t="s">
        <v>19495</v>
      </c>
      <c r="C17657" t="s">
        <v>19496</v>
      </c>
    </row>
    <row r="17660" spans="1:3">
      <c r="A17660" t="s">
        <v>19497</v>
      </c>
    </row>
    <row r="17662" spans="1:3">
      <c r="A17662" t="s">
        <v>19498</v>
      </c>
    </row>
    <row r="17664" spans="1:3">
      <c r="A17664" t="s">
        <v>19499</v>
      </c>
    </row>
    <row r="17666" spans="1:11">
      <c r="A17666" t="s">
        <v>19500</v>
      </c>
    </row>
    <row r="17668" spans="1:11">
      <c r="A17668" t="s">
        <v>19501</v>
      </c>
    </row>
    <row r="17671" spans="1:11">
      <c r="A17671" t="s">
        <v>19502</v>
      </c>
      <c r="B17671" t="s">
        <v>4817</v>
      </c>
      <c r="C17671" t="s">
        <v>9873</v>
      </c>
      <c r="D17671" t="s">
        <v>19503</v>
      </c>
      <c r="E17671" t="s">
        <v>14255</v>
      </c>
      <c r="F17671" t="s">
        <v>18091</v>
      </c>
      <c r="G17671" t="s">
        <v>19504</v>
      </c>
      <c r="H17671" t="s">
        <v>19505</v>
      </c>
      <c r="I17671" t="s">
        <v>19506</v>
      </c>
      <c r="J17671" t="s">
        <v>19507</v>
      </c>
      <c r="K17671" t="s">
        <v>19508</v>
      </c>
    </row>
    <row r="17673" spans="1:11">
      <c r="A17673" t="s">
        <v>19509</v>
      </c>
      <c r="B17673" t="s">
        <v>28</v>
      </c>
      <c r="C17673" t="s">
        <v>19510</v>
      </c>
    </row>
    <row r="17675" spans="1:11">
      <c r="A17675" t="s">
        <v>19511</v>
      </c>
    </row>
    <row r="17677" spans="1:11">
      <c r="A17677" t="s">
        <v>19512</v>
      </c>
    </row>
    <row r="17679" spans="1:11">
      <c r="A17679" t="s">
        <v>19513</v>
      </c>
    </row>
    <row r="17681" spans="1:7">
      <c r="A17681" t="s">
        <v>19514</v>
      </c>
    </row>
    <row r="17683" spans="1:7">
      <c r="A17683" s="1" t="s">
        <v>19515</v>
      </c>
    </row>
    <row r="17688" spans="1:7">
      <c r="A17688" t="s">
        <v>19516</v>
      </c>
    </row>
    <row r="17689" spans="1:7">
      <c r="A17689" t="s">
        <v>19517</v>
      </c>
    </row>
    <row r="17690" spans="1:7">
      <c r="A17690" t="s">
        <v>19518</v>
      </c>
    </row>
    <row r="17691" spans="1:7">
      <c r="A17691" t="s">
        <v>19519</v>
      </c>
      <c r="B17691" t="s">
        <v>19520</v>
      </c>
    </row>
    <row r="17692" spans="1:7">
      <c r="A17692" t="s">
        <v>19521</v>
      </c>
      <c r="B17692" t="s">
        <v>19522</v>
      </c>
      <c r="C17692" t="s">
        <v>19523</v>
      </c>
      <c r="D17692">
        <v>2</v>
      </c>
      <c r="E17692" t="s">
        <v>8040</v>
      </c>
      <c r="F17692" t="s">
        <v>19524</v>
      </c>
    </row>
    <row r="17693" spans="1:7">
      <c r="A17693" t="s">
        <v>19525</v>
      </c>
      <c r="B17693" t="s">
        <v>7109</v>
      </c>
      <c r="C17693" t="s">
        <v>19526</v>
      </c>
      <c r="D17693" t="s">
        <v>19527</v>
      </c>
      <c r="E17693" t="s">
        <v>19528</v>
      </c>
      <c r="F17693" t="s">
        <v>137</v>
      </c>
      <c r="G17693" t="s">
        <v>19529</v>
      </c>
    </row>
    <row r="17694" spans="1:7">
      <c r="A17694" t="s">
        <v>19530</v>
      </c>
    </row>
    <row r="17695" spans="1:7">
      <c r="A17695" t="s">
        <v>19531</v>
      </c>
      <c r="B17695" t="s">
        <v>19532</v>
      </c>
      <c r="C17695" t="s">
        <v>19533</v>
      </c>
    </row>
    <row r="17697" spans="1:12">
      <c r="A17697" t="s">
        <v>19534</v>
      </c>
      <c r="B17697" t="s">
        <v>19535</v>
      </c>
      <c r="C17697" t="s">
        <v>5192</v>
      </c>
      <c r="D17697" t="s">
        <v>6942</v>
      </c>
      <c r="E17697" t="s">
        <v>763</v>
      </c>
      <c r="F17697" t="s">
        <v>5186</v>
      </c>
      <c r="G17697" t="s">
        <v>2919</v>
      </c>
      <c r="H17697" t="s">
        <v>19536</v>
      </c>
      <c r="I17697" t="s">
        <v>19537</v>
      </c>
      <c r="J17697" t="s">
        <v>19538</v>
      </c>
      <c r="K17697" t="s">
        <v>19539</v>
      </c>
      <c r="L17697" t="s">
        <v>19540</v>
      </c>
    </row>
    <row r="17699" spans="1:12">
      <c r="A17699" t="s">
        <v>19541</v>
      </c>
    </row>
    <row r="17701" spans="1:12">
      <c r="A17701" t="s">
        <v>19542</v>
      </c>
    </row>
    <row r="17702" spans="1:12">
      <c r="A17702" t="s">
        <v>19543</v>
      </c>
    </row>
    <row r="17703" spans="1:12">
      <c r="A17703" t="s">
        <v>19544</v>
      </c>
    </row>
    <row r="17706" spans="1:12">
      <c r="A17706" t="s">
        <v>19545</v>
      </c>
    </row>
    <row r="17707" spans="1:12">
      <c r="A17707" t="s">
        <v>19546</v>
      </c>
    </row>
    <row r="17708" spans="1:12">
      <c r="A17708" t="s">
        <v>19547</v>
      </c>
    </row>
    <row r="17709" spans="1:12">
      <c r="A17709" t="s">
        <v>19548</v>
      </c>
    </row>
    <row r="17710" spans="1:12">
      <c r="A17710" t="s">
        <v>19549</v>
      </c>
    </row>
    <row r="17711" spans="1:12">
      <c r="A17711" t="s">
        <v>19550</v>
      </c>
    </row>
    <row r="17712" spans="1:12">
      <c r="A17712" t="s">
        <v>19551</v>
      </c>
    </row>
    <row r="17713" spans="1:3">
      <c r="A17713" t="s">
        <v>19552</v>
      </c>
      <c r="B17713" t="s">
        <v>19553</v>
      </c>
      <c r="C17713" t="s">
        <v>19554</v>
      </c>
    </row>
    <row r="17714" spans="1:3">
      <c r="A17714" t="s">
        <v>19555</v>
      </c>
    </row>
    <row r="17715" spans="1:3">
      <c r="A17715" t="s">
        <v>19556</v>
      </c>
    </row>
    <row r="17716" spans="1:3">
      <c r="A17716" t="s">
        <v>19557</v>
      </c>
    </row>
    <row r="17717" spans="1:3">
      <c r="A17717" t="s">
        <v>19558</v>
      </c>
    </row>
    <row r="17718" spans="1:3">
      <c r="A17718" t="s">
        <v>19559</v>
      </c>
    </row>
    <row r="17719" spans="1:3">
      <c r="A17719" t="s">
        <v>19560</v>
      </c>
    </row>
    <row r="17720" spans="1:3">
      <c r="A17720" t="s">
        <v>19561</v>
      </c>
    </row>
    <row r="17721" spans="1:3">
      <c r="A17721" t="s">
        <v>19517</v>
      </c>
    </row>
    <row r="17722" spans="1:3">
      <c r="A17722" t="s">
        <v>19562</v>
      </c>
      <c r="B17722" t="s">
        <v>19563</v>
      </c>
    </row>
    <row r="17724" spans="1:3">
      <c r="A17724" t="s">
        <v>19541</v>
      </c>
    </row>
    <row r="17726" spans="1:3">
      <c r="A17726" t="s">
        <v>19542</v>
      </c>
    </row>
    <row r="17727" spans="1:3">
      <c r="A17727" t="s">
        <v>19543</v>
      </c>
    </row>
    <row r="17728" spans="1:3">
      <c r="A17728" t="s">
        <v>19544</v>
      </c>
    </row>
    <row r="17729" spans="1:10">
      <c r="A17729" s="1" t="s">
        <v>19564</v>
      </c>
    </row>
    <row r="17734" spans="1:10">
      <c r="A17734" t="s">
        <v>19565</v>
      </c>
    </row>
    <row r="17736" spans="1:10">
      <c r="A17736" t="s">
        <v>19566</v>
      </c>
      <c r="B17736" t="s">
        <v>13265</v>
      </c>
      <c r="C17736" t="s">
        <v>19567</v>
      </c>
      <c r="D17736" t="s">
        <v>673</v>
      </c>
      <c r="E17736" t="s">
        <v>674</v>
      </c>
      <c r="F17736" t="s">
        <v>672</v>
      </c>
      <c r="G17736" t="s">
        <v>371</v>
      </c>
      <c r="H17736" t="s">
        <v>369</v>
      </c>
      <c r="I17736" t="s">
        <v>373</v>
      </c>
      <c r="J17736" t="s">
        <v>19568</v>
      </c>
    </row>
    <row r="17738" spans="1:10">
      <c r="A17738" t="s">
        <v>19569</v>
      </c>
      <c r="B17738" t="s">
        <v>19570</v>
      </c>
    </row>
    <row r="17740" spans="1:10">
      <c r="A17740" t="s">
        <v>19571</v>
      </c>
    </row>
    <row r="17742" spans="1:10">
      <c r="A17742" t="s">
        <v>19572</v>
      </c>
    </row>
    <row r="17744" spans="1:10">
      <c r="A17744" t="s">
        <v>19573</v>
      </c>
    </row>
    <row r="17745" spans="1:7">
      <c r="A17745" t="s">
        <v>19574</v>
      </c>
    </row>
    <row r="17746" spans="1:7">
      <c r="A17746" s="1" t="s">
        <v>19575</v>
      </c>
    </row>
    <row r="17751" spans="1:7">
      <c r="A17751" t="s">
        <v>8</v>
      </c>
    </row>
    <row r="17752" spans="1:7">
      <c r="A17752" t="s">
        <v>19576</v>
      </c>
    </row>
    <row r="17754" spans="1:7">
      <c r="A17754" t="s">
        <v>19577</v>
      </c>
      <c r="B17754" t="s">
        <v>28</v>
      </c>
      <c r="C17754" t="s">
        <v>301</v>
      </c>
      <c r="D17754" t="s">
        <v>19578</v>
      </c>
      <c r="E17754" t="s">
        <v>19579</v>
      </c>
      <c r="F17754" t="s">
        <v>19580</v>
      </c>
      <c r="G17754" t="s">
        <v>19581</v>
      </c>
    </row>
    <row r="17756" spans="1:7">
      <c r="A17756" t="s">
        <v>19582</v>
      </c>
    </row>
    <row r="17758" spans="1:7">
      <c r="A17758" t="s">
        <v>19583</v>
      </c>
    </row>
    <row r="17760" spans="1:7">
      <c r="A17760" t="s">
        <v>19584</v>
      </c>
    </row>
    <row r="17762" spans="1:8">
      <c r="A17762" t="s">
        <v>19585</v>
      </c>
    </row>
    <row r="17764" spans="1:8">
      <c r="A17764" s="1" t="s">
        <v>19586</v>
      </c>
    </row>
    <row r="17769" spans="1:8">
      <c r="A17769" t="s">
        <v>19587</v>
      </c>
      <c r="B17769" t="s">
        <v>19588</v>
      </c>
      <c r="C17769" t="s">
        <v>19589</v>
      </c>
      <c r="D17769" t="s">
        <v>19590</v>
      </c>
    </row>
    <row r="17771" spans="1:8">
      <c r="A17771" t="s">
        <v>19591</v>
      </c>
      <c r="B17771" t="s">
        <v>19592</v>
      </c>
      <c r="C17771" t="s">
        <v>19593</v>
      </c>
      <c r="D17771" t="s">
        <v>19594</v>
      </c>
      <c r="E17771" t="s">
        <v>19595</v>
      </c>
      <c r="F17771" t="s">
        <v>19596</v>
      </c>
      <c r="G17771" t="s">
        <v>19597</v>
      </c>
      <c r="H17771" t="s">
        <v>19598</v>
      </c>
    </row>
    <row r="17773" spans="1:8">
      <c r="A17773" t="s">
        <v>19599</v>
      </c>
    </row>
    <row r="17775" spans="1:8">
      <c r="A17775" t="s">
        <v>19600</v>
      </c>
    </row>
    <row r="17776" spans="1:8">
      <c r="A17776" t="s">
        <v>19601</v>
      </c>
    </row>
    <row r="17778" spans="1:2">
      <c r="A17778" t="s">
        <v>19602</v>
      </c>
    </row>
    <row r="17783" spans="1:2">
      <c r="A17783" s="1" t="s">
        <v>19603</v>
      </c>
    </row>
    <row r="17788" spans="1:2">
      <c r="A17788" t="s">
        <v>4745</v>
      </c>
    </row>
    <row r="17789" spans="1:2">
      <c r="A17789" t="s">
        <v>19604</v>
      </c>
      <c r="B17789" t="s">
        <v>19605</v>
      </c>
    </row>
    <row r="17792" spans="1:2">
      <c r="A17792" t="s">
        <v>19606</v>
      </c>
    </row>
    <row r="17793" spans="1:6">
      <c r="A17793" t="s">
        <v>19607</v>
      </c>
    </row>
    <row r="17794" spans="1:6">
      <c r="A17794" t="s">
        <v>19608</v>
      </c>
      <c r="B17794" t="s">
        <v>380</v>
      </c>
      <c r="C17794" t="s">
        <v>218</v>
      </c>
      <c r="D17794" t="s">
        <v>19609</v>
      </c>
      <c r="E17794" t="s">
        <v>19610</v>
      </c>
      <c r="F17794" t="s">
        <v>1470</v>
      </c>
    </row>
    <row r="17797" spans="1:6">
      <c r="A17797" t="s">
        <v>19611</v>
      </c>
    </row>
    <row r="17798" spans="1:6">
      <c r="A17798" t="s">
        <v>19612</v>
      </c>
    </row>
    <row r="17799" spans="1:6">
      <c r="A17799" t="s">
        <v>19613</v>
      </c>
    </row>
    <row r="17800" spans="1:6">
      <c r="A17800" t="s">
        <v>19614</v>
      </c>
    </row>
    <row r="17801" spans="1:6">
      <c r="A17801" t="s">
        <v>19615</v>
      </c>
    </row>
    <row r="17804" spans="1:6">
      <c r="A17804" t="s">
        <v>19616</v>
      </c>
    </row>
    <row r="17805" spans="1:6">
      <c r="A17805" t="s">
        <v>19617</v>
      </c>
      <c r="B17805" t="s">
        <v>19618</v>
      </c>
      <c r="C17805" t="s">
        <v>19619</v>
      </c>
      <c r="D17805" t="s">
        <v>19620</v>
      </c>
    </row>
    <row r="17806" spans="1:6">
      <c r="A17806" t="s">
        <v>19621</v>
      </c>
    </row>
    <row r="17807" spans="1:6">
      <c r="A17807" s="1" t="s">
        <v>19622</v>
      </c>
    </row>
    <row r="17812" spans="1:5">
      <c r="A17812" t="s">
        <v>5232</v>
      </c>
    </row>
    <row r="17814" spans="1:5">
      <c r="A17814" t="s">
        <v>19623</v>
      </c>
    </row>
    <row r="17816" spans="1:5">
      <c r="A17816" t="s">
        <v>19624</v>
      </c>
    </row>
    <row r="17818" spans="1:5">
      <c r="A17818" t="s">
        <v>19625</v>
      </c>
    </row>
    <row r="17820" spans="1:5">
      <c r="A17820" t="s">
        <v>19626</v>
      </c>
      <c r="B17820" t="s">
        <v>12086</v>
      </c>
      <c r="C17820" t="s">
        <v>19627</v>
      </c>
      <c r="D17820" t="s">
        <v>19628</v>
      </c>
      <c r="E17820" t="s">
        <v>19629</v>
      </c>
    </row>
    <row r="17822" spans="1:5">
      <c r="A17822" t="s">
        <v>19630</v>
      </c>
    </row>
    <row r="17823" spans="1:5">
      <c r="A17823" t="s">
        <v>308</v>
      </c>
    </row>
    <row r="17824" spans="1:5">
      <c r="A17824" t="s">
        <v>19631</v>
      </c>
    </row>
    <row r="17829" spans="1:1">
      <c r="A17829" t="s">
        <v>19632</v>
      </c>
    </row>
    <row r="17831" spans="1:1">
      <c r="A17831" t="s">
        <v>19633</v>
      </c>
    </row>
    <row r="17833" spans="1:1">
      <c r="A17833" t="s">
        <v>19634</v>
      </c>
    </row>
    <row r="17834" spans="1:1">
      <c r="A17834" t="s">
        <v>448</v>
      </c>
    </row>
    <row r="17835" spans="1:1">
      <c r="A17835" t="s">
        <v>19635</v>
      </c>
    </row>
    <row r="17836" spans="1:1">
      <c r="A17836" t="s">
        <v>456</v>
      </c>
    </row>
    <row r="17838" spans="1:1">
      <c r="A17838" t="s">
        <v>19636</v>
      </c>
    </row>
    <row r="17839" spans="1:1">
      <c r="A17839" t="s">
        <v>19637</v>
      </c>
    </row>
    <row r="17840" spans="1:1">
      <c r="A17840" t="s">
        <v>19638</v>
      </c>
    </row>
    <row r="17841" spans="1:1">
      <c r="A17841" t="s">
        <v>19639</v>
      </c>
    </row>
    <row r="17844" spans="1:1">
      <c r="A17844" t="s">
        <v>19640</v>
      </c>
    </row>
    <row r="17845" spans="1:1">
      <c r="A17845" t="s">
        <v>19641</v>
      </c>
    </row>
    <row r="17846" spans="1:1">
      <c r="A17846" t="s">
        <v>19642</v>
      </c>
    </row>
    <row r="17847" spans="1:1">
      <c r="A17847" t="s">
        <v>19643</v>
      </c>
    </row>
    <row r="17848" spans="1:1">
      <c r="A17848" t="s">
        <v>19644</v>
      </c>
    </row>
    <row r="17849" spans="1:1">
      <c r="A17849" t="s">
        <v>12816</v>
      </c>
    </row>
    <row r="17852" spans="1:1">
      <c r="A17852" t="s">
        <v>19645</v>
      </c>
    </row>
    <row r="17853" spans="1:1">
      <c r="A17853" t="s">
        <v>12818</v>
      </c>
    </row>
    <row r="17854" spans="1:1">
      <c r="A17854" t="s">
        <v>12819</v>
      </c>
    </row>
    <row r="17855" spans="1:1">
      <c r="A17855" t="s">
        <v>19646</v>
      </c>
    </row>
    <row r="17856" spans="1:1">
      <c r="A17856" t="s">
        <v>19647</v>
      </c>
    </row>
    <row r="17857" spans="1:1">
      <c r="A17857" t="s">
        <v>12822</v>
      </c>
    </row>
    <row r="17858" spans="1:1">
      <c r="A17858" t="s">
        <v>19648</v>
      </c>
    </row>
    <row r="17859" spans="1:1">
      <c r="A17859" t="s">
        <v>12824</v>
      </c>
    </row>
    <row r="17860" spans="1:1">
      <c r="A17860" t="s">
        <v>12825</v>
      </c>
    </row>
    <row r="17861" spans="1:1">
      <c r="A17861" t="s">
        <v>12826</v>
      </c>
    </row>
    <row r="17862" spans="1:1">
      <c r="A17862" t="s">
        <v>19649</v>
      </c>
    </row>
    <row r="17863" spans="1:1">
      <c r="A17863" t="s">
        <v>12828</v>
      </c>
    </row>
    <row r="17865" spans="1:1">
      <c r="A17865" t="s">
        <v>12829</v>
      </c>
    </row>
    <row r="17867" spans="1:1">
      <c r="A17867" t="s">
        <v>19650</v>
      </c>
    </row>
    <row r="17868" spans="1:1">
      <c r="A17868" t="s">
        <v>12831</v>
      </c>
    </row>
    <row r="17869" spans="1:1">
      <c r="A17869" t="s">
        <v>19651</v>
      </c>
    </row>
    <row r="17870" spans="1:1">
      <c r="A17870" t="s">
        <v>12833</v>
      </c>
    </row>
    <row r="17872" spans="1:1">
      <c r="A17872" t="s">
        <v>19652</v>
      </c>
    </row>
    <row r="17873" spans="1:2">
      <c r="A17873" t="s">
        <v>12835</v>
      </c>
    </row>
    <row r="17874" spans="1:2">
      <c r="A17874" t="s">
        <v>12836</v>
      </c>
    </row>
    <row r="17876" spans="1:2">
      <c r="A17876" t="s">
        <v>19653</v>
      </c>
    </row>
    <row r="17878" spans="1:2">
      <c r="A17878" t="s">
        <v>19654</v>
      </c>
    </row>
    <row r="17879" spans="1:2">
      <c r="A17879" t="s">
        <v>19655</v>
      </c>
    </row>
    <row r="17880" spans="1:2">
      <c r="A17880" t="s">
        <v>19656</v>
      </c>
    </row>
    <row r="17881" spans="1:2">
      <c r="A17881" t="s">
        <v>19657</v>
      </c>
    </row>
    <row r="17882" spans="1:2">
      <c r="A17882" t="s">
        <v>19658</v>
      </c>
    </row>
    <row r="17883" spans="1:2">
      <c r="A17883" t="s">
        <v>19659</v>
      </c>
    </row>
    <row r="17884" spans="1:2">
      <c r="A17884" t="s">
        <v>19660</v>
      </c>
    </row>
    <row r="17885" spans="1:2">
      <c r="A17885" t="s">
        <v>19661</v>
      </c>
    </row>
    <row r="17886" spans="1:2">
      <c r="A17886" t="s">
        <v>308</v>
      </c>
    </row>
    <row r="17887" spans="1:2">
      <c r="A17887" t="s">
        <v>19662</v>
      </c>
      <c r="B17887" t="s">
        <v>19663</v>
      </c>
    </row>
    <row r="17892" spans="1:6">
      <c r="A17892" t="s">
        <v>489</v>
      </c>
      <c r="B17892" t="s">
        <v>19664</v>
      </c>
    </row>
    <row r="17894" spans="1:6">
      <c r="A17894" t="e">
        <f>- Elementary Math</f>
        <v>#NAME?</v>
      </c>
    </row>
    <row r="17895" spans="1:6">
      <c r="A17895" t="e">
        <f>- Geometry</f>
        <v>#NAME?</v>
      </c>
    </row>
    <row r="17896" spans="1:6">
      <c r="A17896" t="e">
        <f>- Pre-Algebra</f>
        <v>#NAME?</v>
      </c>
    </row>
    <row r="17897" spans="1:6">
      <c r="A17897" t="s">
        <v>19665</v>
      </c>
    </row>
    <row r="17898" spans="1:6">
      <c r="A17898" t="e">
        <f>- Pre-Calculus</f>
        <v>#NAME?</v>
      </c>
    </row>
    <row r="17899" spans="1:6">
      <c r="A17899" t="s">
        <v>3057</v>
      </c>
      <c r="B17899" t="s">
        <v>3216</v>
      </c>
    </row>
    <row r="17900" spans="1:6">
      <c r="A17900" t="e">
        <f>- ACT Math</f>
        <v>#NAME?</v>
      </c>
    </row>
    <row r="17901" spans="1:6">
      <c r="A17901" t="e">
        <f>- SAT Math</f>
        <v>#NAME?</v>
      </c>
    </row>
    <row r="17902" spans="1:6">
      <c r="A17902" t="s">
        <v>19666</v>
      </c>
    </row>
    <row r="17904" spans="1:6">
      <c r="A17904" t="s">
        <v>19667</v>
      </c>
      <c r="B17904" t="s">
        <v>19668</v>
      </c>
      <c r="C17904" t="s">
        <v>19669</v>
      </c>
      <c r="D17904" t="s">
        <v>19670</v>
      </c>
      <c r="E17904" t="s">
        <v>19671</v>
      </c>
      <c r="F17904" t="s">
        <v>19672</v>
      </c>
    </row>
    <row r="17906" spans="1:15">
      <c r="A17906" t="s">
        <v>19673</v>
      </c>
      <c r="B17906" t="s">
        <v>19674</v>
      </c>
    </row>
    <row r="17908" spans="1:15">
      <c r="A17908" t="s">
        <v>19675</v>
      </c>
      <c r="B17908" t="s">
        <v>19676</v>
      </c>
      <c r="C17908" t="s">
        <v>19677</v>
      </c>
      <c r="D17908" t="s">
        <v>19678</v>
      </c>
      <c r="E17908" t="s">
        <v>19679</v>
      </c>
      <c r="F17908" t="s">
        <v>19680</v>
      </c>
    </row>
    <row r="17910" spans="1:15">
      <c r="A17910" t="s">
        <v>19681</v>
      </c>
      <c r="B17910" t="s">
        <v>19682</v>
      </c>
      <c r="C17910" t="s">
        <v>19683</v>
      </c>
      <c r="D17910" t="s">
        <v>19684</v>
      </c>
      <c r="E17910" t="s">
        <v>19685</v>
      </c>
      <c r="F17910" t="s">
        <v>19686</v>
      </c>
    </row>
    <row r="17912" spans="1:15">
      <c r="A17912" t="s">
        <v>19687</v>
      </c>
      <c r="B17912" t="s">
        <v>19688</v>
      </c>
    </row>
    <row r="17914" spans="1:15">
      <c r="A17914" t="s">
        <v>19689</v>
      </c>
      <c r="B17914" t="s">
        <v>19690</v>
      </c>
      <c r="C17914" t="s">
        <v>19691</v>
      </c>
    </row>
    <row r="17915" spans="1:15">
      <c r="A17915" s="1" t="s">
        <v>19692</v>
      </c>
    </row>
    <row r="17920" spans="1:15">
      <c r="A17920" t="s">
        <v>19693</v>
      </c>
      <c r="B17920" t="s">
        <v>19694</v>
      </c>
      <c r="C17920" t="s">
        <v>18123</v>
      </c>
      <c r="D17920" t="s">
        <v>1133</v>
      </c>
      <c r="E17920" t="s">
        <v>2970</v>
      </c>
      <c r="F17920" t="s">
        <v>19695</v>
      </c>
      <c r="G17920" t="s">
        <v>3721</v>
      </c>
      <c r="H17920" t="s">
        <v>1129</v>
      </c>
      <c r="I17920" t="s">
        <v>1128</v>
      </c>
      <c r="J17920" t="s">
        <v>19696</v>
      </c>
      <c r="K17920" t="s">
        <v>19697</v>
      </c>
      <c r="L17920" t="s">
        <v>1130</v>
      </c>
      <c r="M17920" t="s">
        <v>1127</v>
      </c>
      <c r="N17920" t="s">
        <v>1132</v>
      </c>
      <c r="O17920" t="s">
        <v>19698</v>
      </c>
    </row>
    <row r="17921" spans="1:2">
      <c r="A17921" s="1" t="s">
        <v>19699</v>
      </c>
    </row>
    <row r="17926" spans="1:2">
      <c r="A17926" t="s">
        <v>19700</v>
      </c>
    </row>
    <row r="17927" spans="1:2">
      <c r="A17927" t="s">
        <v>19701</v>
      </c>
      <c r="B17927" t="s">
        <v>19702</v>
      </c>
    </row>
    <row r="17928" spans="1:2">
      <c r="A17928" t="s">
        <v>19703</v>
      </c>
    </row>
    <row r="17929" spans="1:2">
      <c r="A17929" t="s">
        <v>19704</v>
      </c>
    </row>
    <row r="17930" spans="1:2">
      <c r="A17930" t="s">
        <v>19705</v>
      </c>
    </row>
    <row r="17931" spans="1:2">
      <c r="A17931" t="s">
        <v>19706</v>
      </c>
    </row>
    <row r="17932" spans="1:2">
      <c r="A17932" t="s">
        <v>19707</v>
      </c>
    </row>
    <row r="17933" spans="1:2">
      <c r="A17933" t="s">
        <v>19708</v>
      </c>
    </row>
    <row r="17934" spans="1:2">
      <c r="A17934" t="s">
        <v>19709</v>
      </c>
    </row>
    <row r="17935" spans="1:2">
      <c r="A17935" t="s">
        <v>7688</v>
      </c>
    </row>
    <row r="17936" spans="1:2">
      <c r="A17936" t="s">
        <v>19710</v>
      </c>
    </row>
    <row r="17937" spans="1:5">
      <c r="A17937" t="s">
        <v>19711</v>
      </c>
    </row>
    <row r="17938" spans="1:5">
      <c r="A17938" t="s">
        <v>19712</v>
      </c>
    </row>
    <row r="17939" spans="1:5">
      <c r="A17939" t="s">
        <v>19713</v>
      </c>
    </row>
    <row r="17940" spans="1:5">
      <c r="A17940" t="s">
        <v>19714</v>
      </c>
    </row>
    <row r="17941" spans="1:5">
      <c r="A17941" t="s">
        <v>19715</v>
      </c>
    </row>
    <row r="17942" spans="1:5">
      <c r="A17942" t="s">
        <v>19716</v>
      </c>
      <c r="E17942" t="s">
        <v>19717</v>
      </c>
    </row>
    <row r="17943" spans="1:5">
      <c r="A17943" t="s">
        <v>19718</v>
      </c>
    </row>
    <row r="17944" spans="1:5">
      <c r="A17944" t="s">
        <v>19719</v>
      </c>
    </row>
    <row r="17945" spans="1:5">
      <c r="A17945" t="s">
        <v>19720</v>
      </c>
    </row>
    <row r="17946" spans="1:5">
      <c r="A17946" t="s">
        <v>19721</v>
      </c>
    </row>
    <row r="17947" spans="1:5">
      <c r="A17947" t="s">
        <v>19722</v>
      </c>
    </row>
    <row r="17948" spans="1:5">
      <c r="A17948" t="s">
        <v>19723</v>
      </c>
    </row>
    <row r="17949" spans="1:5">
      <c r="A17949" t="s">
        <v>19724</v>
      </c>
    </row>
    <row r="17950" spans="1:5">
      <c r="A17950" t="s">
        <v>19725</v>
      </c>
    </row>
    <row r="17951" spans="1:5">
      <c r="A17951" t="s">
        <v>19726</v>
      </c>
    </row>
    <row r="17952" spans="1:5">
      <c r="A17952" t="s">
        <v>19727</v>
      </c>
    </row>
    <row r="17953" spans="1:2">
      <c r="A17953" t="s">
        <v>19728</v>
      </c>
    </row>
    <row r="17954" spans="1:2">
      <c r="A17954" t="s">
        <v>19729</v>
      </c>
    </row>
    <row r="17956" spans="1:2">
      <c r="A17956" t="s">
        <v>19730</v>
      </c>
    </row>
    <row r="17957" spans="1:2">
      <c r="A17957" t="s">
        <v>19731</v>
      </c>
    </row>
    <row r="17958" spans="1:2">
      <c r="A17958" t="s">
        <v>19732</v>
      </c>
    </row>
    <row r="17959" spans="1:2">
      <c r="A17959" t="s">
        <v>19733</v>
      </c>
    </row>
    <row r="17960" spans="1:2">
      <c r="A17960" s="1" t="s">
        <v>19734</v>
      </c>
    </row>
    <row r="17965" spans="1:2">
      <c r="A17965" t="s">
        <v>19735</v>
      </c>
    </row>
    <row r="17967" spans="1:2">
      <c r="A17967" t="s">
        <v>19736</v>
      </c>
      <c r="B17967" t="s">
        <v>19737</v>
      </c>
    </row>
    <row r="17969" spans="1:1">
      <c r="A17969" t="s">
        <v>19738</v>
      </c>
    </row>
    <row r="17971" spans="1:1">
      <c r="A17971" t="e">
        <f>- Middle-School And High-School ELA</f>
        <v>#NAME?</v>
      </c>
    </row>
    <row r="17972" spans="1:1">
      <c r="A17972" t="e">
        <f>- Coaching on College-Level Essays (including Application Essays)</f>
        <v>#NAME?</v>
      </c>
    </row>
    <row r="17973" spans="1:1">
      <c r="A17973" t="e">
        <f>- Writing with dyslexia/ ADHD</f>
        <v>#NAME?</v>
      </c>
    </row>
    <row r="17974" spans="1:1">
      <c r="A17974" t="e">
        <f>- creative Writing</f>
        <v>#NAME?</v>
      </c>
    </row>
    <row r="17975" spans="1:1">
      <c r="A17975" t="e">
        <f>- Analyzing And Writing poetry</f>
        <v>#NAME?</v>
      </c>
    </row>
    <row r="17976" spans="1:1">
      <c r="A17976" t="e">
        <f>- Proofreading</f>
        <v>#NAME?</v>
      </c>
    </row>
    <row r="17977" spans="1:1">
      <c r="A17977" t="e">
        <f>- Grammar</f>
        <v>#NAME?</v>
      </c>
    </row>
    <row r="17978" spans="1:1">
      <c r="A17978" t="e">
        <f>- Reading comprehension</f>
        <v>#NAME?</v>
      </c>
    </row>
    <row r="17979" spans="1:1">
      <c r="A17979" t="e">
        <f>- ACT/ SAT</f>
        <v>#NAME?</v>
      </c>
    </row>
    <row r="17980" spans="1:1">
      <c r="A17980" t="e">
        <f>- Regents</f>
        <v>#NAME?</v>
      </c>
    </row>
    <row r="17981" spans="1:1">
      <c r="A17981" t="e">
        <f>- new York state tests</f>
        <v>#NAME?</v>
      </c>
    </row>
    <row r="17982" spans="1:1">
      <c r="A17982" t="e">
        <f>- SHSAT</f>
        <v>#NAME?</v>
      </c>
    </row>
    <row r="17983" spans="1:1">
      <c r="A17983" t="e">
        <f>- ISEE/ SSAT</f>
        <v>#NAME?</v>
      </c>
    </row>
    <row r="17985" spans="1:4">
      <c r="A17985" t="s">
        <v>19739</v>
      </c>
      <c r="B17985" t="s">
        <v>19740</v>
      </c>
      <c r="C17985" t="s">
        <v>19741</v>
      </c>
      <c r="D17985" t="s">
        <v>19742</v>
      </c>
    </row>
    <row r="17987" spans="1:4">
      <c r="A17987" t="s">
        <v>19743</v>
      </c>
      <c r="B17987" t="s">
        <v>19744</v>
      </c>
    </row>
    <row r="17989" spans="1:4">
      <c r="A17989" t="s">
        <v>19745</v>
      </c>
    </row>
    <row r="17990" spans="1:4">
      <c r="A17990" s="1" t="s">
        <v>19746</v>
      </c>
    </row>
    <row r="17995" spans="1:4">
      <c r="A17995" t="s">
        <v>19747</v>
      </c>
    </row>
    <row r="17998" spans="1:4">
      <c r="A17998" t="s">
        <v>19748</v>
      </c>
      <c r="B17998" t="s">
        <v>19749</v>
      </c>
    </row>
    <row r="18001" spans="1:2">
      <c r="A18001" t="s">
        <v>19750</v>
      </c>
    </row>
    <row r="18004" spans="1:2">
      <c r="A18004" t="s">
        <v>19751</v>
      </c>
    </row>
    <row r="18007" spans="1:2">
      <c r="A18007" t="s">
        <v>19752</v>
      </c>
      <c r="B18007" t="s">
        <v>19753</v>
      </c>
    </row>
    <row r="18009" spans="1:2">
      <c r="A18009" t="s">
        <v>19754</v>
      </c>
      <c r="B18009" t="s">
        <v>19755</v>
      </c>
    </row>
    <row r="18013" spans="1:2">
      <c r="A18013" t="s">
        <v>19606</v>
      </c>
    </row>
    <row r="18014" spans="1:2">
      <c r="A18014" t="s">
        <v>19756</v>
      </c>
    </row>
    <row r="18015" spans="1:2">
      <c r="A18015" t="s">
        <v>19757</v>
      </c>
    </row>
    <row r="18016" spans="1:2">
      <c r="A18016" t="s">
        <v>19758</v>
      </c>
    </row>
    <row r="18017" spans="1:3">
      <c r="A18017" t="s">
        <v>19759</v>
      </c>
    </row>
    <row r="18018" spans="1:3">
      <c r="A18018" t="s">
        <v>19760</v>
      </c>
    </row>
    <row r="18019" spans="1:3">
      <c r="A18019" t="s">
        <v>19761</v>
      </c>
    </row>
    <row r="18020" spans="1:3">
      <c r="A18020" t="s">
        <v>19762</v>
      </c>
    </row>
    <row r="18022" spans="1:3">
      <c r="A18022" t="s">
        <v>19763</v>
      </c>
    </row>
    <row r="18023" spans="1:3">
      <c r="A18023" t="s">
        <v>19756</v>
      </c>
    </row>
    <row r="18024" spans="1:3">
      <c r="A18024" t="s">
        <v>19764</v>
      </c>
      <c r="B18024" t="s">
        <v>19765</v>
      </c>
      <c r="C18024" t="s">
        <v>19766</v>
      </c>
    </row>
    <row r="18026" spans="1:3">
      <c r="A18026" t="s">
        <v>19767</v>
      </c>
    </row>
    <row r="18028" spans="1:3">
      <c r="A18028" t="s">
        <v>19768</v>
      </c>
    </row>
    <row r="18030" spans="1:3">
      <c r="A18030" t="s">
        <v>19769</v>
      </c>
    </row>
    <row r="18031" spans="1:3">
      <c r="A18031" t="s">
        <v>19756</v>
      </c>
    </row>
    <row r="18032" spans="1:3">
      <c r="A18032" t="s">
        <v>19770</v>
      </c>
    </row>
    <row r="18033" spans="1:1">
      <c r="A18033" t="s">
        <v>19771</v>
      </c>
    </row>
    <row r="18034" spans="1:1">
      <c r="A18034" t="s">
        <v>19772</v>
      </c>
    </row>
    <row r="18035" spans="1:1">
      <c r="A18035" t="s">
        <v>19773</v>
      </c>
    </row>
    <row r="18036" spans="1:1">
      <c r="A18036" t="s">
        <v>19774</v>
      </c>
    </row>
    <row r="18037" spans="1:1">
      <c r="A18037" t="s">
        <v>19775</v>
      </c>
    </row>
    <row r="18038" spans="1:1">
      <c r="A18038" t="s">
        <v>19776</v>
      </c>
    </row>
    <row r="18039" spans="1:1">
      <c r="A18039" t="s">
        <v>19777</v>
      </c>
    </row>
    <row r="18040" spans="1:1">
      <c r="A18040" t="s">
        <v>19778</v>
      </c>
    </row>
    <row r="18042" spans="1:1">
      <c r="A18042" t="s">
        <v>19779</v>
      </c>
    </row>
    <row r="18043" spans="1:1">
      <c r="A18043" t="s">
        <v>19780</v>
      </c>
    </row>
    <row r="18044" spans="1:1">
      <c r="A18044" t="s">
        <v>19781</v>
      </c>
    </row>
    <row r="18045" spans="1:1">
      <c r="A18045" t="s">
        <v>19782</v>
      </c>
    </row>
    <row r="18048" spans="1:1">
      <c r="A18048" s="1" t="s">
        <v>19783</v>
      </c>
    </row>
    <row r="18053" spans="1:4">
      <c r="A18053" t="s">
        <v>19784</v>
      </c>
      <c r="B18053" t="s">
        <v>8235</v>
      </c>
    </row>
    <row r="18055" spans="1:4">
      <c r="A18055" t="s">
        <v>19785</v>
      </c>
      <c r="B18055" t="s">
        <v>19786</v>
      </c>
      <c r="C18055" t="s">
        <v>19787</v>
      </c>
    </row>
    <row r="18057" spans="1:4">
      <c r="A18057" t="s">
        <v>19788</v>
      </c>
      <c r="B18057" t="s">
        <v>19789</v>
      </c>
      <c r="C18057" t="s">
        <v>2340</v>
      </c>
      <c r="D18057" t="s">
        <v>19790</v>
      </c>
    </row>
    <row r="18059" spans="1:4">
      <c r="A18059" t="s">
        <v>19791</v>
      </c>
      <c r="B18059" t="s">
        <v>19792</v>
      </c>
    </row>
    <row r="18061" spans="1:4">
      <c r="A18061" t="s">
        <v>19793</v>
      </c>
      <c r="B18061" t="s">
        <v>19794</v>
      </c>
    </row>
    <row r="18063" spans="1:4">
      <c r="A18063" t="s">
        <v>19795</v>
      </c>
      <c r="B18063" t="s">
        <v>19796</v>
      </c>
    </row>
    <row r="18065" spans="1:6">
      <c r="A18065" t="s">
        <v>19797</v>
      </c>
    </row>
    <row r="18066" spans="1:6">
      <c r="A18066" t="s">
        <v>19798</v>
      </c>
    </row>
    <row r="18068" spans="1:6">
      <c r="A18068" t="s">
        <v>19799</v>
      </c>
      <c r="B18068" t="s">
        <v>19800</v>
      </c>
      <c r="C18068" t="s">
        <v>19801</v>
      </c>
    </row>
    <row r="18070" spans="1:6">
      <c r="A18070" t="s">
        <v>19802</v>
      </c>
      <c r="B18070" t="s">
        <v>19803</v>
      </c>
    </row>
    <row r="18072" spans="1:6">
      <c r="A18072" t="s">
        <v>19804</v>
      </c>
      <c r="B18072" t="s">
        <v>19805</v>
      </c>
      <c r="C18072" t="s">
        <v>19806</v>
      </c>
      <c r="D18072" t="s">
        <v>19807</v>
      </c>
      <c r="E18072" t="s">
        <v>19808</v>
      </c>
    </row>
    <row r="18074" spans="1:6">
      <c r="A18074" t="s">
        <v>19809</v>
      </c>
      <c r="B18074" t="s">
        <v>19810</v>
      </c>
      <c r="C18074" t="s">
        <v>1635</v>
      </c>
      <c r="D18074" t="s">
        <v>19811</v>
      </c>
    </row>
    <row r="18075" spans="1:6">
      <c r="A18075" t="e">
        <f>-- Reena J.</f>
        <v>#NAME?</v>
      </c>
      <c r="B18075" t="s">
        <v>19812</v>
      </c>
    </row>
    <row r="18077" spans="1:6">
      <c r="A18077" t="s">
        <v>19813</v>
      </c>
      <c r="B18077" t="s">
        <v>19814</v>
      </c>
      <c r="C18077" t="s">
        <v>19815</v>
      </c>
      <c r="D18077" t="s">
        <v>19816</v>
      </c>
      <c r="E18077" t="s">
        <v>19817</v>
      </c>
    </row>
    <row r="18079" spans="1:6">
      <c r="A18079" t="s">
        <v>8304</v>
      </c>
      <c r="B18079" t="s">
        <v>19818</v>
      </c>
      <c r="C18079" t="s">
        <v>19819</v>
      </c>
      <c r="D18079" t="s">
        <v>19820</v>
      </c>
      <c r="E18079" t="s">
        <v>19821</v>
      </c>
      <c r="F18079" t="s">
        <v>19822</v>
      </c>
    </row>
    <row r="18081" spans="1:4">
      <c r="A18081" t="s">
        <v>19823</v>
      </c>
    </row>
    <row r="18083" spans="1:4">
      <c r="A18083" t="s">
        <v>19824</v>
      </c>
    </row>
    <row r="18085" spans="1:4">
      <c r="A18085" t="s">
        <v>10433</v>
      </c>
    </row>
    <row r="18090" spans="1:4">
      <c r="A18090" s="1" t="s">
        <v>19825</v>
      </c>
    </row>
    <row r="18096" spans="1:4">
      <c r="A18096" t="s">
        <v>19826</v>
      </c>
      <c r="B18096" t="s">
        <v>7573</v>
      </c>
      <c r="C18096" t="s">
        <v>19827</v>
      </c>
      <c r="D18096" t="s">
        <v>19828</v>
      </c>
    </row>
    <row r="18098" spans="1:3">
      <c r="A18098" t="s">
        <v>19606</v>
      </c>
    </row>
    <row r="18099" spans="1:3">
      <c r="A18099" t="s">
        <v>19756</v>
      </c>
    </row>
    <row r="18100" spans="1:3">
      <c r="A18100" t="s">
        <v>19757</v>
      </c>
    </row>
    <row r="18101" spans="1:3">
      <c r="A18101" t="s">
        <v>19759</v>
      </c>
    </row>
    <row r="18102" spans="1:3">
      <c r="A18102" t="s">
        <v>19761</v>
      </c>
    </row>
    <row r="18103" spans="1:3">
      <c r="A18103" t="s">
        <v>19762</v>
      </c>
    </row>
    <row r="18105" spans="1:3">
      <c r="A18105" t="s">
        <v>19763</v>
      </c>
    </row>
    <row r="18106" spans="1:3">
      <c r="A18106" t="s">
        <v>19756</v>
      </c>
    </row>
    <row r="18107" spans="1:3">
      <c r="A18107" t="s">
        <v>19829</v>
      </c>
      <c r="B18107" t="s">
        <v>19765</v>
      </c>
      <c r="C18107" t="s">
        <v>19766</v>
      </c>
    </row>
    <row r="18109" spans="1:3">
      <c r="A18109" t="s">
        <v>19830</v>
      </c>
    </row>
    <row r="18111" spans="1:3">
      <c r="A18111" t="s">
        <v>19831</v>
      </c>
    </row>
    <row r="18113" spans="1:4">
      <c r="A18113" t="s">
        <v>19832</v>
      </c>
    </row>
    <row r="18115" spans="1:4">
      <c r="A18115" t="s">
        <v>19833</v>
      </c>
    </row>
    <row r="18117" spans="1:4">
      <c r="A18117" t="s">
        <v>19756</v>
      </c>
    </row>
    <row r="18118" spans="1:4">
      <c r="A18118" t="s">
        <v>19834</v>
      </c>
    </row>
    <row r="18119" spans="1:4">
      <c r="A18119" t="s">
        <v>19835</v>
      </c>
      <c r="B18119" t="s">
        <v>19836</v>
      </c>
    </row>
    <row r="18120" spans="1:4">
      <c r="A18120" t="s">
        <v>19837</v>
      </c>
    </row>
    <row r="18121" spans="1:4">
      <c r="A18121" t="s">
        <v>19838</v>
      </c>
    </row>
    <row r="18122" spans="1:4">
      <c r="A18122" t="s">
        <v>19839</v>
      </c>
    </row>
    <row r="18125" spans="1:4">
      <c r="A18125" t="s">
        <v>8875</v>
      </c>
    </row>
    <row r="18126" spans="1:4">
      <c r="A18126" t="s">
        <v>19756</v>
      </c>
    </row>
    <row r="18127" spans="1:4">
      <c r="A18127" t="s">
        <v>19840</v>
      </c>
      <c r="B18127" t="s">
        <v>19841</v>
      </c>
      <c r="C18127" t="s">
        <v>2009</v>
      </c>
      <c r="D18127" t="s">
        <v>19842</v>
      </c>
    </row>
    <row r="18129" spans="1:2">
      <c r="A18129" t="s">
        <v>19843</v>
      </c>
    </row>
    <row r="18130" spans="1:2">
      <c r="A18130" t="s">
        <v>19756</v>
      </c>
    </row>
    <row r="18132" spans="1:2">
      <c r="A18132" t="s">
        <v>19844</v>
      </c>
    </row>
    <row r="18134" spans="1:2">
      <c r="A18134" t="s">
        <v>19845</v>
      </c>
    </row>
    <row r="18136" spans="1:2">
      <c r="A18136" t="s">
        <v>19846</v>
      </c>
    </row>
    <row r="18137" spans="1:2">
      <c r="A18137" t="s">
        <v>19847</v>
      </c>
      <c r="B18137" t="s">
        <v>19848</v>
      </c>
    </row>
    <row r="18139" spans="1:2">
      <c r="A18139" t="s">
        <v>19849</v>
      </c>
    </row>
    <row r="18141" spans="1:2">
      <c r="A18141" t="s">
        <v>19850</v>
      </c>
    </row>
    <row r="18143" spans="1:2">
      <c r="A18143" t="s">
        <v>19851</v>
      </c>
    </row>
    <row r="18145" spans="1:2">
      <c r="A18145" t="s">
        <v>19846</v>
      </c>
    </row>
    <row r="18146" spans="1:2">
      <c r="A18146" t="s">
        <v>19852</v>
      </c>
      <c r="B18146" t="s">
        <v>19853</v>
      </c>
    </row>
    <row r="18148" spans="1:2">
      <c r="A18148" t="s">
        <v>19849</v>
      </c>
    </row>
    <row r="18150" spans="1:2">
      <c r="A18150" t="s">
        <v>19854</v>
      </c>
    </row>
    <row r="18152" spans="1:2">
      <c r="A18152" t="s">
        <v>19855</v>
      </c>
      <c r="B18152" t="s">
        <v>19856</v>
      </c>
    </row>
    <row r="18154" spans="1:2">
      <c r="A18154" t="s">
        <v>19846</v>
      </c>
    </row>
    <row r="18155" spans="1:2">
      <c r="A18155" t="s">
        <v>19857</v>
      </c>
      <c r="B18155" t="s">
        <v>19858</v>
      </c>
    </row>
    <row r="18157" spans="1:2">
      <c r="A18157" t="s">
        <v>19849</v>
      </c>
    </row>
    <row r="18159" spans="1:2">
      <c r="A18159" t="s">
        <v>19859</v>
      </c>
    </row>
    <row r="18161" spans="1:4">
      <c r="A18161" t="s">
        <v>19860</v>
      </c>
    </row>
    <row r="18163" spans="1:4">
      <c r="A18163" t="s">
        <v>19846</v>
      </c>
    </row>
    <row r="18164" spans="1:4">
      <c r="A18164" t="s">
        <v>19861</v>
      </c>
      <c r="B18164" t="s">
        <v>19862</v>
      </c>
    </row>
    <row r="18166" spans="1:4">
      <c r="A18166" t="s">
        <v>19849</v>
      </c>
    </row>
    <row r="18168" spans="1:4">
      <c r="A18168" t="s">
        <v>5059</v>
      </c>
    </row>
    <row r="18170" spans="1:4">
      <c r="A18170" t="s">
        <v>5059</v>
      </c>
      <c r="B18170" t="s">
        <v>19863</v>
      </c>
      <c r="C18170" t="s">
        <v>19864</v>
      </c>
      <c r="D18170" t="s">
        <v>19865</v>
      </c>
    </row>
    <row r="18172" spans="1:4">
      <c r="A18172" t="s">
        <v>19846</v>
      </c>
    </row>
    <row r="18173" spans="1:4">
      <c r="A18173" t="s">
        <v>19866</v>
      </c>
      <c r="B18173" t="s">
        <v>19867</v>
      </c>
    </row>
    <row r="18174" spans="1:4">
      <c r="A18174" s="1" t="s">
        <v>19868</v>
      </c>
    </row>
    <row r="18179" spans="1:7">
      <c r="A18179" t="s">
        <v>19869</v>
      </c>
    </row>
    <row r="18180" spans="1:7">
      <c r="A18180" t="s">
        <v>19870</v>
      </c>
      <c r="B18180" t="s">
        <v>19871</v>
      </c>
      <c r="C18180" t="s">
        <v>19872</v>
      </c>
    </row>
    <row r="18181" spans="1:7">
      <c r="A18181" t="s">
        <v>19873</v>
      </c>
    </row>
    <row r="18182" spans="1:7">
      <c r="A18182" t="s">
        <v>19874</v>
      </c>
    </row>
    <row r="18183" spans="1:7">
      <c r="A18183" t="s">
        <v>19875</v>
      </c>
    </row>
    <row r="18185" spans="1:7">
      <c r="A18185" t="s">
        <v>19876</v>
      </c>
    </row>
    <row r="18187" spans="1:7">
      <c r="A18187" t="s">
        <v>19877</v>
      </c>
      <c r="B18187" t="s">
        <v>19878</v>
      </c>
      <c r="C18187" t="s">
        <v>19879</v>
      </c>
      <c r="D18187" t="s">
        <v>19880</v>
      </c>
      <c r="E18187" t="s">
        <v>19881</v>
      </c>
    </row>
    <row r="18189" spans="1:7">
      <c r="A18189" t="s">
        <v>19882</v>
      </c>
      <c r="B18189" t="s">
        <v>19883</v>
      </c>
      <c r="C18189" t="s">
        <v>19884</v>
      </c>
    </row>
    <row r="18191" spans="1:7">
      <c r="A18191" t="s">
        <v>19885</v>
      </c>
      <c r="B18191" t="s">
        <v>19886</v>
      </c>
      <c r="C18191" t="s">
        <v>19887</v>
      </c>
      <c r="D18191" t="s">
        <v>19888</v>
      </c>
      <c r="E18191" t="s">
        <v>19889</v>
      </c>
      <c r="F18191" t="s">
        <v>19890</v>
      </c>
      <c r="G18191" t="s">
        <v>757</v>
      </c>
    </row>
    <row r="18193" spans="1:2">
      <c r="A18193" t="s">
        <v>19891</v>
      </c>
    </row>
    <row r="18195" spans="1:2">
      <c r="A18195" t="s">
        <v>19892</v>
      </c>
    </row>
    <row r="18197" spans="1:2">
      <c r="A18197" t="s">
        <v>19893</v>
      </c>
    </row>
    <row r="18199" spans="1:2">
      <c r="A18199" t="s">
        <v>19894</v>
      </c>
      <c r="B18199" t="s">
        <v>19895</v>
      </c>
    </row>
    <row r="18200" spans="1:2">
      <c r="A18200" t="s">
        <v>19896</v>
      </c>
    </row>
    <row r="18201" spans="1:2">
      <c r="A18201" s="1" t="s">
        <v>19897</v>
      </c>
    </row>
    <row r="18206" spans="1:2">
      <c r="A18206" t="s">
        <v>19898</v>
      </c>
    </row>
    <row r="18208" spans="1:2">
      <c r="A18208" t="s">
        <v>19899</v>
      </c>
    </row>
    <row r="18210" spans="1:3">
      <c r="A18210" t="s">
        <v>19900</v>
      </c>
    </row>
    <row r="18211" spans="1:3">
      <c r="A18211" t="s">
        <v>19901</v>
      </c>
    </row>
    <row r="18212" spans="1:3">
      <c r="A18212" t="s">
        <v>19902</v>
      </c>
    </row>
    <row r="18213" spans="1:3">
      <c r="A18213" t="s">
        <v>19903</v>
      </c>
    </row>
    <row r="18214" spans="1:3">
      <c r="A18214" t="s">
        <v>19904</v>
      </c>
    </row>
    <row r="18215" spans="1:3">
      <c r="A18215" t="s">
        <v>19905</v>
      </c>
    </row>
    <row r="18216" spans="1:3">
      <c r="A18216" t="s">
        <v>19906</v>
      </c>
      <c r="B18216">
        <v>2</v>
      </c>
      <c r="C18216">
        <v>3</v>
      </c>
    </row>
    <row r="18217" spans="1:3">
      <c r="A18217" t="s">
        <v>19907</v>
      </c>
    </row>
    <row r="18219" spans="1:3">
      <c r="A18219" t="s">
        <v>19908</v>
      </c>
      <c r="B18219" t="s">
        <v>19909</v>
      </c>
    </row>
    <row r="18220" spans="1:3">
      <c r="A18220" s="1" t="s">
        <v>19910</v>
      </c>
    </row>
    <row r="18225" spans="1:5">
      <c r="A18225" t="s">
        <v>7792</v>
      </c>
      <c r="B18225" t="s">
        <v>7793</v>
      </c>
    </row>
    <row r="18228" spans="1:5">
      <c r="A18228" t="s">
        <v>7794</v>
      </c>
    </row>
    <row r="18229" spans="1:5">
      <c r="A18229" t="s">
        <v>4001</v>
      </c>
    </row>
    <row r="18230" spans="1:5">
      <c r="A18230" t="s">
        <v>7795</v>
      </c>
      <c r="B18230" t="s">
        <v>7796</v>
      </c>
      <c r="C18230" t="s">
        <v>7797</v>
      </c>
    </row>
    <row r="18232" spans="1:5">
      <c r="A18232" t="s">
        <v>7798</v>
      </c>
      <c r="B18232" t="s">
        <v>7799</v>
      </c>
      <c r="C18232" t="s">
        <v>7800</v>
      </c>
      <c r="D18232" t="s">
        <v>7801</v>
      </c>
    </row>
    <row r="18234" spans="1:5">
      <c r="A18234" t="s">
        <v>7802</v>
      </c>
      <c r="B18234" t="s">
        <v>7803</v>
      </c>
      <c r="C18234" t="s">
        <v>7804</v>
      </c>
      <c r="D18234" t="s">
        <v>7805</v>
      </c>
      <c r="E18234" t="s">
        <v>1470</v>
      </c>
    </row>
    <row r="18236" spans="1:5">
      <c r="A18236" t="s">
        <v>7806</v>
      </c>
      <c r="B18236" t="s">
        <v>7807</v>
      </c>
    </row>
    <row r="18238" spans="1:5">
      <c r="A18238" t="s">
        <v>14962</v>
      </c>
    </row>
    <row r="18241" spans="1:3">
      <c r="A18241" t="s">
        <v>7809</v>
      </c>
    </row>
    <row r="18242" spans="1:3">
      <c r="A18242" t="s">
        <v>7810</v>
      </c>
    </row>
    <row r="18243" spans="1:3">
      <c r="A18243" t="s">
        <v>7811</v>
      </c>
      <c r="B18243" t="s">
        <v>7812</v>
      </c>
    </row>
    <row r="18244" spans="1:3">
      <c r="A18244" t="s">
        <v>7813</v>
      </c>
      <c r="B18244" t="s">
        <v>218</v>
      </c>
      <c r="C18244" t="s">
        <v>7814</v>
      </c>
    </row>
    <row r="18245" spans="1:3">
      <c r="A18245" t="e">
        <f>-Awarded The National Merit Scholarship</f>
        <v>#NAME?</v>
      </c>
    </row>
    <row r="18246" spans="1:3">
      <c r="A18246" t="s">
        <v>7815</v>
      </c>
      <c r="B18246" t="s">
        <v>14963</v>
      </c>
    </row>
    <row r="18247" spans="1:3">
      <c r="A18247" t="s">
        <v>14964</v>
      </c>
    </row>
    <row r="18248" spans="1:3">
      <c r="A18248" t="e">
        <f>-Ranked in state Math And Science competitions</f>
        <v>#NAME?</v>
      </c>
    </row>
    <row r="18250" spans="1:3">
      <c r="A18250" t="s">
        <v>7818</v>
      </c>
      <c r="B18250" t="s">
        <v>7819</v>
      </c>
    </row>
    <row r="18253" spans="1:3">
      <c r="A18253" t="s">
        <v>7820</v>
      </c>
    </row>
    <row r="18254" spans="1:3">
      <c r="A18254" t="s">
        <v>7821</v>
      </c>
    </row>
    <row r="18255" spans="1:3">
      <c r="A18255" t="s">
        <v>7822</v>
      </c>
    </row>
    <row r="18257" spans="1:3">
      <c r="A18257" t="s">
        <v>7823</v>
      </c>
    </row>
    <row r="18258" spans="1:3">
      <c r="A18258" t="s">
        <v>7824</v>
      </c>
    </row>
    <row r="18259" spans="1:3">
      <c r="A18259" t="s">
        <v>7825</v>
      </c>
    </row>
    <row r="18260" spans="1:3">
      <c r="A18260" t="s">
        <v>7826</v>
      </c>
      <c r="B18260" t="s">
        <v>7827</v>
      </c>
      <c r="C18260" t="s">
        <v>7828</v>
      </c>
    </row>
    <row r="18262" spans="1:3">
      <c r="A18262" t="s">
        <v>7829</v>
      </c>
      <c r="B18262" t="s">
        <v>2849</v>
      </c>
      <c r="C18262" t="s">
        <v>7830</v>
      </c>
    </row>
    <row r="18265" spans="1:3">
      <c r="A18265" t="s">
        <v>7831</v>
      </c>
    </row>
    <row r="18266" spans="1:3">
      <c r="A18266" t="s">
        <v>7832</v>
      </c>
    </row>
    <row r="18268" spans="1:3">
      <c r="A18268" t="s">
        <v>7833</v>
      </c>
    </row>
    <row r="18269" spans="1:3">
      <c r="A18269" t="s">
        <v>9615</v>
      </c>
    </row>
    <row r="18270" spans="1:3">
      <c r="A18270" t="s">
        <v>9616</v>
      </c>
    </row>
    <row r="18271" spans="1:3">
      <c r="A18271" t="s">
        <v>9617</v>
      </c>
    </row>
    <row r="18273" spans="1:3">
      <c r="A18273" t="s">
        <v>7837</v>
      </c>
      <c r="B18273" t="s">
        <v>7838</v>
      </c>
      <c r="C18273" t="s">
        <v>14966</v>
      </c>
    </row>
    <row r="18275" spans="1:3">
      <c r="A18275" t="s">
        <v>7840</v>
      </c>
      <c r="B18275" t="s">
        <v>7841</v>
      </c>
    </row>
    <row r="18278" spans="1:3">
      <c r="A18278" t="s">
        <v>7842</v>
      </c>
    </row>
    <row r="18279" spans="1:3">
      <c r="A18279" t="s">
        <v>1489</v>
      </c>
    </row>
    <row r="18280" spans="1:3">
      <c r="A18280" t="s">
        <v>7843</v>
      </c>
      <c r="B18280" t="s">
        <v>7844</v>
      </c>
      <c r="C18280" t="s">
        <v>7845</v>
      </c>
    </row>
    <row r="18281" spans="1:3">
      <c r="A18281" t="e">
        <f>-Andreas D.</f>
        <v>#NAME?</v>
      </c>
    </row>
    <row r="18283" spans="1:3">
      <c r="A18283" t="s">
        <v>14967</v>
      </c>
      <c r="B18283" t="s">
        <v>7848</v>
      </c>
    </row>
    <row r="18284" spans="1:3">
      <c r="A18284" t="e">
        <f>-Teonna C.</f>
        <v>#NAME?</v>
      </c>
    </row>
    <row r="18286" spans="1:3">
      <c r="A18286" t="s">
        <v>7849</v>
      </c>
      <c r="B18286" t="s">
        <v>7850</v>
      </c>
      <c r="C18286" t="s">
        <v>7851</v>
      </c>
    </row>
    <row r="18287" spans="1:3">
      <c r="A18287" t="e">
        <f>-Susan C.</f>
        <v>#NAME?</v>
      </c>
    </row>
    <row r="18290" spans="1:3">
      <c r="A18290" t="s">
        <v>7852</v>
      </c>
    </row>
    <row r="18292" spans="1:3">
      <c r="A18292" t="s">
        <v>7853</v>
      </c>
      <c r="B18292" t="s">
        <v>137</v>
      </c>
      <c r="C18292" t="s">
        <v>7854</v>
      </c>
    </row>
    <row r="18294" spans="1:3">
      <c r="A18294" t="s">
        <v>7852</v>
      </c>
    </row>
    <row r="18298" spans="1:3">
      <c r="A18298" t="s">
        <v>7855</v>
      </c>
    </row>
    <row r="18299" spans="1:3">
      <c r="A18299" t="s">
        <v>7856</v>
      </c>
    </row>
    <row r="18301" spans="1:3">
      <c r="A18301" t="s">
        <v>19911</v>
      </c>
    </row>
    <row r="18302" spans="1:3">
      <c r="A18302" t="s">
        <v>19912</v>
      </c>
    </row>
    <row r="18303" spans="1:3">
      <c r="A18303" t="s">
        <v>19913</v>
      </c>
    </row>
    <row r="18304" spans="1:3">
      <c r="A18304" t="s">
        <v>19914</v>
      </c>
    </row>
    <row r="18305" spans="1:1">
      <c r="A18305" t="s">
        <v>19915</v>
      </c>
    </row>
    <row r="18306" spans="1:1">
      <c r="A18306" t="s">
        <v>19916</v>
      </c>
    </row>
    <row r="18307" spans="1:1">
      <c r="A18307" t="s">
        <v>19917</v>
      </c>
    </row>
    <row r="18308" spans="1:1">
      <c r="A18308" t="s">
        <v>19918</v>
      </c>
    </row>
    <row r="18309" spans="1:1">
      <c r="A18309" t="s">
        <v>19919</v>
      </c>
    </row>
    <row r="18310" spans="1:1">
      <c r="A18310" t="s">
        <v>19660</v>
      </c>
    </row>
    <row r="18311" spans="1:1">
      <c r="A18311" t="s">
        <v>19920</v>
      </c>
    </row>
    <row r="18312" spans="1:1">
      <c r="A18312" t="s">
        <v>19921</v>
      </c>
    </row>
    <row r="18313" spans="1:1">
      <c r="A18313" t="s">
        <v>19922</v>
      </c>
    </row>
    <row r="18314" spans="1:1">
      <c r="A18314" t="s">
        <v>19657</v>
      </c>
    </row>
    <row r="18315" spans="1:1">
      <c r="A18315" t="s">
        <v>19923</v>
      </c>
    </row>
    <row r="18316" spans="1:1">
      <c r="A18316" t="s">
        <v>19924</v>
      </c>
    </row>
    <row r="18317" spans="1:1">
      <c r="A18317" t="s">
        <v>19925</v>
      </c>
    </row>
    <row r="18318" spans="1:1">
      <c r="A18318" t="s">
        <v>19926</v>
      </c>
    </row>
    <row r="18319" spans="1:1">
      <c r="A18319" t="s">
        <v>19927</v>
      </c>
    </row>
    <row r="18320" spans="1:1">
      <c r="A18320" t="s">
        <v>19928</v>
      </c>
    </row>
    <row r="18321" spans="1:1">
      <c r="A18321" t="s">
        <v>19929</v>
      </c>
    </row>
    <row r="18322" spans="1:1">
      <c r="A18322" t="s">
        <v>19930</v>
      </c>
    </row>
    <row r="18323" spans="1:1">
      <c r="A18323" t="s">
        <v>19931</v>
      </c>
    </row>
    <row r="18324" spans="1:1">
      <c r="A18324" t="s">
        <v>19932</v>
      </c>
    </row>
    <row r="18325" spans="1:1">
      <c r="A18325" t="s">
        <v>19933</v>
      </c>
    </row>
    <row r="18326" spans="1:1">
      <c r="A18326" t="s">
        <v>19934</v>
      </c>
    </row>
    <row r="18327" spans="1:1">
      <c r="A18327" t="s">
        <v>19935</v>
      </c>
    </row>
    <row r="18328" spans="1:1">
      <c r="A18328" t="s">
        <v>19936</v>
      </c>
    </row>
    <row r="18329" spans="1:1">
      <c r="A18329" t="s">
        <v>19937</v>
      </c>
    </row>
    <row r="18330" spans="1:1">
      <c r="A18330" t="s">
        <v>19938</v>
      </c>
    </row>
    <row r="18331" spans="1:1">
      <c r="A18331" t="s">
        <v>19939</v>
      </c>
    </row>
    <row r="18332" spans="1:1">
      <c r="A18332" t="s">
        <v>19940</v>
      </c>
    </row>
    <row r="18333" spans="1:1">
      <c r="A18333" t="s">
        <v>19941</v>
      </c>
    </row>
    <row r="18334" spans="1:1">
      <c r="A18334" t="s">
        <v>19942</v>
      </c>
    </row>
    <row r="18335" spans="1:1">
      <c r="A18335" t="s">
        <v>19943</v>
      </c>
    </row>
    <row r="18336" spans="1:1">
      <c r="A18336" t="s">
        <v>19944</v>
      </c>
    </row>
    <row r="18337" spans="1:1">
      <c r="A18337" t="s">
        <v>19945</v>
      </c>
    </row>
    <row r="18338" spans="1:1">
      <c r="A18338" t="s">
        <v>19946</v>
      </c>
    </row>
    <row r="18339" spans="1:1">
      <c r="A18339" t="s">
        <v>19947</v>
      </c>
    </row>
    <row r="18340" spans="1:1">
      <c r="A18340" t="s">
        <v>19948</v>
      </c>
    </row>
    <row r="18341" spans="1:1">
      <c r="A18341" t="s">
        <v>19949</v>
      </c>
    </row>
    <row r="18342" spans="1:1">
      <c r="A18342" t="s">
        <v>19950</v>
      </c>
    </row>
    <row r="18343" spans="1:1">
      <c r="A18343" t="s">
        <v>19951</v>
      </c>
    </row>
    <row r="18344" spans="1:1">
      <c r="A18344" t="s">
        <v>19952</v>
      </c>
    </row>
    <row r="18345" spans="1:1">
      <c r="A18345" t="s">
        <v>19953</v>
      </c>
    </row>
    <row r="18346" spans="1:1">
      <c r="A18346" t="s">
        <v>19954</v>
      </c>
    </row>
    <row r="18347" spans="1:1">
      <c r="A18347" t="s">
        <v>19955</v>
      </c>
    </row>
    <row r="18348" spans="1:1">
      <c r="A18348" t="s">
        <v>19956</v>
      </c>
    </row>
    <row r="18349" spans="1:1">
      <c r="A18349" t="s">
        <v>19957</v>
      </c>
    </row>
    <row r="18350" spans="1:1">
      <c r="A18350" t="s">
        <v>19958</v>
      </c>
    </row>
    <row r="18351" spans="1:1">
      <c r="A18351" t="s">
        <v>19959</v>
      </c>
    </row>
    <row r="18352" spans="1:1">
      <c r="A18352" t="s">
        <v>19960</v>
      </c>
    </row>
    <row r="18353" spans="1:1">
      <c r="A18353" t="s">
        <v>19961</v>
      </c>
    </row>
    <row r="18354" spans="1:1">
      <c r="A18354" t="s">
        <v>19962</v>
      </c>
    </row>
    <row r="18355" spans="1:1">
      <c r="A18355" t="s">
        <v>272</v>
      </c>
    </row>
    <row r="18356" spans="1:1">
      <c r="A18356" t="s">
        <v>19963</v>
      </c>
    </row>
    <row r="18357" spans="1:1">
      <c r="A18357" t="s">
        <v>19964</v>
      </c>
    </row>
    <row r="18358" spans="1:1">
      <c r="A18358" t="s">
        <v>19965</v>
      </c>
    </row>
    <row r="18359" spans="1:1">
      <c r="A18359" t="s">
        <v>19966</v>
      </c>
    </row>
    <row r="18360" spans="1:1">
      <c r="A18360" t="s">
        <v>19967</v>
      </c>
    </row>
    <row r="18361" spans="1:1">
      <c r="A18361" t="s">
        <v>19968</v>
      </c>
    </row>
    <row r="18362" spans="1:1">
      <c r="A18362" t="s">
        <v>19969</v>
      </c>
    </row>
    <row r="18363" spans="1:1">
      <c r="A18363" t="s">
        <v>19970</v>
      </c>
    </row>
    <row r="18364" spans="1:1">
      <c r="A18364" t="s">
        <v>19971</v>
      </c>
    </row>
    <row r="18365" spans="1:1">
      <c r="A18365" t="s">
        <v>19972</v>
      </c>
    </row>
    <row r="18366" spans="1:1">
      <c r="A18366" t="s">
        <v>19973</v>
      </c>
    </row>
    <row r="18367" spans="1:1">
      <c r="A18367" t="s">
        <v>19974</v>
      </c>
    </row>
    <row r="18368" spans="1:1">
      <c r="A18368" t="s">
        <v>19975</v>
      </c>
    </row>
    <row r="18369" spans="1:1">
      <c r="A18369" t="s">
        <v>19976</v>
      </c>
    </row>
    <row r="18370" spans="1:1">
      <c r="A18370" t="s">
        <v>19977</v>
      </c>
    </row>
    <row r="18371" spans="1:1">
      <c r="A18371" t="s">
        <v>19978</v>
      </c>
    </row>
    <row r="18372" spans="1:1">
      <c r="A18372" t="s">
        <v>19979</v>
      </c>
    </row>
    <row r="18373" spans="1:1">
      <c r="A18373" t="s">
        <v>19980</v>
      </c>
    </row>
    <row r="18374" spans="1:1">
      <c r="A18374" t="s">
        <v>19981</v>
      </c>
    </row>
    <row r="18375" spans="1:1">
      <c r="A18375" t="s">
        <v>19982</v>
      </c>
    </row>
    <row r="18376" spans="1:1">
      <c r="A18376" t="s">
        <v>19983</v>
      </c>
    </row>
    <row r="18377" spans="1:1">
      <c r="A18377" t="s">
        <v>19984</v>
      </c>
    </row>
    <row r="18378" spans="1:1">
      <c r="A18378" t="s">
        <v>19985</v>
      </c>
    </row>
    <row r="18379" spans="1:1">
      <c r="A18379" t="s">
        <v>19986</v>
      </c>
    </row>
    <row r="18380" spans="1:1">
      <c r="A18380" t="s">
        <v>19987</v>
      </c>
    </row>
    <row r="18381" spans="1:1">
      <c r="A18381" t="s">
        <v>19988</v>
      </c>
    </row>
    <row r="18382" spans="1:1">
      <c r="A18382" t="s">
        <v>19989</v>
      </c>
    </row>
    <row r="18383" spans="1:1">
      <c r="A18383" t="s">
        <v>19990</v>
      </c>
    </row>
    <row r="18384" spans="1:1">
      <c r="A18384" t="s">
        <v>19991</v>
      </c>
    </row>
    <row r="18385" spans="1:1">
      <c r="A18385" t="s">
        <v>19992</v>
      </c>
    </row>
    <row r="18386" spans="1:1">
      <c r="A18386" t="s">
        <v>19993</v>
      </c>
    </row>
    <row r="18387" spans="1:1">
      <c r="A18387" t="s">
        <v>19994</v>
      </c>
    </row>
    <row r="18388" spans="1:1">
      <c r="A18388" t="s">
        <v>19995</v>
      </c>
    </row>
    <row r="18389" spans="1:1">
      <c r="A18389" t="s">
        <v>19996</v>
      </c>
    </row>
    <row r="18390" spans="1:1">
      <c r="A18390" t="s">
        <v>19997</v>
      </c>
    </row>
    <row r="18391" spans="1:1">
      <c r="A18391" t="s">
        <v>19998</v>
      </c>
    </row>
    <row r="18392" spans="1:1">
      <c r="A18392" t="s">
        <v>19999</v>
      </c>
    </row>
    <row r="18393" spans="1:1">
      <c r="A18393" t="s">
        <v>20000</v>
      </c>
    </row>
    <row r="18394" spans="1:1">
      <c r="A18394" t="s">
        <v>20001</v>
      </c>
    </row>
    <row r="18395" spans="1:1">
      <c r="A18395" t="s">
        <v>20002</v>
      </c>
    </row>
    <row r="18396" spans="1:1">
      <c r="A18396" t="s">
        <v>20003</v>
      </c>
    </row>
    <row r="18397" spans="1:1">
      <c r="A18397" t="s">
        <v>20004</v>
      </c>
    </row>
    <row r="18398" spans="1:1">
      <c r="A18398" t="s">
        <v>20005</v>
      </c>
    </row>
    <row r="18399" spans="1:1">
      <c r="A18399" t="s">
        <v>20006</v>
      </c>
    </row>
    <row r="18400" spans="1:1">
      <c r="A18400" t="s">
        <v>20007</v>
      </c>
    </row>
    <row r="18401" spans="1:1">
      <c r="A18401" t="s">
        <v>20008</v>
      </c>
    </row>
    <row r="18402" spans="1:1">
      <c r="A18402" t="s">
        <v>19661</v>
      </c>
    </row>
    <row r="18403" spans="1:1">
      <c r="A18403" t="s">
        <v>20009</v>
      </c>
    </row>
    <row r="18404" spans="1:1">
      <c r="A18404" t="s">
        <v>20010</v>
      </c>
    </row>
    <row r="18405" spans="1:1">
      <c r="A18405" t="s">
        <v>20011</v>
      </c>
    </row>
    <row r="18406" spans="1:1">
      <c r="A18406" t="s">
        <v>20012</v>
      </c>
    </row>
    <row r="18407" spans="1:1">
      <c r="A18407" t="s">
        <v>20013</v>
      </c>
    </row>
    <row r="18408" spans="1:1">
      <c r="A18408" t="s">
        <v>20014</v>
      </c>
    </row>
    <row r="18409" spans="1:1">
      <c r="A18409" t="s">
        <v>20015</v>
      </c>
    </row>
    <row r="18410" spans="1:1">
      <c r="A18410" t="s">
        <v>20016</v>
      </c>
    </row>
    <row r="18411" spans="1:1">
      <c r="A18411" t="s">
        <v>20017</v>
      </c>
    </row>
    <row r="18412" spans="1:1">
      <c r="A18412" t="s">
        <v>20018</v>
      </c>
    </row>
    <row r="18413" spans="1:1">
      <c r="A18413" t="s">
        <v>20019</v>
      </c>
    </row>
    <row r="18414" spans="1:1">
      <c r="A18414" t="s">
        <v>20020</v>
      </c>
    </row>
    <row r="18415" spans="1:1">
      <c r="A18415" t="s">
        <v>20021</v>
      </c>
    </row>
    <row r="18416" spans="1:1">
      <c r="A18416" t="s">
        <v>20022</v>
      </c>
    </row>
    <row r="18417" spans="1:10">
      <c r="A18417" t="s">
        <v>20023</v>
      </c>
    </row>
    <row r="18418" spans="1:10">
      <c r="A18418" t="s">
        <v>20024</v>
      </c>
    </row>
    <row r="18419" spans="1:10">
      <c r="A18419" t="s">
        <v>20025</v>
      </c>
    </row>
    <row r="18420" spans="1:10">
      <c r="A18420" t="s">
        <v>20026</v>
      </c>
    </row>
    <row r="18421" spans="1:10">
      <c r="A18421" t="s">
        <v>20027</v>
      </c>
    </row>
    <row r="18422" spans="1:10">
      <c r="A18422" t="s">
        <v>20028</v>
      </c>
    </row>
    <row r="18423" spans="1:10">
      <c r="A18423" t="s">
        <v>20029</v>
      </c>
    </row>
    <row r="18424" spans="1:10">
      <c r="A18424" s="1" t="s">
        <v>20030</v>
      </c>
    </row>
    <row r="18429" spans="1:10">
      <c r="A18429" t="s">
        <v>20031</v>
      </c>
      <c r="B18429" t="s">
        <v>20032</v>
      </c>
    </row>
    <row r="18431" spans="1:10">
      <c r="A18431" t="s">
        <v>20033</v>
      </c>
      <c r="B18431" t="s">
        <v>9682</v>
      </c>
      <c r="C18431" t="s">
        <v>799</v>
      </c>
      <c r="D18431" t="s">
        <v>20034</v>
      </c>
      <c r="E18431" t="s">
        <v>1011</v>
      </c>
      <c r="F18431" t="s">
        <v>20035</v>
      </c>
      <c r="G18431" t="s">
        <v>20036</v>
      </c>
      <c r="H18431" t="s">
        <v>20037</v>
      </c>
      <c r="I18431" t="s">
        <v>20038</v>
      </c>
      <c r="J18431" t="s">
        <v>20039</v>
      </c>
    </row>
    <row r="18433" spans="1:9">
      <c r="A18433" t="s">
        <v>20040</v>
      </c>
    </row>
    <row r="18435" spans="1:9">
      <c r="A18435" t="s">
        <v>20041</v>
      </c>
      <c r="B18435" t="s">
        <v>20042</v>
      </c>
    </row>
    <row r="18437" spans="1:9">
      <c r="A18437" t="s">
        <v>20043</v>
      </c>
      <c r="B18437" t="s">
        <v>673</v>
      </c>
      <c r="C18437" t="s">
        <v>5010</v>
      </c>
      <c r="D18437" t="s">
        <v>20044</v>
      </c>
      <c r="E18437" t="s">
        <v>1661</v>
      </c>
      <c r="F18437" t="s">
        <v>20045</v>
      </c>
      <c r="G18437" t="s">
        <v>20046</v>
      </c>
      <c r="H18437" t="s">
        <v>6766</v>
      </c>
      <c r="I18437" t="s">
        <v>20047</v>
      </c>
    </row>
    <row r="18439" spans="1:9">
      <c r="A18439" t="s">
        <v>20048</v>
      </c>
    </row>
    <row r="18441" spans="1:9">
      <c r="A18441" t="s">
        <v>20049</v>
      </c>
      <c r="B18441" t="s">
        <v>20050</v>
      </c>
      <c r="C18441" t="s">
        <v>20051</v>
      </c>
      <c r="D18441" t="s">
        <v>20052</v>
      </c>
    </row>
    <row r="18443" spans="1:9">
      <c r="A18443" t="s">
        <v>20053</v>
      </c>
    </row>
    <row r="18445" spans="1:9">
      <c r="A18445" t="s">
        <v>20054</v>
      </c>
      <c r="B18445" t="s">
        <v>757</v>
      </c>
    </row>
    <row r="18447" spans="1:9">
      <c r="A18447" t="s">
        <v>20055</v>
      </c>
    </row>
    <row r="18451" spans="1:28">
      <c r="A18451" t="s">
        <v>20056</v>
      </c>
      <c r="B18451" t="s">
        <v>17152</v>
      </c>
      <c r="C18451" t="s">
        <v>818</v>
      </c>
      <c r="D18451" t="s">
        <v>819</v>
      </c>
      <c r="E18451" t="s">
        <v>20057</v>
      </c>
      <c r="F18451" t="s">
        <v>20058</v>
      </c>
      <c r="G18451" t="s">
        <v>11714</v>
      </c>
      <c r="H18451" t="s">
        <v>11783</v>
      </c>
      <c r="I18451" t="s">
        <v>1645</v>
      </c>
      <c r="J18451" t="s">
        <v>15510</v>
      </c>
      <c r="K18451" t="s">
        <v>1896</v>
      </c>
      <c r="L18451" t="s">
        <v>1011</v>
      </c>
      <c r="M18451" t="s">
        <v>5130</v>
      </c>
      <c r="N18451" t="s">
        <v>20059</v>
      </c>
      <c r="O18451" t="s">
        <v>3550</v>
      </c>
      <c r="P18451" t="s">
        <v>1052</v>
      </c>
      <c r="Q18451" t="s">
        <v>820</v>
      </c>
      <c r="R18451" t="s">
        <v>1126</v>
      </c>
      <c r="S18451" t="s">
        <v>20060</v>
      </c>
      <c r="T18451" t="s">
        <v>20061</v>
      </c>
      <c r="U18451" t="s">
        <v>20062</v>
      </c>
      <c r="V18451" t="s">
        <v>20063</v>
      </c>
      <c r="W18451" t="s">
        <v>218</v>
      </c>
      <c r="X18451" t="s">
        <v>380</v>
      </c>
      <c r="Y18451" t="s">
        <v>4872</v>
      </c>
      <c r="Z18451" t="s">
        <v>20064</v>
      </c>
      <c r="AA18451" t="s">
        <v>3375</v>
      </c>
      <c r="AB18451" t="s">
        <v>20065</v>
      </c>
    </row>
    <row r="18452" spans="1:28">
      <c r="A18452" t="s">
        <v>308</v>
      </c>
    </row>
    <row r="18453" spans="1:28">
      <c r="A18453" t="s">
        <v>20066</v>
      </c>
    </row>
    <row r="18458" spans="1:28">
      <c r="A18458" t="s">
        <v>20067</v>
      </c>
      <c r="B18458" t="s">
        <v>20068</v>
      </c>
      <c r="C18458" t="s">
        <v>20069</v>
      </c>
      <c r="D18458" t="s">
        <v>20070</v>
      </c>
      <c r="E18458" t="s">
        <v>20071</v>
      </c>
    </row>
    <row r="18460" spans="1:28">
      <c r="A18460" t="s">
        <v>20072</v>
      </c>
      <c r="B18460" t="s">
        <v>20073</v>
      </c>
      <c r="C18460" t="s">
        <v>20074</v>
      </c>
      <c r="D18460" t="s">
        <v>20075</v>
      </c>
      <c r="E18460" t="s">
        <v>20076</v>
      </c>
    </row>
    <row r="18461" spans="1:28">
      <c r="A18461" s="1" t="s">
        <v>20077</v>
      </c>
    </row>
    <row r="18466" spans="1:4">
      <c r="A18466" t="s">
        <v>20078</v>
      </c>
      <c r="B18466" t="s">
        <v>20079</v>
      </c>
    </row>
    <row r="18468" spans="1:4">
      <c r="A18468" t="s">
        <v>20080</v>
      </c>
      <c r="B18468" t="s">
        <v>4366</v>
      </c>
      <c r="C18468" t="s">
        <v>2480</v>
      </c>
      <c r="D18468" t="s">
        <v>20081</v>
      </c>
    </row>
    <row r="18470" spans="1:4">
      <c r="A18470" t="s">
        <v>20082</v>
      </c>
    </row>
    <row r="18472" spans="1:4">
      <c r="A18472" t="s">
        <v>20083</v>
      </c>
      <c r="B18472" t="s">
        <v>20084</v>
      </c>
    </row>
    <row r="18473" spans="1:4">
      <c r="A18473" t="s">
        <v>17156</v>
      </c>
    </row>
    <row r="18474" spans="1:4">
      <c r="A18474" t="s">
        <v>20085</v>
      </c>
    </row>
    <row r="18479" spans="1:4">
      <c r="A18479" t="s">
        <v>20086</v>
      </c>
      <c r="B18479" t="s">
        <v>20087</v>
      </c>
    </row>
    <row r="18480" spans="1:4">
      <c r="A18480" t="s">
        <v>20088</v>
      </c>
    </row>
    <row r="18481" spans="1:5">
      <c r="A18481" t="s">
        <v>20089</v>
      </c>
    </row>
    <row r="18482" spans="1:5">
      <c r="A18482" s="1" t="s">
        <v>20090</v>
      </c>
    </row>
    <row r="18487" spans="1:5">
      <c r="A18487" t="s">
        <v>20091</v>
      </c>
      <c r="B18487" t="s">
        <v>20092</v>
      </c>
      <c r="C18487" t="s">
        <v>20093</v>
      </c>
    </row>
    <row r="18489" spans="1:5">
      <c r="A18489" t="s">
        <v>20094</v>
      </c>
      <c r="B18489" t="s">
        <v>20095</v>
      </c>
      <c r="C18489" t="s">
        <v>20096</v>
      </c>
    </row>
    <row r="18491" spans="1:5">
      <c r="A18491" t="s">
        <v>20097</v>
      </c>
      <c r="B18491" t="s">
        <v>20098</v>
      </c>
      <c r="C18491" t="s">
        <v>20099</v>
      </c>
      <c r="D18491" t="s">
        <v>20100</v>
      </c>
    </row>
    <row r="18493" spans="1:5">
      <c r="A18493" t="s">
        <v>20101</v>
      </c>
      <c r="B18493" t="s">
        <v>20102</v>
      </c>
      <c r="C18493" t="s">
        <v>20103</v>
      </c>
      <c r="D18493" t="s">
        <v>20104</v>
      </c>
      <c r="E18493" t="s">
        <v>20105</v>
      </c>
    </row>
    <row r="18495" spans="1:5">
      <c r="A18495" t="s">
        <v>20106</v>
      </c>
    </row>
    <row r="18497" spans="1:23">
      <c r="A18497" t="s">
        <v>20107</v>
      </c>
      <c r="B18497" t="s">
        <v>2733</v>
      </c>
      <c r="C18497" t="s">
        <v>28</v>
      </c>
      <c r="D18497" t="s">
        <v>2734</v>
      </c>
      <c r="E18497" t="s">
        <v>29</v>
      </c>
      <c r="F18497" t="s">
        <v>288</v>
      </c>
      <c r="G18497" t="s">
        <v>20108</v>
      </c>
      <c r="H18497" t="s">
        <v>218</v>
      </c>
      <c r="I18497" t="s">
        <v>380</v>
      </c>
      <c r="J18497" t="s">
        <v>19404</v>
      </c>
      <c r="K18497" t="s">
        <v>4872</v>
      </c>
      <c r="L18497" t="s">
        <v>20109</v>
      </c>
      <c r="M18497" t="s">
        <v>20110</v>
      </c>
      <c r="N18497" t="s">
        <v>20111</v>
      </c>
      <c r="O18497" t="s">
        <v>20112</v>
      </c>
      <c r="P18497" t="s">
        <v>5487</v>
      </c>
      <c r="Q18497" t="s">
        <v>12617</v>
      </c>
      <c r="R18497" t="s">
        <v>20113</v>
      </c>
      <c r="S18497" t="s">
        <v>378</v>
      </c>
      <c r="T18497" t="s">
        <v>377</v>
      </c>
      <c r="U18497" t="s">
        <v>1502</v>
      </c>
      <c r="V18497" t="s">
        <v>20114</v>
      </c>
      <c r="W18497" t="s">
        <v>20115</v>
      </c>
    </row>
    <row r="18498" spans="1:23">
      <c r="A18498" t="s">
        <v>308</v>
      </c>
    </row>
    <row r="18499" spans="1:23">
      <c r="A18499" t="s">
        <v>20116</v>
      </c>
    </row>
    <row r="18504" spans="1:23">
      <c r="A18504" t="s">
        <v>20117</v>
      </c>
      <c r="B18504" t="s">
        <v>20118</v>
      </c>
    </row>
    <row r="18506" spans="1:23">
      <c r="A18506" t="e">
        <f>- We Currently have three tutors</f>
        <v>#NAME?</v>
      </c>
      <c r="B18506" t="s">
        <v>20119</v>
      </c>
      <c r="C18506" t="s">
        <v>20120</v>
      </c>
    </row>
    <row r="18507" spans="1:23">
      <c r="A18507" t="s">
        <v>20121</v>
      </c>
      <c r="B18507" t="s">
        <v>20122</v>
      </c>
    </row>
    <row r="18508" spans="1:23">
      <c r="A18508" t="e">
        <f>- tutors are available via Zoom or Other convenient video calling Software</f>
        <v>#NAME?</v>
      </c>
    </row>
    <row r="18509" spans="1:23">
      <c r="A18509" t="e">
        <f>- all of our tutors have experience Working in American Online schools</f>
        <v>#NAME?</v>
      </c>
      <c r="B18509" t="s">
        <v>20123</v>
      </c>
    </row>
    <row r="18510" spans="1:23">
      <c r="A18510" t="e">
        <f>- students have The opportunity to gain A fascinating perspective into The unique culture of The small nation of Swaziland</f>
        <v>#NAME?</v>
      </c>
    </row>
    <row r="18512" spans="1:23">
      <c r="A18512" t="s">
        <v>20124</v>
      </c>
      <c r="B18512" t="s">
        <v>20125</v>
      </c>
      <c r="C18512" t="s">
        <v>20126</v>
      </c>
    </row>
    <row r="18515" spans="1:6">
      <c r="A18515" s="1" t="s">
        <v>20127</v>
      </c>
    </row>
    <row r="18520" spans="1:6">
      <c r="A18520" t="s">
        <v>20128</v>
      </c>
    </row>
    <row r="18522" spans="1:6">
      <c r="A18522" t="s">
        <v>20129</v>
      </c>
    </row>
    <row r="18523" spans="1:6">
      <c r="A18523" t="s">
        <v>20130</v>
      </c>
    </row>
    <row r="18525" spans="1:6">
      <c r="A18525" t="s">
        <v>20131</v>
      </c>
      <c r="B18525" t="s">
        <v>15510</v>
      </c>
      <c r="C18525" t="s">
        <v>1527</v>
      </c>
      <c r="D18525" t="s">
        <v>20132</v>
      </c>
      <c r="E18525" t="s">
        <v>20133</v>
      </c>
      <c r="F18525" t="s">
        <v>20134</v>
      </c>
    </row>
    <row r="18527" spans="1:6">
      <c r="A18527" t="s">
        <v>20135</v>
      </c>
      <c r="B18527" t="s">
        <v>20136</v>
      </c>
    </row>
    <row r="18529" spans="1:1">
      <c r="A18529" t="s">
        <v>20137</v>
      </c>
    </row>
    <row r="18531" spans="1:1">
      <c r="A18531" t="s">
        <v>20138</v>
      </c>
    </row>
    <row r="18533" spans="1:1">
      <c r="A18533" t="s">
        <v>20139</v>
      </c>
    </row>
    <row r="18535" spans="1:1">
      <c r="A18535" t="s">
        <v>20140</v>
      </c>
    </row>
    <row r="18536" spans="1:1">
      <c r="A18536" t="s">
        <v>20141</v>
      </c>
    </row>
    <row r="18538" spans="1:1">
      <c r="A18538" t="s">
        <v>20142</v>
      </c>
    </row>
    <row r="18539" spans="1:1">
      <c r="A18539" t="s">
        <v>20143</v>
      </c>
    </row>
    <row r="18540" spans="1:1">
      <c r="A18540" t="s">
        <v>20144</v>
      </c>
    </row>
    <row r="18541" spans="1:1">
      <c r="A18541" t="s">
        <v>20145</v>
      </c>
    </row>
    <row r="18543" spans="1:1">
      <c r="A18543" t="s">
        <v>20146</v>
      </c>
    </row>
    <row r="18544" spans="1:1">
      <c r="A18544" t="s">
        <v>20147</v>
      </c>
    </row>
    <row r="18545" spans="1:3">
      <c r="A18545" t="s">
        <v>20148</v>
      </c>
    </row>
    <row r="18546" spans="1:3">
      <c r="A18546" t="s">
        <v>20149</v>
      </c>
    </row>
    <row r="18548" spans="1:3">
      <c r="A18548" t="s">
        <v>20150</v>
      </c>
    </row>
    <row r="18549" spans="1:3">
      <c r="A18549" t="s">
        <v>20151</v>
      </c>
    </row>
    <row r="18550" spans="1:3">
      <c r="A18550" t="s">
        <v>20152</v>
      </c>
    </row>
    <row r="18551" spans="1:3">
      <c r="A18551" t="s">
        <v>20153</v>
      </c>
    </row>
    <row r="18552" spans="1:3">
      <c r="A18552" t="s">
        <v>20154</v>
      </c>
    </row>
    <row r="18554" spans="1:3">
      <c r="A18554" t="s">
        <v>20155</v>
      </c>
      <c r="B18554" t="s">
        <v>4356</v>
      </c>
      <c r="C18554" t="s">
        <v>5260</v>
      </c>
    </row>
    <row r="18556" spans="1:3">
      <c r="A18556" t="s">
        <v>20156</v>
      </c>
      <c r="B18556" t="s">
        <v>20157</v>
      </c>
    </row>
    <row r="18558" spans="1:3">
      <c r="A18558" t="s">
        <v>3224</v>
      </c>
    </row>
    <row r="18560" spans="1:3">
      <c r="A18560" t="s">
        <v>3226</v>
      </c>
      <c r="B18560" t="s">
        <v>20158</v>
      </c>
    </row>
    <row r="18563" spans="1:18">
      <c r="A18563" t="s">
        <v>20159</v>
      </c>
    </row>
    <row r="18564" spans="1:18">
      <c r="A18564" t="s">
        <v>20160</v>
      </c>
    </row>
    <row r="18566" spans="1:18">
      <c r="A18566" t="s">
        <v>3228</v>
      </c>
    </row>
    <row r="18567" spans="1:18">
      <c r="A18567" t="s">
        <v>3229</v>
      </c>
    </row>
    <row r="18569" spans="1:18">
      <c r="A18569" t="s">
        <v>20161</v>
      </c>
      <c r="B18569" t="s">
        <v>3795</v>
      </c>
      <c r="C18569" t="s">
        <v>6913</v>
      </c>
      <c r="D18569" t="s">
        <v>20162</v>
      </c>
      <c r="E18569" t="s">
        <v>20163</v>
      </c>
      <c r="F18569" t="s">
        <v>3786</v>
      </c>
      <c r="G18569" t="s">
        <v>3235</v>
      </c>
      <c r="H18569" t="s">
        <v>20164</v>
      </c>
      <c r="I18569" t="s">
        <v>20165</v>
      </c>
      <c r="J18569" t="s">
        <v>20166</v>
      </c>
      <c r="K18569" t="s">
        <v>3234</v>
      </c>
      <c r="L18569" t="s">
        <v>3236</v>
      </c>
      <c r="M18569" t="s">
        <v>9911</v>
      </c>
      <c r="N18569" t="s">
        <v>3788</v>
      </c>
      <c r="O18569" t="s">
        <v>20167</v>
      </c>
      <c r="P18569" t="s">
        <v>12086</v>
      </c>
      <c r="Q18569" t="s">
        <v>3530</v>
      </c>
      <c r="R18569" t="s">
        <v>20168</v>
      </c>
    </row>
    <row r="18571" spans="1:18">
      <c r="A18571" t="s">
        <v>308</v>
      </c>
    </row>
    <row r="18572" spans="1:18">
      <c r="A18572" t="s">
        <v>20169</v>
      </c>
    </row>
    <row r="18577" spans="1:7">
      <c r="A18577" t="s">
        <v>20170</v>
      </c>
      <c r="B18577" t="s">
        <v>1635</v>
      </c>
      <c r="C18577" t="s">
        <v>20171</v>
      </c>
    </row>
    <row r="18578" spans="1:7">
      <c r="A18578" t="s">
        <v>20172</v>
      </c>
    </row>
    <row r="18579" spans="1:7">
      <c r="A18579" t="s">
        <v>1532</v>
      </c>
    </row>
    <row r="18580" spans="1:7">
      <c r="A18580" t="s">
        <v>20173</v>
      </c>
    </row>
    <row r="18586" spans="1:7">
      <c r="A18586" t="s">
        <v>20174</v>
      </c>
      <c r="B18586" t="s">
        <v>20175</v>
      </c>
      <c r="C18586" t="s">
        <v>20176</v>
      </c>
      <c r="D18586" t="s">
        <v>20177</v>
      </c>
      <c r="E18586" t="s">
        <v>20178</v>
      </c>
    </row>
    <row r="18588" spans="1:7">
      <c r="A18588" t="s">
        <v>20179</v>
      </c>
      <c r="B18588" t="s">
        <v>363</v>
      </c>
      <c r="C18588" t="s">
        <v>20180</v>
      </c>
      <c r="D18588" t="s">
        <v>673</v>
      </c>
      <c r="E18588" t="s">
        <v>1260</v>
      </c>
      <c r="F18588" t="s">
        <v>675</v>
      </c>
      <c r="G18588" t="s">
        <v>20181</v>
      </c>
    </row>
    <row r="18590" spans="1:7">
      <c r="A18590" t="s">
        <v>20182</v>
      </c>
      <c r="B18590" t="s">
        <v>20183</v>
      </c>
      <c r="C18590" t="s">
        <v>20184</v>
      </c>
    </row>
    <row r="18592" spans="1:7">
      <c r="A18592" t="s">
        <v>20185</v>
      </c>
    </row>
    <row r="18594" spans="1:7">
      <c r="A18594" t="s">
        <v>20186</v>
      </c>
    </row>
    <row r="18596" spans="1:7">
      <c r="A18596" s="1" t="s">
        <v>20187</v>
      </c>
    </row>
    <row r="18601" spans="1:7">
      <c r="A18601" t="s">
        <v>8</v>
      </c>
    </row>
    <row r="18602" spans="1:7">
      <c r="A18602" t="s">
        <v>20188</v>
      </c>
      <c r="B18602" t="s">
        <v>20189</v>
      </c>
    </row>
    <row r="18603" spans="1:7">
      <c r="A18603" t="s">
        <v>20190</v>
      </c>
    </row>
    <row r="18605" spans="1:7">
      <c r="A18605" t="s">
        <v>20191</v>
      </c>
      <c r="B18605" t="s">
        <v>20192</v>
      </c>
      <c r="C18605" t="s">
        <v>1011</v>
      </c>
      <c r="D18605" t="s">
        <v>7768</v>
      </c>
      <c r="E18605" t="s">
        <v>1052</v>
      </c>
      <c r="F18605" t="s">
        <v>12705</v>
      </c>
      <c r="G18605" t="s">
        <v>20193</v>
      </c>
    </row>
    <row r="18606" spans="1:7">
      <c r="A18606" t="s">
        <v>20194</v>
      </c>
    </row>
    <row r="18608" spans="1:7">
      <c r="A18608" t="s">
        <v>20195</v>
      </c>
      <c r="B18608" t="s">
        <v>20196</v>
      </c>
      <c r="C18608" t="s">
        <v>20197</v>
      </c>
    </row>
    <row r="18610" spans="1:2">
      <c r="A18610" t="s">
        <v>20198</v>
      </c>
      <c r="B18610" t="s">
        <v>20199</v>
      </c>
    </row>
    <row r="18612" spans="1:2">
      <c r="A18612" t="s">
        <v>20200</v>
      </c>
      <c r="B18612" t="s">
        <v>20201</v>
      </c>
    </row>
    <row r="18614" spans="1:2">
      <c r="A18614" t="s">
        <v>20202</v>
      </c>
    </row>
    <row r="18615" spans="1:2">
      <c r="A18615" t="s">
        <v>20203</v>
      </c>
    </row>
    <row r="18617" spans="1:2">
      <c r="A18617" t="s">
        <v>20204</v>
      </c>
      <c r="B18617" t="s">
        <v>20205</v>
      </c>
    </row>
    <row r="18618" spans="1:2">
      <c r="A18618" t="s">
        <v>10201</v>
      </c>
    </row>
    <row r="18619" spans="1:2">
      <c r="A18619" t="s">
        <v>20206</v>
      </c>
    </row>
    <row r="18624" spans="1:2">
      <c r="A18624" t="s">
        <v>20207</v>
      </c>
    </row>
    <row r="18626" spans="1:8">
      <c r="A18626" t="s">
        <v>20208</v>
      </c>
      <c r="B18626" t="s">
        <v>20209</v>
      </c>
      <c r="C18626" t="s">
        <v>20210</v>
      </c>
      <c r="D18626" t="s">
        <v>20211</v>
      </c>
    </row>
    <row r="18628" spans="1:8">
      <c r="A18628" t="s">
        <v>20212</v>
      </c>
      <c r="B18628" t="s">
        <v>20213</v>
      </c>
      <c r="C18628" t="s">
        <v>20214</v>
      </c>
      <c r="D18628" t="s">
        <v>20215</v>
      </c>
      <c r="E18628" t="s">
        <v>20216</v>
      </c>
      <c r="F18628" t="s">
        <v>20217</v>
      </c>
      <c r="G18628" t="s">
        <v>20218</v>
      </c>
    </row>
    <row r="18630" spans="1:8">
      <c r="A18630" t="s">
        <v>20219</v>
      </c>
      <c r="B18630" t="s">
        <v>20220</v>
      </c>
      <c r="C18630" t="s">
        <v>20221</v>
      </c>
      <c r="D18630" t="s">
        <v>20222</v>
      </c>
      <c r="E18630" t="s">
        <v>20223</v>
      </c>
      <c r="F18630" t="s">
        <v>20224</v>
      </c>
      <c r="G18630" t="s">
        <v>20225</v>
      </c>
    </row>
    <row r="18632" spans="1:8">
      <c r="A18632" t="s">
        <v>20226</v>
      </c>
      <c r="B18632" t="s">
        <v>20227</v>
      </c>
      <c r="C18632" t="s">
        <v>20228</v>
      </c>
      <c r="D18632" t="s">
        <v>20229</v>
      </c>
    </row>
    <row r="18634" spans="1:8">
      <c r="A18634" t="s">
        <v>20230</v>
      </c>
      <c r="B18634" t="s">
        <v>20231</v>
      </c>
      <c r="C18634" t="s">
        <v>2932</v>
      </c>
      <c r="D18634" t="s">
        <v>1636</v>
      </c>
      <c r="E18634" t="s">
        <v>672</v>
      </c>
      <c r="F18634" t="s">
        <v>674</v>
      </c>
      <c r="G18634" t="s">
        <v>673</v>
      </c>
      <c r="H18634" t="s">
        <v>20232</v>
      </c>
    </row>
    <row r="18635" spans="1:8">
      <c r="A18635" s="1" t="s">
        <v>20233</v>
      </c>
    </row>
    <row r="18640" spans="1:8">
      <c r="A18640" t="s">
        <v>20234</v>
      </c>
      <c r="B18640" t="s">
        <v>20235</v>
      </c>
      <c r="C18640" t="s">
        <v>20236</v>
      </c>
    </row>
    <row r="18642" spans="1:8">
      <c r="A18642" t="s">
        <v>20237</v>
      </c>
      <c r="B18642" t="s">
        <v>20238</v>
      </c>
    </row>
    <row r="18644" spans="1:8">
      <c r="A18644" t="s">
        <v>20239</v>
      </c>
      <c r="B18644" t="s">
        <v>20240</v>
      </c>
      <c r="C18644" t="s">
        <v>20241</v>
      </c>
      <c r="D18644" t="s">
        <v>20242</v>
      </c>
      <c r="E18644" t="s">
        <v>20243</v>
      </c>
    </row>
    <row r="18646" spans="1:8">
      <c r="A18646" t="s">
        <v>20244</v>
      </c>
      <c r="B18646" t="s">
        <v>20245</v>
      </c>
      <c r="C18646" t="s">
        <v>20246</v>
      </c>
      <c r="D18646" t="s">
        <v>818</v>
      </c>
      <c r="E18646" t="s">
        <v>20247</v>
      </c>
      <c r="F18646" t="s">
        <v>20248</v>
      </c>
      <c r="G18646" t="s">
        <v>20249</v>
      </c>
      <c r="H18646" t="s">
        <v>20250</v>
      </c>
    </row>
    <row r="18648" spans="1:8">
      <c r="A18648" t="s">
        <v>20251</v>
      </c>
      <c r="B18648" t="s">
        <v>20252</v>
      </c>
      <c r="C18648" t="s">
        <v>20253</v>
      </c>
      <c r="D18648" t="s">
        <v>20254</v>
      </c>
    </row>
    <row r="18650" spans="1:8">
      <c r="A18650" t="s">
        <v>20255</v>
      </c>
      <c r="B18650" t="s">
        <v>20256</v>
      </c>
      <c r="C18650" t="s">
        <v>20257</v>
      </c>
      <c r="D18650" t="s">
        <v>20258</v>
      </c>
      <c r="E18650" t="s">
        <v>20259</v>
      </c>
      <c r="F18650" t="s">
        <v>20260</v>
      </c>
    </row>
    <row r="18652" spans="1:8">
      <c r="A18652" t="s">
        <v>20261</v>
      </c>
      <c r="B18652" t="s">
        <v>20262</v>
      </c>
      <c r="C18652" t="s">
        <v>20263</v>
      </c>
      <c r="D18652" t="s">
        <v>20264</v>
      </c>
    </row>
    <row r="18654" spans="1:8">
      <c r="A18654" t="e">
        <f>-Ben</f>
        <v>#NAME?</v>
      </c>
    </row>
    <row r="18659" spans="1:2">
      <c r="A18659" s="1" t="s">
        <v>20265</v>
      </c>
    </row>
    <row r="18664" spans="1:2">
      <c r="A18664" t="s">
        <v>20266</v>
      </c>
    </row>
    <row r="18666" spans="1:2">
      <c r="A18666" t="s">
        <v>20267</v>
      </c>
      <c r="B18666" t="s">
        <v>20268</v>
      </c>
    </row>
    <row r="18668" spans="1:2">
      <c r="A18668" t="s">
        <v>20269</v>
      </c>
    </row>
    <row r="18670" spans="1:2">
      <c r="A18670" t="s">
        <v>20270</v>
      </c>
    </row>
    <row r="18672" spans="1:2">
      <c r="A18672" t="s">
        <v>20271</v>
      </c>
    </row>
    <row r="18674" spans="1:9">
      <c r="A18674" t="s">
        <v>20272</v>
      </c>
    </row>
    <row r="18675" spans="1:9">
      <c r="A18675" s="1" t="s">
        <v>20273</v>
      </c>
    </row>
    <row r="18680" spans="1:9">
      <c r="A18680" t="s">
        <v>20274</v>
      </c>
      <c r="B18680" t="s">
        <v>20275</v>
      </c>
      <c r="C18680" t="s">
        <v>20276</v>
      </c>
      <c r="D18680" t="s">
        <v>20277</v>
      </c>
    </row>
    <row r="18682" spans="1:9">
      <c r="A18682" t="s">
        <v>20278</v>
      </c>
      <c r="B18682" t="s">
        <v>671</v>
      </c>
      <c r="C18682" t="s">
        <v>369</v>
      </c>
      <c r="D18682" t="s">
        <v>288</v>
      </c>
      <c r="E18682" t="s">
        <v>20279</v>
      </c>
      <c r="F18682" t="s">
        <v>20280</v>
      </c>
      <c r="G18682" t="s">
        <v>11935</v>
      </c>
      <c r="H18682" t="s">
        <v>20281</v>
      </c>
      <c r="I18682" t="s">
        <v>20282</v>
      </c>
    </row>
    <row r="18684" spans="1:9">
      <c r="A18684" t="s">
        <v>20283</v>
      </c>
      <c r="B18684" t="s">
        <v>20284</v>
      </c>
      <c r="C18684" t="s">
        <v>20285</v>
      </c>
      <c r="D18684" t="s">
        <v>20286</v>
      </c>
      <c r="E18684" t="s">
        <v>20287</v>
      </c>
    </row>
    <row r="18685" spans="1:9">
      <c r="A18685" t="s">
        <v>308</v>
      </c>
    </row>
    <row r="18686" spans="1:9">
      <c r="A18686" t="s">
        <v>20288</v>
      </c>
    </row>
    <row r="18691" spans="1:6">
      <c r="A18691" t="s">
        <v>20289</v>
      </c>
    </row>
    <row r="18692" spans="1:6">
      <c r="A18692" t="s">
        <v>20290</v>
      </c>
      <c r="B18692" t="s">
        <v>20291</v>
      </c>
      <c r="C18692" t="s">
        <v>20292</v>
      </c>
      <c r="D18692" t="s">
        <v>687</v>
      </c>
      <c r="E18692" t="s">
        <v>20293</v>
      </c>
      <c r="F18692" t="s">
        <v>20294</v>
      </c>
    </row>
    <row r="18693" spans="1:6">
      <c r="A18693" t="s">
        <v>308</v>
      </c>
    </row>
    <row r="18694" spans="1:6">
      <c r="A18694" t="s">
        <v>20295</v>
      </c>
      <c r="B18694" t="s">
        <v>12613</v>
      </c>
      <c r="C18694" t="s">
        <v>3052</v>
      </c>
      <c r="D18694" t="s">
        <v>19346</v>
      </c>
      <c r="E18694" t="s">
        <v>20296</v>
      </c>
    </row>
    <row r="18699" spans="1:6">
      <c r="A18699" t="s">
        <v>20297</v>
      </c>
    </row>
    <row r="18700" spans="1:6">
      <c r="A18700" t="s">
        <v>20298</v>
      </c>
      <c r="B18700" t="s">
        <v>20299</v>
      </c>
    </row>
    <row r="18701" spans="1:6">
      <c r="A18701" t="s">
        <v>20300</v>
      </c>
      <c r="B18701" t="s">
        <v>20301</v>
      </c>
      <c r="C18701" t="s">
        <v>20302</v>
      </c>
      <c r="D18701" t="s">
        <v>20303</v>
      </c>
    </row>
    <row r="18702" spans="1:6">
      <c r="A18702" t="s">
        <v>20304</v>
      </c>
      <c r="B18702" t="s">
        <v>20305</v>
      </c>
    </row>
    <row r="18703" spans="1:6">
      <c r="A18703" t="s">
        <v>20306</v>
      </c>
    </row>
    <row r="18704" spans="1:6">
      <c r="A18704" t="s">
        <v>20307</v>
      </c>
      <c r="B18704" t="s">
        <v>19182</v>
      </c>
    </row>
    <row r="18705" spans="1:4">
      <c r="A18705" t="s">
        <v>19183</v>
      </c>
      <c r="B18705" t="s">
        <v>19184</v>
      </c>
      <c r="C18705" t="s">
        <v>19185</v>
      </c>
    </row>
    <row r="18706" spans="1:4">
      <c r="A18706" t="s">
        <v>20308</v>
      </c>
    </row>
    <row r="18707" spans="1:4">
      <c r="A18707" t="s">
        <v>20309</v>
      </c>
    </row>
    <row r="18708" spans="1:4">
      <c r="A18708" t="s">
        <v>20310</v>
      </c>
    </row>
    <row r="18709" spans="1:4">
      <c r="A18709" t="s">
        <v>19190</v>
      </c>
    </row>
    <row r="18710" spans="1:4">
      <c r="A18710" t="s">
        <v>19191</v>
      </c>
    </row>
    <row r="18711" spans="1:4">
      <c r="A18711" t="s">
        <v>20311</v>
      </c>
      <c r="B18711" t="s">
        <v>20312</v>
      </c>
    </row>
    <row r="18712" spans="1:4">
      <c r="A18712" t="s">
        <v>19199</v>
      </c>
      <c r="B18712" t="s">
        <v>150</v>
      </c>
      <c r="C18712" t="s">
        <v>19200</v>
      </c>
    </row>
    <row r="18713" spans="1:4">
      <c r="A18713" t="s">
        <v>20313</v>
      </c>
      <c r="B18713" t="s">
        <v>20314</v>
      </c>
    </row>
    <row r="18714" spans="1:4">
      <c r="A18714" t="s">
        <v>19194</v>
      </c>
    </row>
    <row r="18715" spans="1:4">
      <c r="A18715" t="s">
        <v>19195</v>
      </c>
      <c r="B18715" t="s">
        <v>19196</v>
      </c>
      <c r="C18715" t="s">
        <v>19197</v>
      </c>
      <c r="D18715" t="s">
        <v>19198</v>
      </c>
    </row>
    <row r="18716" spans="1:4">
      <c r="A18716" t="s">
        <v>19201</v>
      </c>
      <c r="B18716" t="s">
        <v>19202</v>
      </c>
    </row>
    <row r="18717" spans="1:4">
      <c r="A18717" t="s">
        <v>20315</v>
      </c>
    </row>
    <row r="18718" spans="1:4">
      <c r="A18718" t="s">
        <v>20316</v>
      </c>
    </row>
    <row r="18719" spans="1:4">
      <c r="A18719" t="s">
        <v>20317</v>
      </c>
    </row>
    <row r="18720" spans="1:4">
      <c r="A18720" t="s">
        <v>20318</v>
      </c>
      <c r="B18720" t="s">
        <v>19209</v>
      </c>
    </row>
    <row r="18722" spans="1:68">
      <c r="A18722" t="s">
        <v>20319</v>
      </c>
      <c r="B18722" t="s">
        <v>9682</v>
      </c>
      <c r="C18722" t="s">
        <v>20320</v>
      </c>
      <c r="D18722" t="s">
        <v>20321</v>
      </c>
      <c r="E18722" t="s">
        <v>20322</v>
      </c>
      <c r="F18722" t="s">
        <v>20323</v>
      </c>
      <c r="G18722" t="s">
        <v>19243</v>
      </c>
      <c r="H18722" t="s">
        <v>19244</v>
      </c>
      <c r="I18722" t="s">
        <v>20324</v>
      </c>
      <c r="J18722" t="s">
        <v>9849</v>
      </c>
      <c r="K18722" t="s">
        <v>19253</v>
      </c>
      <c r="L18722" t="s">
        <v>55</v>
      </c>
      <c r="M18722" t="s">
        <v>4872</v>
      </c>
      <c r="N18722" t="s">
        <v>687</v>
      </c>
      <c r="O18722" t="s">
        <v>20325</v>
      </c>
      <c r="P18722" t="s">
        <v>218</v>
      </c>
      <c r="Q18722" t="s">
        <v>378</v>
      </c>
      <c r="R18722" t="s">
        <v>377</v>
      </c>
      <c r="S18722" t="s">
        <v>379</v>
      </c>
      <c r="T18722" t="s">
        <v>51</v>
      </c>
      <c r="U18722" t="s">
        <v>19256</v>
      </c>
      <c r="V18722" t="s">
        <v>20326</v>
      </c>
      <c r="W18722" t="s">
        <v>19247</v>
      </c>
      <c r="X18722" t="s">
        <v>19248</v>
      </c>
      <c r="Y18722" t="s">
        <v>315</v>
      </c>
      <c r="Z18722" t="s">
        <v>19249</v>
      </c>
      <c r="AA18722" t="s">
        <v>20327</v>
      </c>
      <c r="AB18722" t="s">
        <v>19258</v>
      </c>
      <c r="AC18722" t="s">
        <v>19259</v>
      </c>
      <c r="AD18722" t="s">
        <v>19262</v>
      </c>
      <c r="AE18722" t="s">
        <v>19263</v>
      </c>
      <c r="AF18722" t="s">
        <v>19264</v>
      </c>
      <c r="AG18722" t="s">
        <v>20328</v>
      </c>
      <c r="AH18722" t="s">
        <v>19270</v>
      </c>
      <c r="AI18722" t="s">
        <v>19266</v>
      </c>
      <c r="AJ18722" t="s">
        <v>19267</v>
      </c>
      <c r="AK18722" t="s">
        <v>19268</v>
      </c>
      <c r="AL18722" t="s">
        <v>20329</v>
      </c>
      <c r="AM18722" t="s">
        <v>19272</v>
      </c>
      <c r="AN18722" t="s">
        <v>20330</v>
      </c>
    </row>
    <row r="18723" spans="1:68">
      <c r="A18723" t="s">
        <v>20331</v>
      </c>
    </row>
    <row r="18725" spans="1:68">
      <c r="A18725" t="s">
        <v>20332</v>
      </c>
    </row>
    <row r="18726" spans="1:68">
      <c r="A18726" t="s">
        <v>19275</v>
      </c>
      <c r="B18726" t="s">
        <v>19276</v>
      </c>
    </row>
    <row r="18728" spans="1:68">
      <c r="A18728" t="s">
        <v>20333</v>
      </c>
      <c r="B18728" t="s">
        <v>20334</v>
      </c>
      <c r="C18728" t="s">
        <v>20335</v>
      </c>
      <c r="D18728" t="s">
        <v>20336</v>
      </c>
      <c r="E18728" t="s">
        <v>1635</v>
      </c>
      <c r="F18728" t="s">
        <v>20337</v>
      </c>
      <c r="G18728" t="s">
        <v>20338</v>
      </c>
      <c r="H18728" t="s">
        <v>13563</v>
      </c>
      <c r="I18728" t="s">
        <v>20339</v>
      </c>
    </row>
    <row r="18730" spans="1:68">
      <c r="A18730" t="s">
        <v>20340</v>
      </c>
      <c r="B18730" t="s">
        <v>20341</v>
      </c>
      <c r="C18730" t="s">
        <v>20342</v>
      </c>
      <c r="D18730" t="s">
        <v>20343</v>
      </c>
      <c r="E18730" t="s">
        <v>18795</v>
      </c>
      <c r="F18730" t="s">
        <v>20344</v>
      </c>
      <c r="G18730" t="s">
        <v>20345</v>
      </c>
      <c r="H18730" t="s">
        <v>20346</v>
      </c>
      <c r="I18730" t="s">
        <v>20347</v>
      </c>
      <c r="J18730" t="s">
        <v>20348</v>
      </c>
      <c r="K18730" t="s">
        <v>20349</v>
      </c>
      <c r="L18730" t="s">
        <v>20350</v>
      </c>
      <c r="M18730" t="s">
        <v>1838</v>
      </c>
      <c r="N18730" t="s">
        <v>18798</v>
      </c>
      <c r="O18730" t="s">
        <v>20351</v>
      </c>
      <c r="P18730" t="s">
        <v>20352</v>
      </c>
      <c r="Q18730" t="s">
        <v>19419</v>
      </c>
      <c r="R18730" t="s">
        <v>20353</v>
      </c>
      <c r="S18730" t="s">
        <v>20354</v>
      </c>
      <c r="T18730" t="s">
        <v>20355</v>
      </c>
      <c r="U18730" t="s">
        <v>13912</v>
      </c>
      <c r="V18730" t="s">
        <v>20356</v>
      </c>
      <c r="W18730" t="s">
        <v>20357</v>
      </c>
      <c r="X18730" t="s">
        <v>20358</v>
      </c>
      <c r="Y18730" t="s">
        <v>20359</v>
      </c>
      <c r="Z18730" t="s">
        <v>20360</v>
      </c>
      <c r="AA18730" t="s">
        <v>20361</v>
      </c>
      <c r="AB18730" t="s">
        <v>20362</v>
      </c>
      <c r="AC18730" t="s">
        <v>8684</v>
      </c>
      <c r="AD18730" t="s">
        <v>20363</v>
      </c>
      <c r="AE18730" t="s">
        <v>20364</v>
      </c>
      <c r="AF18730" t="s">
        <v>20365</v>
      </c>
      <c r="AG18730" t="s">
        <v>20366</v>
      </c>
      <c r="AH18730" t="s">
        <v>20367</v>
      </c>
      <c r="AI18730" t="s">
        <v>20368</v>
      </c>
      <c r="AJ18730" t="s">
        <v>20369</v>
      </c>
      <c r="AK18730" t="s">
        <v>20370</v>
      </c>
      <c r="AL18730" t="s">
        <v>13908</v>
      </c>
      <c r="AM18730" t="s">
        <v>20371</v>
      </c>
    </row>
    <row r="18732" spans="1:68">
      <c r="A18732" t="s">
        <v>20372</v>
      </c>
      <c r="B18732" t="s">
        <v>20373</v>
      </c>
      <c r="C18732" t="s">
        <v>20374</v>
      </c>
      <c r="D18732" t="s">
        <v>20375</v>
      </c>
      <c r="E18732" t="s">
        <v>19373</v>
      </c>
      <c r="F18732" t="s">
        <v>20376</v>
      </c>
      <c r="G18732" t="s">
        <v>20377</v>
      </c>
      <c r="H18732" t="s">
        <v>20378</v>
      </c>
      <c r="I18732" t="s">
        <v>20379</v>
      </c>
      <c r="J18732" t="s">
        <v>20380</v>
      </c>
      <c r="K18732" t="s">
        <v>4193</v>
      </c>
      <c r="L18732" t="s">
        <v>20381</v>
      </c>
      <c r="M18732" t="s">
        <v>20382</v>
      </c>
      <c r="N18732" t="s">
        <v>20383</v>
      </c>
      <c r="O18732" t="s">
        <v>20384</v>
      </c>
      <c r="P18732" t="s">
        <v>20385</v>
      </c>
      <c r="Q18732" t="s">
        <v>19374</v>
      </c>
      <c r="R18732" t="s">
        <v>20386</v>
      </c>
      <c r="S18732" t="s">
        <v>20387</v>
      </c>
      <c r="T18732" t="s">
        <v>20388</v>
      </c>
      <c r="U18732" t="s">
        <v>20389</v>
      </c>
      <c r="V18732" t="s">
        <v>20390</v>
      </c>
      <c r="W18732" t="s">
        <v>20391</v>
      </c>
      <c r="X18732" t="s">
        <v>20392</v>
      </c>
      <c r="Y18732" t="s">
        <v>20393</v>
      </c>
      <c r="Z18732" t="s">
        <v>20394</v>
      </c>
      <c r="AA18732" t="s">
        <v>20395</v>
      </c>
      <c r="AB18732" t="s">
        <v>20396</v>
      </c>
      <c r="AC18732" t="s">
        <v>20397</v>
      </c>
      <c r="AD18732" t="s">
        <v>20398</v>
      </c>
      <c r="AE18732" t="s">
        <v>20399</v>
      </c>
      <c r="AF18732" t="s">
        <v>20400</v>
      </c>
      <c r="AG18732" t="s">
        <v>20401</v>
      </c>
      <c r="AH18732" t="s">
        <v>20402</v>
      </c>
      <c r="AI18732" t="s">
        <v>20403</v>
      </c>
      <c r="AJ18732" t="s">
        <v>20404</v>
      </c>
      <c r="AK18732" t="s">
        <v>20405</v>
      </c>
      <c r="AL18732" t="s">
        <v>20406</v>
      </c>
      <c r="AM18732" t="s">
        <v>1838</v>
      </c>
      <c r="AN18732" t="s">
        <v>19247</v>
      </c>
      <c r="AO18732" t="s">
        <v>20407</v>
      </c>
      <c r="AP18732" t="s">
        <v>20408</v>
      </c>
      <c r="AQ18732" t="s">
        <v>20409</v>
      </c>
      <c r="AR18732" t="s">
        <v>20410</v>
      </c>
      <c r="AS18732" t="s">
        <v>20411</v>
      </c>
      <c r="AT18732" t="s">
        <v>20412</v>
      </c>
      <c r="AU18732" t="s">
        <v>20413</v>
      </c>
      <c r="AV18732" t="s">
        <v>20414</v>
      </c>
      <c r="AW18732" t="s">
        <v>20415</v>
      </c>
      <c r="AX18732" t="s">
        <v>20416</v>
      </c>
      <c r="AY18732" t="s">
        <v>20417</v>
      </c>
      <c r="AZ18732" t="s">
        <v>20418</v>
      </c>
      <c r="BA18732" t="s">
        <v>20419</v>
      </c>
      <c r="BB18732" t="s">
        <v>20420</v>
      </c>
      <c r="BC18732" t="s">
        <v>20421</v>
      </c>
      <c r="BD18732" t="s">
        <v>20422</v>
      </c>
      <c r="BE18732" t="s">
        <v>20423</v>
      </c>
      <c r="BF18732" t="s">
        <v>20424</v>
      </c>
      <c r="BG18732" t="s">
        <v>20425</v>
      </c>
      <c r="BH18732" t="s">
        <v>20426</v>
      </c>
      <c r="BI18732" t="s">
        <v>20427</v>
      </c>
      <c r="BJ18732" t="s">
        <v>20428</v>
      </c>
      <c r="BK18732" t="s">
        <v>20429</v>
      </c>
      <c r="BL18732" t="s">
        <v>20430</v>
      </c>
      <c r="BM18732" t="s">
        <v>20431</v>
      </c>
      <c r="BN18732" t="s">
        <v>20432</v>
      </c>
      <c r="BO18732" t="s">
        <v>20433</v>
      </c>
      <c r="BP18732" t="s">
        <v>20434</v>
      </c>
    </row>
    <row r="18733" spans="1:68">
      <c r="A18733" t="s">
        <v>308</v>
      </c>
    </row>
    <row r="18734" spans="1:68">
      <c r="A18734" t="s">
        <v>20435</v>
      </c>
    </row>
    <row r="18739" spans="1:20">
      <c r="A18739" t="s">
        <v>20436</v>
      </c>
    </row>
    <row r="18741" spans="1:20">
      <c r="A18741" t="s">
        <v>20437</v>
      </c>
      <c r="B18741" t="s">
        <v>4472</v>
      </c>
      <c r="C18741" t="s">
        <v>372</v>
      </c>
      <c r="D18741" t="s">
        <v>2250</v>
      </c>
      <c r="E18741" t="s">
        <v>7719</v>
      </c>
      <c r="F18741" t="s">
        <v>20438</v>
      </c>
      <c r="G18741" t="s">
        <v>6942</v>
      </c>
      <c r="H18741" t="s">
        <v>20439</v>
      </c>
      <c r="I18741" t="s">
        <v>2919</v>
      </c>
      <c r="J18741" t="s">
        <v>5526</v>
      </c>
      <c r="K18741" t="s">
        <v>20440</v>
      </c>
      <c r="L18741" t="s">
        <v>20441</v>
      </c>
      <c r="M18741" t="s">
        <v>20442</v>
      </c>
      <c r="N18741" t="s">
        <v>20443</v>
      </c>
      <c r="O18741" t="s">
        <v>20444</v>
      </c>
      <c r="P18741" t="s">
        <v>20445</v>
      </c>
      <c r="Q18741" t="s">
        <v>20446</v>
      </c>
      <c r="R18741" t="s">
        <v>20447</v>
      </c>
      <c r="S18741" t="s">
        <v>4472</v>
      </c>
      <c r="T18741" t="s">
        <v>20448</v>
      </c>
    </row>
    <row r="18743" spans="1:20">
      <c r="A18743" t="s">
        <v>20449</v>
      </c>
      <c r="B18743" t="s">
        <v>20450</v>
      </c>
      <c r="C18743" t="s">
        <v>4472</v>
      </c>
      <c r="D18743" t="s">
        <v>372</v>
      </c>
      <c r="E18743" t="s">
        <v>20451</v>
      </c>
      <c r="F18743" t="s">
        <v>20452</v>
      </c>
      <c r="G18743" t="s">
        <v>2932</v>
      </c>
      <c r="H18743" t="s">
        <v>20453</v>
      </c>
      <c r="I18743" t="s">
        <v>20454</v>
      </c>
    </row>
    <row r="18745" spans="1:20">
      <c r="A18745" t="s">
        <v>20455</v>
      </c>
    </row>
    <row r="18746" spans="1:20">
      <c r="A18746" t="e">
        <f>- Finance: Finance</f>
        <v>#NAME?</v>
      </c>
      <c r="B18746" t="s">
        <v>4958</v>
      </c>
      <c r="C18746" t="s">
        <v>4472</v>
      </c>
      <c r="D18746" t="s">
        <v>4954</v>
      </c>
      <c r="E18746" t="s">
        <v>20456</v>
      </c>
      <c r="F18746" t="s">
        <v>20457</v>
      </c>
      <c r="G18746" t="s">
        <v>20458</v>
      </c>
      <c r="H18746" t="s">
        <v>20459</v>
      </c>
      <c r="I18746" t="s">
        <v>20452</v>
      </c>
      <c r="J18746" t="s">
        <v>20460</v>
      </c>
      <c r="K18746" t="s">
        <v>20461</v>
      </c>
      <c r="L18746" t="s">
        <v>20462</v>
      </c>
      <c r="M18746" t="s">
        <v>20463</v>
      </c>
      <c r="N18746" t="s">
        <v>20464</v>
      </c>
      <c r="O18746" t="s">
        <v>20465</v>
      </c>
      <c r="P18746" t="s">
        <v>8129</v>
      </c>
    </row>
    <row r="18747" spans="1:20">
      <c r="A18747" t="e">
        <f>- Statistics: Statistics</f>
        <v>#NAME?</v>
      </c>
      <c r="B18747" t="s">
        <v>20466</v>
      </c>
      <c r="C18747" t="s">
        <v>20467</v>
      </c>
      <c r="D18747" t="s">
        <v>20468</v>
      </c>
    </row>
    <row r="18748" spans="1:20">
      <c r="A18748" t="s">
        <v>20469</v>
      </c>
      <c r="B18748" t="s">
        <v>20470</v>
      </c>
      <c r="C18748" t="s">
        <v>2444</v>
      </c>
      <c r="D18748" t="s">
        <v>373</v>
      </c>
      <c r="E18748" t="s">
        <v>20471</v>
      </c>
      <c r="F18748" t="s">
        <v>28</v>
      </c>
      <c r="G18748" t="s">
        <v>301</v>
      </c>
    </row>
    <row r="18749" spans="1:20">
      <c r="A18749" t="e">
        <f>- Logistics And Marketing</f>
        <v>#NAME?</v>
      </c>
    </row>
    <row r="18750" spans="1:20">
      <c r="A18750" t="e">
        <f>- Excel: Excel for Finance</f>
        <v>#NAME?</v>
      </c>
      <c r="B18750" t="s">
        <v>20452</v>
      </c>
      <c r="C18750" t="s">
        <v>20472</v>
      </c>
      <c r="D18750" t="s">
        <v>20473</v>
      </c>
      <c r="E18750" t="s">
        <v>20474</v>
      </c>
      <c r="F18750" t="s">
        <v>20475</v>
      </c>
      <c r="G18750" t="s">
        <v>677</v>
      </c>
      <c r="H18750" t="s">
        <v>206</v>
      </c>
    </row>
    <row r="18751" spans="1:20">
      <c r="A18751" t="e">
        <f>- standardized exams: GMAT</f>
        <v>#NAME?</v>
      </c>
      <c r="B18751" t="s">
        <v>378</v>
      </c>
      <c r="C18751" t="s">
        <v>218</v>
      </c>
      <c r="D18751" t="s">
        <v>19404</v>
      </c>
      <c r="E18751" t="s">
        <v>4872</v>
      </c>
      <c r="F18751" t="s">
        <v>20476</v>
      </c>
    </row>
    <row r="18752" spans="1:20">
      <c r="A18752" t="e">
        <f>- Also: physics</f>
        <v>#NAME?</v>
      </c>
      <c r="B18752" t="s">
        <v>44</v>
      </c>
      <c r="C18752" t="s">
        <v>39</v>
      </c>
    </row>
    <row r="18754" spans="1:8">
      <c r="A18754" t="s">
        <v>20477</v>
      </c>
      <c r="B18754" t="s">
        <v>1529</v>
      </c>
      <c r="C18754" t="s">
        <v>206</v>
      </c>
    </row>
    <row r="18755" spans="1:8">
      <c r="A18755" t="s">
        <v>20478</v>
      </c>
    </row>
    <row r="18756" spans="1:8">
      <c r="A18756" t="s">
        <v>20479</v>
      </c>
      <c r="B18756" t="s">
        <v>20480</v>
      </c>
      <c r="C18756" t="s">
        <v>20481</v>
      </c>
      <c r="D18756" t="s">
        <v>20482</v>
      </c>
      <c r="E18756" t="s">
        <v>820</v>
      </c>
      <c r="F18756" t="s">
        <v>20483</v>
      </c>
      <c r="G18756" t="s">
        <v>20484</v>
      </c>
      <c r="H18756" t="s">
        <v>20485</v>
      </c>
    </row>
    <row r="18757" spans="1:8">
      <c r="A18757" t="s">
        <v>20486</v>
      </c>
    </row>
    <row r="18758" spans="1:8">
      <c r="A18758" t="s">
        <v>20487</v>
      </c>
    </row>
    <row r="18759" spans="1:8">
      <c r="A18759" t="s">
        <v>20488</v>
      </c>
      <c r="B18759" t="s">
        <v>20489</v>
      </c>
      <c r="C18759" t="s">
        <v>20490</v>
      </c>
    </row>
    <row r="18760" spans="1:8">
      <c r="A18760" t="s">
        <v>20491</v>
      </c>
    </row>
    <row r="18761" spans="1:8">
      <c r="A18761" t="s">
        <v>20492</v>
      </c>
    </row>
    <row r="18762" spans="1:8">
      <c r="A18762" t="s">
        <v>20493</v>
      </c>
    </row>
    <row r="18763" spans="1:8">
      <c r="A18763" t="s">
        <v>20494</v>
      </c>
    </row>
    <row r="18764" spans="1:8">
      <c r="A18764" t="s">
        <v>20495</v>
      </c>
    </row>
    <row r="18765" spans="1:8">
      <c r="A18765" t="s">
        <v>20496</v>
      </c>
    </row>
    <row r="18766" spans="1:8">
      <c r="A18766" t="s">
        <v>308</v>
      </c>
    </row>
    <row r="18767" spans="1:8">
      <c r="A18767" t="s">
        <v>20497</v>
      </c>
    </row>
    <row r="18772" spans="1:8">
      <c r="A18772" t="s">
        <v>20498</v>
      </c>
    </row>
    <row r="18774" spans="1:8">
      <c r="A18774" t="s">
        <v>1802</v>
      </c>
    </row>
    <row r="18776" spans="1:8">
      <c r="A18776" t="s">
        <v>1803</v>
      </c>
    </row>
    <row r="18778" spans="1:8">
      <c r="A18778" t="s">
        <v>1804</v>
      </c>
    </row>
    <row r="18780" spans="1:8">
      <c r="A18780" t="s">
        <v>1805</v>
      </c>
      <c r="B18780" t="s">
        <v>218</v>
      </c>
      <c r="C18780" t="s">
        <v>380</v>
      </c>
      <c r="D18780" t="s">
        <v>378</v>
      </c>
      <c r="E18780" t="s">
        <v>377</v>
      </c>
      <c r="F18780" t="s">
        <v>379</v>
      </c>
      <c r="G18780" t="s">
        <v>1806</v>
      </c>
      <c r="H18780" t="s">
        <v>1807</v>
      </c>
    </row>
    <row r="18782" spans="1:8">
      <c r="A18782" t="s">
        <v>1808</v>
      </c>
    </row>
    <row r="18784" spans="1:8">
      <c r="A18784" t="s">
        <v>1809</v>
      </c>
    </row>
    <row r="18785" spans="1:11">
      <c r="A18785" t="s">
        <v>1810</v>
      </c>
    </row>
    <row r="18786" spans="1:11">
      <c r="A18786" t="s">
        <v>1811</v>
      </c>
    </row>
    <row r="18787" spans="1:11">
      <c r="A18787" t="s">
        <v>1812</v>
      </c>
    </row>
    <row r="18788" spans="1:11">
      <c r="A18788" t="s">
        <v>1813</v>
      </c>
    </row>
    <row r="18789" spans="1:11">
      <c r="A18789" t="s">
        <v>1814</v>
      </c>
    </row>
    <row r="18791" spans="1:11">
      <c r="A18791" t="s">
        <v>1815</v>
      </c>
    </row>
    <row r="18793" spans="1:11">
      <c r="A18793" t="s">
        <v>1816</v>
      </c>
      <c r="B18793" t="s">
        <v>1817</v>
      </c>
      <c r="C18793" t="s">
        <v>28</v>
      </c>
      <c r="D18793" t="s">
        <v>301</v>
      </c>
      <c r="E18793" t="s">
        <v>302</v>
      </c>
      <c r="F18793" t="s">
        <v>288</v>
      </c>
      <c r="G18793" t="s">
        <v>1818</v>
      </c>
      <c r="H18793" t="s">
        <v>1819</v>
      </c>
      <c r="I18793" t="s">
        <v>674</v>
      </c>
      <c r="J18793" t="s">
        <v>1820</v>
      </c>
      <c r="K18793" t="s">
        <v>1821</v>
      </c>
    </row>
    <row r="18795" spans="1:11">
      <c r="A18795" t="s">
        <v>1822</v>
      </c>
    </row>
    <row r="18796" spans="1:11">
      <c r="A18796" t="s">
        <v>1823</v>
      </c>
    </row>
    <row r="18801" spans="1:313">
      <c r="A18801" t="s">
        <v>20499</v>
      </c>
      <c r="B18801" t="s">
        <v>20500</v>
      </c>
      <c r="C18801" t="s">
        <v>10244</v>
      </c>
      <c r="D18801" t="s">
        <v>20501</v>
      </c>
      <c r="E18801" t="s">
        <v>20502</v>
      </c>
      <c r="F18801" t="s">
        <v>20503</v>
      </c>
      <c r="G18801" t="s">
        <v>20504</v>
      </c>
      <c r="H18801" t="s">
        <v>2572</v>
      </c>
      <c r="I18801" t="s">
        <v>8142</v>
      </c>
      <c r="J18801" t="s">
        <v>12351</v>
      </c>
      <c r="K18801" t="s">
        <v>20505</v>
      </c>
      <c r="L18801" t="s">
        <v>20506</v>
      </c>
      <c r="M18801" t="s">
        <v>15613</v>
      </c>
      <c r="N18801" t="s">
        <v>15443</v>
      </c>
      <c r="O18801" t="s">
        <v>20507</v>
      </c>
      <c r="P18801" t="s">
        <v>19244</v>
      </c>
      <c r="Q18801" t="s">
        <v>16643</v>
      </c>
      <c r="R18801" t="s">
        <v>20508</v>
      </c>
      <c r="S18801" t="s">
        <v>20509</v>
      </c>
      <c r="T18801" t="s">
        <v>20510</v>
      </c>
      <c r="U18801" t="s">
        <v>20511</v>
      </c>
      <c r="V18801" t="s">
        <v>20512</v>
      </c>
      <c r="W18801" t="s">
        <v>20513</v>
      </c>
      <c r="X18801" t="s">
        <v>16000</v>
      </c>
      <c r="Y18801" t="s">
        <v>17210</v>
      </c>
      <c r="Z18801" t="s">
        <v>20514</v>
      </c>
      <c r="AA18801" t="s">
        <v>20515</v>
      </c>
      <c r="AB18801" t="s">
        <v>20516</v>
      </c>
      <c r="AC18801" t="s">
        <v>15420</v>
      </c>
      <c r="AD18801" t="s">
        <v>20517</v>
      </c>
      <c r="AE18801" t="s">
        <v>20518</v>
      </c>
      <c r="AF18801" t="s">
        <v>20519</v>
      </c>
      <c r="AG18801" t="s">
        <v>20520</v>
      </c>
      <c r="AH18801" t="s">
        <v>15410</v>
      </c>
      <c r="AI18801" t="s">
        <v>20521</v>
      </c>
      <c r="AJ18801" t="s">
        <v>15406</v>
      </c>
      <c r="AK18801" t="s">
        <v>20522</v>
      </c>
      <c r="AL18801" t="s">
        <v>20523</v>
      </c>
      <c r="AM18801" t="s">
        <v>17386</v>
      </c>
      <c r="AN18801" t="s">
        <v>20524</v>
      </c>
      <c r="AO18801" t="s">
        <v>20525</v>
      </c>
      <c r="AP18801" t="s">
        <v>20526</v>
      </c>
      <c r="AQ18801" t="s">
        <v>20527</v>
      </c>
      <c r="AR18801" t="s">
        <v>20528</v>
      </c>
      <c r="AS18801" t="s">
        <v>20529</v>
      </c>
      <c r="AT18801" t="s">
        <v>20530</v>
      </c>
      <c r="AU18801" t="s">
        <v>20531</v>
      </c>
      <c r="AV18801" t="s">
        <v>20532</v>
      </c>
      <c r="AW18801" t="s">
        <v>20533</v>
      </c>
      <c r="AX18801" t="s">
        <v>20534</v>
      </c>
      <c r="AY18801" t="s">
        <v>20535</v>
      </c>
      <c r="AZ18801" t="s">
        <v>20536</v>
      </c>
      <c r="BA18801" t="s">
        <v>20537</v>
      </c>
      <c r="BB18801" t="s">
        <v>20538</v>
      </c>
      <c r="BC18801" t="s">
        <v>20539</v>
      </c>
      <c r="BD18801" t="s">
        <v>20540</v>
      </c>
      <c r="BE18801" t="s">
        <v>20541</v>
      </c>
      <c r="BF18801" t="s">
        <v>20542</v>
      </c>
      <c r="BG18801" t="s">
        <v>20543</v>
      </c>
      <c r="BH18801" t="s">
        <v>20544</v>
      </c>
      <c r="BI18801" t="s">
        <v>20545</v>
      </c>
      <c r="BJ18801" t="s">
        <v>12393</v>
      </c>
      <c r="BK18801" t="s">
        <v>20546</v>
      </c>
      <c r="BL18801" t="s">
        <v>20547</v>
      </c>
      <c r="BM18801" t="s">
        <v>16882</v>
      </c>
      <c r="BN18801" t="s">
        <v>20548</v>
      </c>
      <c r="BO18801" t="s">
        <v>18795</v>
      </c>
      <c r="BP18801" t="s">
        <v>20549</v>
      </c>
      <c r="BQ18801" t="s">
        <v>15374</v>
      </c>
      <c r="BR18801" t="s">
        <v>20550</v>
      </c>
      <c r="BS18801" t="s">
        <v>16850</v>
      </c>
      <c r="BT18801" t="s">
        <v>20551</v>
      </c>
      <c r="BU18801" t="s">
        <v>20552</v>
      </c>
      <c r="BV18801" t="s">
        <v>20553</v>
      </c>
      <c r="BW18801" t="s">
        <v>15371</v>
      </c>
      <c r="BX18801" t="s">
        <v>20554</v>
      </c>
      <c r="BY18801" t="s">
        <v>20555</v>
      </c>
      <c r="BZ18801" t="s">
        <v>20556</v>
      </c>
      <c r="CA18801" t="s">
        <v>20557</v>
      </c>
      <c r="CB18801" t="s">
        <v>20558</v>
      </c>
      <c r="CC18801" t="s">
        <v>20559</v>
      </c>
      <c r="CD18801" t="s">
        <v>20560</v>
      </c>
      <c r="CE18801" t="s">
        <v>18799</v>
      </c>
      <c r="CF18801" t="s">
        <v>20561</v>
      </c>
      <c r="CG18801" t="s">
        <v>20562</v>
      </c>
      <c r="CH18801" t="s">
        <v>20563</v>
      </c>
      <c r="CI18801" t="s">
        <v>20564</v>
      </c>
      <c r="CJ18801" t="s">
        <v>20565</v>
      </c>
      <c r="CK18801" t="s">
        <v>20566</v>
      </c>
      <c r="CL18801" t="s">
        <v>20567</v>
      </c>
      <c r="CM18801" t="s">
        <v>20568</v>
      </c>
      <c r="CN18801" t="s">
        <v>17189</v>
      </c>
      <c r="CO18801" t="s">
        <v>20569</v>
      </c>
      <c r="CP18801" t="s">
        <v>20570</v>
      </c>
      <c r="CQ18801" t="s">
        <v>18800</v>
      </c>
      <c r="CR18801" t="s">
        <v>20571</v>
      </c>
      <c r="CS18801" t="s">
        <v>20572</v>
      </c>
      <c r="CT18801" t="s">
        <v>20573</v>
      </c>
      <c r="CU18801" t="s">
        <v>20574</v>
      </c>
      <c r="CV18801" t="s">
        <v>20575</v>
      </c>
      <c r="CW18801" t="s">
        <v>15682</v>
      </c>
      <c r="CX18801" t="s">
        <v>20576</v>
      </c>
      <c r="CY18801" t="s">
        <v>20577</v>
      </c>
      <c r="CZ18801" t="s">
        <v>20578</v>
      </c>
      <c r="DA18801" t="s">
        <v>20579</v>
      </c>
      <c r="DB18801" t="s">
        <v>20580</v>
      </c>
      <c r="DC18801" t="s">
        <v>20581</v>
      </c>
      <c r="DD18801" t="s">
        <v>20582</v>
      </c>
      <c r="DE18801" t="s">
        <v>20583</v>
      </c>
      <c r="DF18801" t="s">
        <v>20584</v>
      </c>
      <c r="DG18801" t="s">
        <v>17998</v>
      </c>
      <c r="DH18801" t="s">
        <v>20585</v>
      </c>
      <c r="DI18801" t="s">
        <v>20586</v>
      </c>
      <c r="DJ18801" t="s">
        <v>20587</v>
      </c>
      <c r="DK18801" t="s">
        <v>15336</v>
      </c>
      <c r="DL18801" t="s">
        <v>20588</v>
      </c>
      <c r="DM18801" t="s">
        <v>20589</v>
      </c>
      <c r="DN18801" t="s">
        <v>2659</v>
      </c>
      <c r="DO18801" t="s">
        <v>20590</v>
      </c>
      <c r="DP18801" t="s">
        <v>15331</v>
      </c>
      <c r="DQ18801" t="s">
        <v>20591</v>
      </c>
      <c r="DR18801" t="s">
        <v>20592</v>
      </c>
      <c r="DS18801" t="s">
        <v>20593</v>
      </c>
      <c r="DT18801" t="s">
        <v>20594</v>
      </c>
      <c r="DU18801" t="s">
        <v>17612</v>
      </c>
      <c r="DV18801" t="s">
        <v>15325</v>
      </c>
      <c r="DW18801" t="s">
        <v>20595</v>
      </c>
      <c r="DX18801" t="s">
        <v>15322</v>
      </c>
      <c r="DY18801" t="s">
        <v>20596</v>
      </c>
      <c r="DZ18801" t="s">
        <v>2663</v>
      </c>
      <c r="EA18801" t="s">
        <v>18807</v>
      </c>
      <c r="EB18801" t="s">
        <v>20597</v>
      </c>
      <c r="EC18801" t="s">
        <v>20598</v>
      </c>
      <c r="ED18801" t="s">
        <v>20599</v>
      </c>
      <c r="EE18801" t="s">
        <v>20600</v>
      </c>
      <c r="EF18801" t="s">
        <v>20601</v>
      </c>
      <c r="EG18801" t="s">
        <v>20602</v>
      </c>
      <c r="EH18801" t="s">
        <v>20603</v>
      </c>
      <c r="EI18801" t="s">
        <v>16014</v>
      </c>
      <c r="EJ18801" t="s">
        <v>20604</v>
      </c>
      <c r="EK18801" t="s">
        <v>20605</v>
      </c>
      <c r="EL18801" t="s">
        <v>5448</v>
      </c>
      <c r="EM18801" t="s">
        <v>20606</v>
      </c>
      <c r="EN18801" t="s">
        <v>20607</v>
      </c>
      <c r="EO18801" t="s">
        <v>20608</v>
      </c>
      <c r="EP18801" t="s">
        <v>20609</v>
      </c>
      <c r="EQ18801" t="s">
        <v>20610</v>
      </c>
      <c r="ER18801" t="s">
        <v>13771</v>
      </c>
      <c r="ES18801" t="s">
        <v>18812</v>
      </c>
      <c r="ET18801" t="s">
        <v>16857</v>
      </c>
      <c r="EU18801" t="s">
        <v>15299</v>
      </c>
      <c r="EV18801" t="s">
        <v>20611</v>
      </c>
      <c r="EW18801" t="s">
        <v>20612</v>
      </c>
      <c r="EX18801" t="s">
        <v>20613</v>
      </c>
      <c r="EY18801" t="s">
        <v>15293</v>
      </c>
      <c r="EZ18801" t="s">
        <v>20614</v>
      </c>
      <c r="FA18801" t="s">
        <v>20615</v>
      </c>
      <c r="FB18801" t="s">
        <v>18813</v>
      </c>
      <c r="FC18801" t="s">
        <v>20616</v>
      </c>
      <c r="FD18801" t="s">
        <v>20617</v>
      </c>
      <c r="FE18801" t="s">
        <v>20618</v>
      </c>
      <c r="FF18801" t="s">
        <v>16092</v>
      </c>
      <c r="FG18801" t="s">
        <v>12617</v>
      </c>
      <c r="FH18801" t="s">
        <v>10284</v>
      </c>
      <c r="FI18801" t="s">
        <v>20619</v>
      </c>
      <c r="FJ18801" t="s">
        <v>20620</v>
      </c>
      <c r="FK18801" t="s">
        <v>20621</v>
      </c>
      <c r="FL18801" t="s">
        <v>20622</v>
      </c>
      <c r="FM18801" t="s">
        <v>20623</v>
      </c>
      <c r="FN18801" t="s">
        <v>20624</v>
      </c>
      <c r="FO18801" t="s">
        <v>20625</v>
      </c>
      <c r="FP18801" t="s">
        <v>20626</v>
      </c>
      <c r="FQ18801" t="s">
        <v>20627</v>
      </c>
      <c r="FR18801" t="s">
        <v>20628</v>
      </c>
      <c r="FS18801" t="s">
        <v>20629</v>
      </c>
      <c r="FT18801" t="s">
        <v>20630</v>
      </c>
      <c r="FU18801" t="s">
        <v>20631</v>
      </c>
      <c r="FV18801" t="s">
        <v>20632</v>
      </c>
      <c r="FW18801" t="s">
        <v>20633</v>
      </c>
      <c r="FX18801" t="s">
        <v>2684</v>
      </c>
      <c r="FY18801" t="s">
        <v>20634</v>
      </c>
      <c r="FZ18801" t="s">
        <v>20635</v>
      </c>
      <c r="GA18801" t="s">
        <v>20636</v>
      </c>
      <c r="GB18801" t="s">
        <v>20637</v>
      </c>
      <c r="GC18801" t="s">
        <v>20638</v>
      </c>
      <c r="GD18801" t="s">
        <v>20639</v>
      </c>
      <c r="GE18801" t="s">
        <v>18814</v>
      </c>
      <c r="GF18801" t="s">
        <v>20640</v>
      </c>
      <c r="GG18801" t="s">
        <v>20641</v>
      </c>
      <c r="GH18801" t="s">
        <v>18912</v>
      </c>
      <c r="GI18801" t="s">
        <v>20642</v>
      </c>
      <c r="GJ18801" t="s">
        <v>20643</v>
      </c>
      <c r="GK18801" t="s">
        <v>20644</v>
      </c>
      <c r="GL18801" t="s">
        <v>20645</v>
      </c>
      <c r="GM18801" t="s">
        <v>20646</v>
      </c>
      <c r="GN18801" t="s">
        <v>20647</v>
      </c>
      <c r="GO18801" t="s">
        <v>20648</v>
      </c>
      <c r="GP18801" t="s">
        <v>20649</v>
      </c>
      <c r="GQ18801" t="s">
        <v>20650</v>
      </c>
      <c r="GR18801" t="s">
        <v>20651</v>
      </c>
      <c r="GS18801" t="s">
        <v>20652</v>
      </c>
      <c r="GT18801" t="s">
        <v>16148</v>
      </c>
      <c r="GU18801" t="s">
        <v>20653</v>
      </c>
      <c r="GV18801" t="s">
        <v>20654</v>
      </c>
      <c r="GW18801" t="s">
        <v>20655</v>
      </c>
      <c r="GX18801" t="s">
        <v>20656</v>
      </c>
      <c r="GY18801" t="s">
        <v>20657</v>
      </c>
      <c r="GZ18801" t="s">
        <v>20658</v>
      </c>
      <c r="HA18801" t="s">
        <v>20659</v>
      </c>
      <c r="HB18801" t="s">
        <v>20660</v>
      </c>
      <c r="HC18801" t="s">
        <v>20661</v>
      </c>
      <c r="HD18801" t="s">
        <v>20662</v>
      </c>
      <c r="HE18801" t="s">
        <v>20663</v>
      </c>
      <c r="HF18801" t="s">
        <v>16878</v>
      </c>
      <c r="HG18801" t="s">
        <v>20664</v>
      </c>
      <c r="HH18801" t="s">
        <v>20665</v>
      </c>
      <c r="HI18801" t="s">
        <v>20666</v>
      </c>
      <c r="HJ18801" t="s">
        <v>20667</v>
      </c>
      <c r="HK18801" t="s">
        <v>20668</v>
      </c>
      <c r="HL18801" t="s">
        <v>20669</v>
      </c>
      <c r="HM18801" t="s">
        <v>20670</v>
      </c>
      <c r="HN18801" t="s">
        <v>20671</v>
      </c>
      <c r="HO18801" t="s">
        <v>20672</v>
      </c>
      <c r="HP18801" t="s">
        <v>20673</v>
      </c>
      <c r="HQ18801" t="s">
        <v>20674</v>
      </c>
      <c r="HR18801" t="s">
        <v>20675</v>
      </c>
      <c r="HS18801" t="s">
        <v>20676</v>
      </c>
      <c r="HT18801" t="s">
        <v>20677</v>
      </c>
      <c r="HU18801" t="s">
        <v>20678</v>
      </c>
      <c r="HV18801" t="s">
        <v>18908</v>
      </c>
      <c r="HW18801" t="s">
        <v>20679</v>
      </c>
      <c r="HX18801" t="s">
        <v>20680</v>
      </c>
      <c r="HY18801" t="s">
        <v>20681</v>
      </c>
      <c r="HZ18801" t="s">
        <v>20682</v>
      </c>
      <c r="IA18801" t="s">
        <v>20683</v>
      </c>
      <c r="IB18801" t="s">
        <v>18046</v>
      </c>
      <c r="IC18801" t="s">
        <v>17201</v>
      </c>
      <c r="ID18801" t="s">
        <v>20684</v>
      </c>
      <c r="IE18801" t="s">
        <v>20685</v>
      </c>
      <c r="IF18801" t="s">
        <v>17638</v>
      </c>
      <c r="IG18801" t="s">
        <v>20686</v>
      </c>
      <c r="IH18801" t="s">
        <v>20687</v>
      </c>
      <c r="II18801" t="s">
        <v>20688</v>
      </c>
      <c r="IJ18801" t="s">
        <v>20689</v>
      </c>
      <c r="IK18801" t="s">
        <v>20690</v>
      </c>
      <c r="IL18801" t="s">
        <v>20691</v>
      </c>
      <c r="IM18801" t="s">
        <v>15218</v>
      </c>
      <c r="IN18801" t="s">
        <v>20692</v>
      </c>
      <c r="IO18801" t="s">
        <v>17641</v>
      </c>
      <c r="IP18801" t="s">
        <v>14101</v>
      </c>
      <c r="IQ18801" t="s">
        <v>18826</v>
      </c>
      <c r="IR18801" t="s">
        <v>20693</v>
      </c>
      <c r="IS18801" t="s">
        <v>20694</v>
      </c>
      <c r="IT18801" t="s">
        <v>20695</v>
      </c>
      <c r="IU18801" t="s">
        <v>20696</v>
      </c>
      <c r="IV18801" t="s">
        <v>20697</v>
      </c>
      <c r="IW18801" t="s">
        <v>20698</v>
      </c>
      <c r="IX18801" t="s">
        <v>20699</v>
      </c>
      <c r="IY18801" t="s">
        <v>20700</v>
      </c>
      <c r="IZ18801" t="s">
        <v>20701</v>
      </c>
      <c r="JA18801" t="s">
        <v>20702</v>
      </c>
      <c r="JB18801" t="s">
        <v>8722</v>
      </c>
      <c r="JC18801" t="s">
        <v>20703</v>
      </c>
      <c r="JD18801" t="s">
        <v>20704</v>
      </c>
      <c r="JE18801" t="s">
        <v>18829</v>
      </c>
      <c r="JF18801" t="s">
        <v>20705</v>
      </c>
      <c r="JG18801" t="s">
        <v>15773</v>
      </c>
      <c r="JH18801" t="s">
        <v>20706</v>
      </c>
      <c r="JI18801" t="s">
        <v>8200</v>
      </c>
      <c r="JJ18801" t="s">
        <v>17166</v>
      </c>
      <c r="JK18801" t="s">
        <v>20707</v>
      </c>
      <c r="JL18801" t="s">
        <v>20708</v>
      </c>
      <c r="JM18801" t="s">
        <v>20709</v>
      </c>
      <c r="JN18801" t="s">
        <v>20710</v>
      </c>
      <c r="JO18801" t="s">
        <v>20711</v>
      </c>
      <c r="JP18801" t="s">
        <v>16910</v>
      </c>
      <c r="JQ18801" t="s">
        <v>20361</v>
      </c>
      <c r="JR18801" t="s">
        <v>20712</v>
      </c>
      <c r="JS18801" t="s">
        <v>8678</v>
      </c>
      <c r="JT18801" t="s">
        <v>19343</v>
      </c>
      <c r="JU18801" t="s">
        <v>20713</v>
      </c>
      <c r="JV18801" t="s">
        <v>20714</v>
      </c>
      <c r="JW18801" t="s">
        <v>20715</v>
      </c>
      <c r="JX18801" t="s">
        <v>20716</v>
      </c>
      <c r="JY18801" t="s">
        <v>20365</v>
      </c>
      <c r="JZ18801" t="s">
        <v>20717</v>
      </c>
      <c r="KA18801" t="s">
        <v>20718</v>
      </c>
      <c r="KB18801" t="s">
        <v>20719</v>
      </c>
      <c r="KC18801" t="s">
        <v>20720</v>
      </c>
      <c r="KD18801" t="s">
        <v>20721</v>
      </c>
      <c r="KE18801" t="s">
        <v>20722</v>
      </c>
      <c r="KF18801" t="s">
        <v>8813</v>
      </c>
      <c r="KG18801" t="s">
        <v>20723</v>
      </c>
      <c r="KH18801" t="s">
        <v>20724</v>
      </c>
      <c r="KI18801" t="s">
        <v>4588</v>
      </c>
      <c r="KJ18801" t="s">
        <v>20725</v>
      </c>
      <c r="KK18801" t="s">
        <v>20726</v>
      </c>
      <c r="KL18801" t="s">
        <v>8684</v>
      </c>
      <c r="KM18801" t="s">
        <v>20727</v>
      </c>
      <c r="KN18801" t="s">
        <v>13686</v>
      </c>
      <c r="KO18801" t="s">
        <v>20728</v>
      </c>
      <c r="KP18801" t="s">
        <v>20729</v>
      </c>
      <c r="KQ18801" t="s">
        <v>3052</v>
      </c>
      <c r="KR18801" t="s">
        <v>20730</v>
      </c>
      <c r="KS18801" t="s">
        <v>20731</v>
      </c>
      <c r="KT18801" t="s">
        <v>20732</v>
      </c>
      <c r="KU18801" t="s">
        <v>20733</v>
      </c>
      <c r="KV18801" t="s">
        <v>20734</v>
      </c>
      <c r="KW18801" t="s">
        <v>19340</v>
      </c>
      <c r="KX18801" t="s">
        <v>20735</v>
      </c>
      <c r="KY18801" t="s">
        <v>20366</v>
      </c>
      <c r="KZ18801" t="s">
        <v>15195</v>
      </c>
      <c r="LA18801" t="s">
        <v>5487</v>
      </c>
    </row>
    <row r="18802" spans="1:313">
      <c r="A18802" s="1" t="s">
        <v>20736</v>
      </c>
    </row>
    <row r="18807" spans="1:313">
      <c r="A18807" t="s">
        <v>20737</v>
      </c>
      <c r="B18807" t="s">
        <v>20738</v>
      </c>
      <c r="C18807" t="s">
        <v>818</v>
      </c>
      <c r="D18807" t="s">
        <v>18268</v>
      </c>
      <c r="E18807" t="s">
        <v>4274</v>
      </c>
      <c r="F18807" t="s">
        <v>20739</v>
      </c>
      <c r="G18807" t="s">
        <v>20740</v>
      </c>
      <c r="H18807" t="s">
        <v>20741</v>
      </c>
      <c r="I18807" t="s">
        <v>20742</v>
      </c>
      <c r="J18807" t="s">
        <v>20743</v>
      </c>
      <c r="K18807" t="s">
        <v>20744</v>
      </c>
      <c r="L18807" t="s">
        <v>1645</v>
      </c>
      <c r="M18807" t="s">
        <v>1655</v>
      </c>
      <c r="N18807" t="s">
        <v>20745</v>
      </c>
      <c r="O18807" t="s">
        <v>18268</v>
      </c>
      <c r="P18807" t="s">
        <v>4274</v>
      </c>
      <c r="Q18807" t="s">
        <v>20746</v>
      </c>
      <c r="R18807" t="s">
        <v>20747</v>
      </c>
      <c r="S18807" t="s">
        <v>20748</v>
      </c>
      <c r="T18807" t="s">
        <v>20749</v>
      </c>
      <c r="U18807" t="s">
        <v>1470</v>
      </c>
      <c r="V18807" t="s">
        <v>20750</v>
      </c>
      <c r="W18807" t="s">
        <v>20751</v>
      </c>
      <c r="X18807" t="s">
        <v>20752</v>
      </c>
      <c r="Y18807" t="s">
        <v>20753</v>
      </c>
      <c r="Z18807" t="s">
        <v>20754</v>
      </c>
    </row>
    <row r="18808" spans="1:313">
      <c r="A18808" s="1" t="s">
        <v>20755</v>
      </c>
    </row>
    <row r="18813" spans="1:313">
      <c r="A18813" t="s">
        <v>20756</v>
      </c>
      <c r="B18813" t="s">
        <v>20757</v>
      </c>
      <c r="C18813" t="s">
        <v>20758</v>
      </c>
    </row>
    <row r="18815" spans="1:313">
      <c r="A18815" t="s">
        <v>20759</v>
      </c>
      <c r="B18815" t="s">
        <v>20760</v>
      </c>
      <c r="C18815" t="s">
        <v>20761</v>
      </c>
      <c r="D18815" t="s">
        <v>20762</v>
      </c>
      <c r="E18815" t="s">
        <v>20763</v>
      </c>
    </row>
    <row r="18817" spans="1:1">
      <c r="A18817" t="s">
        <v>20764</v>
      </c>
    </row>
    <row r="18819" spans="1:1">
      <c r="A18819" t="s">
        <v>20765</v>
      </c>
    </row>
    <row r="18821" spans="1:1">
      <c r="A18821" t="s">
        <v>20766</v>
      </c>
    </row>
    <row r="18822" spans="1:1">
      <c r="A18822" t="s">
        <v>20767</v>
      </c>
    </row>
    <row r="18823" spans="1:1">
      <c r="A18823" t="s">
        <v>20768</v>
      </c>
    </row>
    <row r="18824" spans="1:1">
      <c r="A18824" t="s">
        <v>20769</v>
      </c>
    </row>
    <row r="18825" spans="1:1">
      <c r="A18825" t="s">
        <v>20770</v>
      </c>
    </row>
    <row r="18826" spans="1:1">
      <c r="A18826" t="s">
        <v>20771</v>
      </c>
    </row>
    <row r="18827" spans="1:1">
      <c r="A18827" t="s">
        <v>457</v>
      </c>
    </row>
    <row r="18828" spans="1:1">
      <c r="A18828" t="s">
        <v>1258</v>
      </c>
    </row>
    <row r="18829" spans="1:1">
      <c r="A18829" s="1" t="s">
        <v>20772</v>
      </c>
    </row>
    <row r="18834" spans="1:9">
      <c r="A18834" t="s">
        <v>20773</v>
      </c>
      <c r="B18834" t="s">
        <v>20774</v>
      </c>
      <c r="C18834" t="s">
        <v>20775</v>
      </c>
    </row>
    <row r="18835" spans="1:9">
      <c r="A18835" s="1" t="s">
        <v>20776</v>
      </c>
    </row>
    <row r="18840" spans="1:9">
      <c r="A18840" t="s">
        <v>20777</v>
      </c>
      <c r="B18840" t="s">
        <v>20778</v>
      </c>
    </row>
    <row r="18841" spans="1:9">
      <c r="A18841" t="s">
        <v>20779</v>
      </c>
      <c r="B18841" t="s">
        <v>20780</v>
      </c>
    </row>
    <row r="18843" spans="1:9">
      <c r="A18843" t="s">
        <v>20781</v>
      </c>
      <c r="B18843" t="s">
        <v>20782</v>
      </c>
      <c r="C18843" t="s">
        <v>20783</v>
      </c>
      <c r="D18843" t="s">
        <v>20784</v>
      </c>
    </row>
    <row r="18845" spans="1:9">
      <c r="A18845" t="s">
        <v>457</v>
      </c>
      <c r="B18845" t="s">
        <v>20785</v>
      </c>
      <c r="C18845" t="s">
        <v>20786</v>
      </c>
      <c r="D18845" t="s">
        <v>20787</v>
      </c>
      <c r="E18845" t="s">
        <v>20788</v>
      </c>
      <c r="F18845" t="s">
        <v>20789</v>
      </c>
      <c r="G18845" t="s">
        <v>20790</v>
      </c>
      <c r="H18845" t="s">
        <v>20791</v>
      </c>
      <c r="I18845" t="s">
        <v>20792</v>
      </c>
    </row>
    <row r="18847" spans="1:9">
      <c r="A18847" t="s">
        <v>20793</v>
      </c>
    </row>
    <row r="18849" spans="1:19">
      <c r="A18849" t="s">
        <v>20794</v>
      </c>
      <c r="B18849" t="s">
        <v>20795</v>
      </c>
    </row>
    <row r="18851" spans="1:19">
      <c r="A18851" t="s">
        <v>20796</v>
      </c>
      <c r="B18851" t="s">
        <v>20797</v>
      </c>
    </row>
    <row r="18853" spans="1:19">
      <c r="A18853" t="s">
        <v>20798</v>
      </c>
      <c r="B18853" t="s">
        <v>20799</v>
      </c>
    </row>
    <row r="18855" spans="1:19">
      <c r="A18855" t="s">
        <v>20800</v>
      </c>
    </row>
    <row r="18856" spans="1:19">
      <c r="A18856" t="s">
        <v>7721</v>
      </c>
      <c r="B18856" t="s">
        <v>12739</v>
      </c>
    </row>
    <row r="18857" spans="1:19">
      <c r="A18857" t="s">
        <v>20801</v>
      </c>
    </row>
    <row r="18862" spans="1:19">
      <c r="A18862" t="s">
        <v>20802</v>
      </c>
      <c r="B18862" t="s">
        <v>20803</v>
      </c>
      <c r="C18862" t="s">
        <v>20804</v>
      </c>
      <c r="D18862" t="s">
        <v>20805</v>
      </c>
      <c r="E18862" t="s">
        <v>20806</v>
      </c>
      <c r="F18862" t="s">
        <v>20807</v>
      </c>
      <c r="G18862" t="s">
        <v>20808</v>
      </c>
      <c r="H18862" t="s">
        <v>20809</v>
      </c>
      <c r="I18862" t="s">
        <v>20810</v>
      </c>
      <c r="J18862" t="s">
        <v>20811</v>
      </c>
      <c r="K18862" t="s">
        <v>20812</v>
      </c>
      <c r="L18862" t="s">
        <v>20813</v>
      </c>
      <c r="M18862" t="s">
        <v>20814</v>
      </c>
      <c r="N18862" t="s">
        <v>20815</v>
      </c>
      <c r="O18862" t="s">
        <v>20816</v>
      </c>
      <c r="P18862" t="s">
        <v>20817</v>
      </c>
      <c r="Q18862" t="s">
        <v>20818</v>
      </c>
      <c r="R18862" t="s">
        <v>20819</v>
      </c>
      <c r="S18862" t="s">
        <v>20820</v>
      </c>
    </row>
    <row r="18863" spans="1:19">
      <c r="A18863" s="1" t="s">
        <v>20821</v>
      </c>
    </row>
    <row r="18868" spans="1:19">
      <c r="A18868" t="s">
        <v>20822</v>
      </c>
      <c r="B18868" t="s">
        <v>20823</v>
      </c>
      <c r="C18868" t="s">
        <v>20824</v>
      </c>
      <c r="D18868" t="s">
        <v>20825</v>
      </c>
      <c r="E18868" t="s">
        <v>20826</v>
      </c>
      <c r="F18868" t="s">
        <v>20827</v>
      </c>
      <c r="G18868" t="s">
        <v>20828</v>
      </c>
      <c r="H18868" t="s">
        <v>20829</v>
      </c>
      <c r="I18868" t="s">
        <v>20830</v>
      </c>
      <c r="J18868" t="s">
        <v>20831</v>
      </c>
      <c r="K18868" t="s">
        <v>20832</v>
      </c>
      <c r="L18868" t="s">
        <v>20833</v>
      </c>
      <c r="M18868" t="s">
        <v>20834</v>
      </c>
      <c r="N18868" t="s">
        <v>20835</v>
      </c>
      <c r="O18868" t="s">
        <v>20810</v>
      </c>
      <c r="P18868" t="s">
        <v>20811</v>
      </c>
      <c r="Q18868" t="s">
        <v>20836</v>
      </c>
      <c r="R18868" t="s">
        <v>20837</v>
      </c>
      <c r="S18868" t="s">
        <v>20838</v>
      </c>
    </row>
    <row r="18869" spans="1:19">
      <c r="A18869" s="1" t="s">
        <v>20839</v>
      </c>
    </row>
    <row r="18874" spans="1:19">
      <c r="A18874" t="s">
        <v>20840</v>
      </c>
      <c r="B18874" t="s">
        <v>20841</v>
      </c>
      <c r="C18874" t="s">
        <v>20842</v>
      </c>
    </row>
    <row r="18875" spans="1:19">
      <c r="A18875" s="1" t="s">
        <v>20843</v>
      </c>
    </row>
    <row r="18880" spans="1:19">
      <c r="A18880" t="s">
        <v>20844</v>
      </c>
      <c r="B18880" t="s">
        <v>20845</v>
      </c>
    </row>
    <row r="18882" spans="1:14">
      <c r="A18882" t="s">
        <v>20846</v>
      </c>
      <c r="B18882" t="s">
        <v>380</v>
      </c>
      <c r="C18882" t="s">
        <v>378</v>
      </c>
      <c r="D18882" t="s">
        <v>775</v>
      </c>
      <c r="E18882" t="s">
        <v>28</v>
      </c>
      <c r="F18882" t="s">
        <v>301</v>
      </c>
      <c r="G18882" t="s">
        <v>302</v>
      </c>
      <c r="H18882" t="s">
        <v>7584</v>
      </c>
      <c r="I18882" t="s">
        <v>20847</v>
      </c>
    </row>
    <row r="18884" spans="1:14">
      <c r="A18884" t="s">
        <v>20848</v>
      </c>
      <c r="B18884" t="s">
        <v>20849</v>
      </c>
      <c r="C18884" t="s">
        <v>20850</v>
      </c>
    </row>
    <row r="18886" spans="1:14">
      <c r="A18886" t="s">
        <v>1171</v>
      </c>
    </row>
    <row r="18887" spans="1:14">
      <c r="A18887" t="s">
        <v>20851</v>
      </c>
    </row>
    <row r="18889" spans="1:14">
      <c r="A18889" t="s">
        <v>20852</v>
      </c>
    </row>
    <row r="18890" spans="1:14">
      <c r="A18890" s="1" t="s">
        <v>20853</v>
      </c>
    </row>
    <row r="18895" spans="1:14">
      <c r="A18895" t="s">
        <v>20854</v>
      </c>
      <c r="B18895" t="s">
        <v>20855</v>
      </c>
      <c r="C18895" t="s">
        <v>19298</v>
      </c>
      <c r="D18895" t="s">
        <v>20856</v>
      </c>
      <c r="E18895" t="s">
        <v>3199</v>
      </c>
      <c r="F18895" t="s">
        <v>20857</v>
      </c>
      <c r="G18895" t="s">
        <v>20858</v>
      </c>
      <c r="H18895" t="s">
        <v>51</v>
      </c>
      <c r="I18895" t="s">
        <v>896</v>
      </c>
      <c r="J18895" t="s">
        <v>218</v>
      </c>
      <c r="K18895" t="s">
        <v>20859</v>
      </c>
      <c r="L18895" t="s">
        <v>20860</v>
      </c>
      <c r="M18895" t="s">
        <v>20861</v>
      </c>
      <c r="N18895" t="s">
        <v>20862</v>
      </c>
    </row>
    <row r="18897" spans="1:6">
      <c r="A18897" t="s">
        <v>20863</v>
      </c>
      <c r="B18897" t="s">
        <v>20864</v>
      </c>
      <c r="C18897" t="s">
        <v>20865</v>
      </c>
      <c r="D18897" t="s">
        <v>20866</v>
      </c>
      <c r="E18897" t="s">
        <v>20867</v>
      </c>
      <c r="F18897" t="s">
        <v>8235</v>
      </c>
    </row>
    <row r="18899" spans="1:6">
      <c r="A18899" t="s">
        <v>20868</v>
      </c>
      <c r="B18899" t="s">
        <v>20869</v>
      </c>
      <c r="C18899" t="s">
        <v>20870</v>
      </c>
      <c r="D18899" t="s">
        <v>20871</v>
      </c>
    </row>
    <row r="18901" spans="1:6">
      <c r="A18901" t="s">
        <v>8454</v>
      </c>
      <c r="B18901" t="s">
        <v>20872</v>
      </c>
    </row>
    <row r="18903" spans="1:6">
      <c r="A18903" t="s">
        <v>20873</v>
      </c>
    </row>
    <row r="18904" spans="1:6">
      <c r="A18904" t="s">
        <v>20874</v>
      </c>
    </row>
    <row r="18906" spans="1:6">
      <c r="A18906" t="s">
        <v>20875</v>
      </c>
      <c r="B18906" t="s">
        <v>7711</v>
      </c>
    </row>
    <row r="18907" spans="1:6">
      <c r="A18907" t="s">
        <v>20876</v>
      </c>
    </row>
    <row r="18909" spans="1:6">
      <c r="A18909" t="s">
        <v>20877</v>
      </c>
    </row>
    <row r="18914" spans="1:6">
      <c r="A18914" t="s">
        <v>20878</v>
      </c>
      <c r="B18914" t="s">
        <v>20879</v>
      </c>
      <c r="C18914" t="s">
        <v>20880</v>
      </c>
      <c r="D18914" t="s">
        <v>20881</v>
      </c>
      <c r="E18914" t="s">
        <v>20882</v>
      </c>
      <c r="F18914" t="s">
        <v>20883</v>
      </c>
    </row>
    <row r="18917" spans="1:6">
      <c r="A18917" t="s">
        <v>20884</v>
      </c>
    </row>
    <row r="18918" spans="1:6">
      <c r="A18918" s="1" t="s">
        <v>20885</v>
      </c>
    </row>
    <row r="18923" spans="1:6">
      <c r="A18923" t="s">
        <v>20886</v>
      </c>
    </row>
    <row r="18924" spans="1:6">
      <c r="A18924" t="s">
        <v>20887</v>
      </c>
    </row>
    <row r="18925" spans="1:6">
      <c r="A18925" t="s">
        <v>20888</v>
      </c>
    </row>
    <row r="18926" spans="1:6">
      <c r="A18926" t="s">
        <v>20889</v>
      </c>
    </row>
    <row r="18927" spans="1:6">
      <c r="A18927" t="s">
        <v>20890</v>
      </c>
    </row>
    <row r="18928" spans="1:6">
      <c r="A18928" t="s">
        <v>20891</v>
      </c>
      <c r="B18928" t="s">
        <v>20892</v>
      </c>
    </row>
    <row r="18929" spans="1:4">
      <c r="A18929" t="s">
        <v>20893</v>
      </c>
      <c r="B18929" t="s">
        <v>20894</v>
      </c>
    </row>
    <row r="18930" spans="1:4">
      <c r="A18930" t="s">
        <v>20895</v>
      </c>
    </row>
    <row r="18931" spans="1:4">
      <c r="A18931" t="s">
        <v>20896</v>
      </c>
    </row>
    <row r="18932" spans="1:4">
      <c r="A18932" t="s">
        <v>20897</v>
      </c>
    </row>
    <row r="18933" spans="1:4">
      <c r="A18933" t="s">
        <v>20898</v>
      </c>
      <c r="B18933" t="s">
        <v>20899</v>
      </c>
    </row>
    <row r="18934" spans="1:4">
      <c r="A18934" t="s">
        <v>20900</v>
      </c>
    </row>
    <row r="18935" spans="1:4">
      <c r="A18935" t="s">
        <v>20901</v>
      </c>
    </row>
    <row r="18936" spans="1:4">
      <c r="A18936" t="s">
        <v>20902</v>
      </c>
    </row>
    <row r="18937" spans="1:4">
      <c r="A18937" t="s">
        <v>20903</v>
      </c>
    </row>
    <row r="18938" spans="1:4">
      <c r="A18938" t="s">
        <v>20904</v>
      </c>
    </row>
    <row r="18939" spans="1:4">
      <c r="A18939" t="s">
        <v>20905</v>
      </c>
    </row>
    <row r="18940" spans="1:4">
      <c r="A18940" t="s">
        <v>20906</v>
      </c>
    </row>
    <row r="18941" spans="1:4">
      <c r="A18941" t="s">
        <v>20907</v>
      </c>
      <c r="B18941" t="s">
        <v>20908</v>
      </c>
      <c r="C18941" t="s">
        <v>20909</v>
      </c>
      <c r="D18941" t="s">
        <v>20910</v>
      </c>
    </row>
    <row r="18942" spans="1:4">
      <c r="A18942" t="s">
        <v>20911</v>
      </c>
    </row>
    <row r="18943" spans="1:4">
      <c r="A18943" t="s">
        <v>20912</v>
      </c>
    </row>
    <row r="18944" spans="1:4">
      <c r="A18944" s="1" t="s">
        <v>20913</v>
      </c>
    </row>
    <row r="18949" spans="1:8">
      <c r="A18949" t="s">
        <v>20914</v>
      </c>
    </row>
    <row r="18951" spans="1:8">
      <c r="A18951" t="s">
        <v>1802</v>
      </c>
    </row>
    <row r="18953" spans="1:8">
      <c r="A18953" t="s">
        <v>1803</v>
      </c>
    </row>
    <row r="18955" spans="1:8">
      <c r="A18955" t="s">
        <v>1804</v>
      </c>
    </row>
    <row r="18957" spans="1:8">
      <c r="A18957" t="s">
        <v>1805</v>
      </c>
      <c r="B18957" t="s">
        <v>218</v>
      </c>
      <c r="C18957" t="s">
        <v>380</v>
      </c>
      <c r="D18957" t="s">
        <v>378</v>
      </c>
      <c r="E18957" t="s">
        <v>377</v>
      </c>
      <c r="F18957" t="s">
        <v>379</v>
      </c>
      <c r="G18957" t="s">
        <v>1806</v>
      </c>
      <c r="H18957" t="s">
        <v>1807</v>
      </c>
    </row>
    <row r="18959" spans="1:8">
      <c r="A18959" t="s">
        <v>1808</v>
      </c>
    </row>
    <row r="18961" spans="1:11">
      <c r="A18961" t="s">
        <v>1809</v>
      </c>
    </row>
    <row r="18962" spans="1:11">
      <c r="A18962" t="s">
        <v>1810</v>
      </c>
    </row>
    <row r="18963" spans="1:11">
      <c r="A18963" t="s">
        <v>1811</v>
      </c>
    </row>
    <row r="18964" spans="1:11">
      <c r="A18964" t="s">
        <v>1812</v>
      </c>
    </row>
    <row r="18965" spans="1:11">
      <c r="A18965" t="s">
        <v>1813</v>
      </c>
    </row>
    <row r="18966" spans="1:11">
      <c r="A18966" t="s">
        <v>1814</v>
      </c>
    </row>
    <row r="18968" spans="1:11">
      <c r="A18968" t="s">
        <v>1815</v>
      </c>
    </row>
    <row r="18970" spans="1:11">
      <c r="A18970" t="s">
        <v>1816</v>
      </c>
      <c r="B18970" t="s">
        <v>1817</v>
      </c>
      <c r="C18970" t="s">
        <v>28</v>
      </c>
      <c r="D18970" t="s">
        <v>301</v>
      </c>
      <c r="E18970" t="s">
        <v>302</v>
      </c>
      <c r="F18970" t="s">
        <v>288</v>
      </c>
      <c r="G18970" t="s">
        <v>1818</v>
      </c>
      <c r="H18970" t="s">
        <v>1819</v>
      </c>
      <c r="I18970" t="s">
        <v>674</v>
      </c>
      <c r="J18970" t="s">
        <v>1820</v>
      </c>
      <c r="K18970" t="s">
        <v>1821</v>
      </c>
    </row>
    <row r="18972" spans="1:11">
      <c r="A18972" t="s">
        <v>1822</v>
      </c>
    </row>
    <row r="18973" spans="1:11">
      <c r="A18973" t="s">
        <v>1823</v>
      </c>
    </row>
    <row r="18978" spans="1:108">
      <c r="A18978" t="s">
        <v>20915</v>
      </c>
      <c r="B18978" t="s">
        <v>20916</v>
      </c>
      <c r="C18978" t="s">
        <v>20917</v>
      </c>
      <c r="D18978" t="s">
        <v>20918</v>
      </c>
      <c r="E18978" t="s">
        <v>20919</v>
      </c>
      <c r="F18978" t="s">
        <v>20920</v>
      </c>
      <c r="G18978" t="s">
        <v>20921</v>
      </c>
      <c r="H18978" t="s">
        <v>20922</v>
      </c>
      <c r="I18978" t="s">
        <v>20923</v>
      </c>
      <c r="J18978" t="s">
        <v>20924</v>
      </c>
      <c r="K18978" t="s">
        <v>20925</v>
      </c>
      <c r="L18978" t="s">
        <v>20926</v>
      </c>
      <c r="M18978" t="s">
        <v>16653</v>
      </c>
      <c r="N18978" t="s">
        <v>20927</v>
      </c>
      <c r="O18978" t="s">
        <v>20928</v>
      </c>
      <c r="P18978" t="s">
        <v>20929</v>
      </c>
      <c r="Q18978" t="s">
        <v>20930</v>
      </c>
      <c r="R18978" t="s">
        <v>20931</v>
      </c>
      <c r="S18978" t="s">
        <v>16857</v>
      </c>
      <c r="T18978" t="s">
        <v>20932</v>
      </c>
      <c r="U18978" t="s">
        <v>20933</v>
      </c>
      <c r="V18978" t="s">
        <v>20934</v>
      </c>
      <c r="W18978" t="s">
        <v>20935</v>
      </c>
      <c r="X18978" t="s">
        <v>15973</v>
      </c>
      <c r="Y18978" t="s">
        <v>20936</v>
      </c>
      <c r="Z18978" t="s">
        <v>20937</v>
      </c>
      <c r="AA18978" t="s">
        <v>13775</v>
      </c>
      <c r="AB18978" t="s">
        <v>20938</v>
      </c>
      <c r="AC18978" t="s">
        <v>16657</v>
      </c>
      <c r="AD18978" t="s">
        <v>5435</v>
      </c>
      <c r="AE18978" t="s">
        <v>20939</v>
      </c>
      <c r="AF18978" t="s">
        <v>20940</v>
      </c>
      <c r="AG18978" t="s">
        <v>20941</v>
      </c>
      <c r="AH18978" t="s">
        <v>14230</v>
      </c>
      <c r="AI18978" t="s">
        <v>20942</v>
      </c>
      <c r="AJ18978" t="s">
        <v>20943</v>
      </c>
      <c r="AK18978" t="s">
        <v>20944</v>
      </c>
      <c r="AL18978" t="s">
        <v>20945</v>
      </c>
      <c r="AM18978" t="s">
        <v>20946</v>
      </c>
      <c r="AN18978" t="s">
        <v>15917</v>
      </c>
      <c r="AO18978" t="s">
        <v>13844</v>
      </c>
      <c r="AP18978" t="s">
        <v>20947</v>
      </c>
      <c r="AQ18978" t="s">
        <v>20948</v>
      </c>
      <c r="AR18978" t="s">
        <v>20949</v>
      </c>
      <c r="AS18978" t="s">
        <v>20950</v>
      </c>
      <c r="AT18978" t="s">
        <v>20951</v>
      </c>
      <c r="AU18978" t="s">
        <v>20952</v>
      </c>
      <c r="AV18978" t="s">
        <v>20953</v>
      </c>
      <c r="AW18978" t="s">
        <v>15950</v>
      </c>
      <c r="AX18978" t="s">
        <v>20954</v>
      </c>
      <c r="AY18978" t="s">
        <v>20955</v>
      </c>
      <c r="AZ18978" t="s">
        <v>20956</v>
      </c>
      <c r="BA18978" t="s">
        <v>13202</v>
      </c>
      <c r="BB18978" t="s">
        <v>20957</v>
      </c>
      <c r="BC18978" t="s">
        <v>20958</v>
      </c>
      <c r="BD18978" t="s">
        <v>20959</v>
      </c>
      <c r="BE18978" t="s">
        <v>20960</v>
      </c>
      <c r="BF18978" t="s">
        <v>13899</v>
      </c>
      <c r="BG18978" t="s">
        <v>20961</v>
      </c>
      <c r="BH18978" t="s">
        <v>16059</v>
      </c>
      <c r="BI18978" t="s">
        <v>20962</v>
      </c>
      <c r="BJ18978" t="s">
        <v>20963</v>
      </c>
      <c r="BK18978" t="s">
        <v>20964</v>
      </c>
      <c r="BL18978" t="s">
        <v>20965</v>
      </c>
      <c r="BM18978" t="s">
        <v>20966</v>
      </c>
      <c r="BN18978" t="s">
        <v>20967</v>
      </c>
      <c r="BO18978" t="s">
        <v>20968</v>
      </c>
      <c r="BP18978" t="s">
        <v>20969</v>
      </c>
      <c r="BQ18978" t="s">
        <v>20970</v>
      </c>
      <c r="BR18978" t="s">
        <v>10247</v>
      </c>
      <c r="BS18978" t="s">
        <v>20971</v>
      </c>
      <c r="BT18978" t="s">
        <v>16646</v>
      </c>
      <c r="BU18978" t="s">
        <v>20972</v>
      </c>
      <c r="BV18978" t="s">
        <v>15416</v>
      </c>
      <c r="BW18978" t="s">
        <v>20973</v>
      </c>
      <c r="BX18978" t="s">
        <v>20964</v>
      </c>
      <c r="BY18978" t="s">
        <v>10253</v>
      </c>
      <c r="BZ18978" t="s">
        <v>20974</v>
      </c>
      <c r="CA18978" t="s">
        <v>15404</v>
      </c>
      <c r="CB18978" t="s">
        <v>10256</v>
      </c>
      <c r="CC18978" t="s">
        <v>20975</v>
      </c>
      <c r="CD18978" t="s">
        <v>20976</v>
      </c>
      <c r="CE18978" t="s">
        <v>20977</v>
      </c>
      <c r="CF18978" t="s">
        <v>20978</v>
      </c>
      <c r="CG18978" t="s">
        <v>20979</v>
      </c>
      <c r="CH18978" t="s">
        <v>16127</v>
      </c>
      <c r="CI18978" t="s">
        <v>20980</v>
      </c>
      <c r="CJ18978" t="s">
        <v>2915</v>
      </c>
      <c r="CK18978" t="s">
        <v>20981</v>
      </c>
      <c r="CL18978" t="s">
        <v>20982</v>
      </c>
      <c r="CM18978" t="s">
        <v>20983</v>
      </c>
      <c r="CN18978" t="s">
        <v>20984</v>
      </c>
      <c r="CO18978" t="s">
        <v>20985</v>
      </c>
      <c r="CP18978" t="s">
        <v>16200</v>
      </c>
      <c r="CQ18978" t="s">
        <v>20986</v>
      </c>
      <c r="CR18978" t="s">
        <v>16046</v>
      </c>
      <c r="CS18978" t="s">
        <v>20987</v>
      </c>
      <c r="CT18978" t="s">
        <v>15358</v>
      </c>
      <c r="CU18978" t="s">
        <v>20988</v>
      </c>
      <c r="CV18978" t="s">
        <v>16227</v>
      </c>
      <c r="CW18978" t="s">
        <v>20989</v>
      </c>
      <c r="CX18978" t="s">
        <v>20990</v>
      </c>
      <c r="CY18978" t="s">
        <v>20991</v>
      </c>
      <c r="CZ18978" t="s">
        <v>20992</v>
      </c>
      <c r="DA18978" t="s">
        <v>20993</v>
      </c>
      <c r="DB18978" t="s">
        <v>20994</v>
      </c>
      <c r="DC18978" t="s">
        <v>20995</v>
      </c>
      <c r="DD18978" t="s">
        <v>20996</v>
      </c>
    </row>
    <row r="18979" spans="1:108">
      <c r="A18979" s="1" t="s">
        <v>20997</v>
      </c>
    </row>
    <row r="18984" spans="1:108">
      <c r="A18984" t="s">
        <v>20998</v>
      </c>
    </row>
    <row r="18985" spans="1:108">
      <c r="A18985" t="s">
        <v>20999</v>
      </c>
      <c r="B18985" t="s">
        <v>21000</v>
      </c>
    </row>
    <row r="18987" spans="1:108">
      <c r="A18987" t="s">
        <v>21001</v>
      </c>
      <c r="B18987" t="s">
        <v>21002</v>
      </c>
      <c r="C18987" t="s">
        <v>21003</v>
      </c>
      <c r="D18987" t="s">
        <v>21004</v>
      </c>
      <c r="E18987" t="s">
        <v>21005</v>
      </c>
    </row>
    <row r="18990" spans="1:108">
      <c r="A18990" t="s">
        <v>21006</v>
      </c>
      <c r="B18990" t="s">
        <v>21007</v>
      </c>
      <c r="C18990" t="s">
        <v>21008</v>
      </c>
      <c r="D18990" t="s">
        <v>21009</v>
      </c>
      <c r="E18990" t="s">
        <v>21010</v>
      </c>
    </row>
    <row r="18993" spans="1:10">
      <c r="A18993" t="s">
        <v>21011</v>
      </c>
      <c r="B18993" t="s">
        <v>21012</v>
      </c>
      <c r="C18993" t="s">
        <v>21013</v>
      </c>
      <c r="D18993" t="s">
        <v>21014</v>
      </c>
      <c r="E18993" t="s">
        <v>21015</v>
      </c>
      <c r="F18993" t="s">
        <v>20977</v>
      </c>
      <c r="G18993" t="s">
        <v>21005</v>
      </c>
    </row>
    <row r="18998" spans="1:10">
      <c r="A18998" t="s">
        <v>21016</v>
      </c>
      <c r="B18998" t="s">
        <v>21017</v>
      </c>
      <c r="C18998">
        <v>2022</v>
      </c>
      <c r="D18998" t="s">
        <v>21018</v>
      </c>
      <c r="E18998" t="s">
        <v>21019</v>
      </c>
      <c r="F18998" t="s">
        <v>21020</v>
      </c>
      <c r="G18998" t="s">
        <v>20964</v>
      </c>
      <c r="H18998" t="s">
        <v>20996</v>
      </c>
      <c r="I18998" t="s">
        <v>21021</v>
      </c>
      <c r="J18998" t="s">
        <v>21022</v>
      </c>
    </row>
    <row r="19000" spans="1:10">
      <c r="A19000" t="s">
        <v>21023</v>
      </c>
    </row>
    <row r="19003" spans="1:10">
      <c r="A19003" t="s">
        <v>21024</v>
      </c>
      <c r="B19003" t="s">
        <v>21025</v>
      </c>
    </row>
    <row r="19005" spans="1:10">
      <c r="A19005" t="s">
        <v>21026</v>
      </c>
      <c r="B19005" t="s">
        <v>21027</v>
      </c>
    </row>
    <row r="19007" spans="1:10">
      <c r="A19007" t="s">
        <v>21028</v>
      </c>
      <c r="B19007" t="s">
        <v>21029</v>
      </c>
      <c r="C19007" t="s">
        <v>21030</v>
      </c>
      <c r="D19007" t="s">
        <v>21031</v>
      </c>
    </row>
    <row r="19008" spans="1:10">
      <c r="A19008" t="s">
        <v>757</v>
      </c>
    </row>
    <row r="19010" spans="1:6">
      <c r="A19010" t="s">
        <v>21028</v>
      </c>
      <c r="B19010" t="s">
        <v>21029</v>
      </c>
      <c r="C19010" t="s">
        <v>21030</v>
      </c>
      <c r="D19010" t="s">
        <v>21031</v>
      </c>
    </row>
    <row r="19012" spans="1:6">
      <c r="A19012" t="s">
        <v>21032</v>
      </c>
      <c r="B19012" t="s">
        <v>21033</v>
      </c>
      <c r="C19012" t="s">
        <v>21034</v>
      </c>
      <c r="D19012" t="s">
        <v>21035</v>
      </c>
      <c r="E19012" t="s">
        <v>21036</v>
      </c>
      <c r="F19012" t="s">
        <v>21037</v>
      </c>
    </row>
    <row r="19014" spans="1:6">
      <c r="A19014" t="s">
        <v>21038</v>
      </c>
      <c r="B19014" t="s">
        <v>21039</v>
      </c>
      <c r="C19014" t="s">
        <v>21040</v>
      </c>
      <c r="D19014" t="s">
        <v>21041</v>
      </c>
      <c r="E19014" t="s">
        <v>21042</v>
      </c>
      <c r="F19014" t="s">
        <v>21043</v>
      </c>
    </row>
    <row r="19016" spans="1:6">
      <c r="A19016" t="s">
        <v>21044</v>
      </c>
      <c r="B19016" t="s">
        <v>21045</v>
      </c>
      <c r="C19016" t="s">
        <v>7048</v>
      </c>
    </row>
    <row r="19018" spans="1:6">
      <c r="A19018" t="s">
        <v>21046</v>
      </c>
    </row>
    <row r="19020" spans="1:6">
      <c r="A19020" t="s">
        <v>21047</v>
      </c>
      <c r="B19020" t="s">
        <v>21048</v>
      </c>
    </row>
    <row r="19022" spans="1:6">
      <c r="A19022" t="s">
        <v>21049</v>
      </c>
      <c r="B19022" t="s">
        <v>13204</v>
      </c>
      <c r="C19022" t="s">
        <v>21050</v>
      </c>
      <c r="D19022" t="s">
        <v>21051</v>
      </c>
      <c r="E19022" t="s">
        <v>21052</v>
      </c>
    </row>
    <row r="19024" spans="1:6">
      <c r="A19024" t="s">
        <v>21053</v>
      </c>
    </row>
    <row r="19025" spans="1:10">
      <c r="A19025" t="s">
        <v>21054</v>
      </c>
    </row>
    <row r="19029" spans="1:10">
      <c r="A19029" s="1" t="s">
        <v>21055</v>
      </c>
    </row>
    <row r="19034" spans="1:10">
      <c r="A19034" t="s">
        <v>21056</v>
      </c>
      <c r="B19034" t="s">
        <v>21057</v>
      </c>
      <c r="C19034" t="s">
        <v>21058</v>
      </c>
      <c r="D19034" t="s">
        <v>21059</v>
      </c>
      <c r="E19034" t="s">
        <v>20985</v>
      </c>
      <c r="F19034" t="s">
        <v>21060</v>
      </c>
      <c r="G19034" t="s">
        <v>21061</v>
      </c>
      <c r="H19034" t="s">
        <v>21062</v>
      </c>
    </row>
    <row r="19036" spans="1:10">
      <c r="A19036" t="s">
        <v>21063</v>
      </c>
      <c r="B19036" t="s">
        <v>1636</v>
      </c>
      <c r="C19036" t="s">
        <v>137</v>
      </c>
      <c r="D19036" t="s">
        <v>1527</v>
      </c>
      <c r="E19036" t="s">
        <v>21064</v>
      </c>
      <c r="F19036" t="s">
        <v>21065</v>
      </c>
      <c r="G19036" t="s">
        <v>21066</v>
      </c>
      <c r="H19036" t="s">
        <v>380</v>
      </c>
      <c r="I19036" t="s">
        <v>218</v>
      </c>
      <c r="J19036" t="s">
        <v>21067</v>
      </c>
    </row>
    <row r="19038" spans="1:10">
      <c r="A19038" t="s">
        <v>21068</v>
      </c>
    </row>
    <row r="19039" spans="1:10">
      <c r="A19039" t="s">
        <v>21069</v>
      </c>
    </row>
    <row r="19042" spans="1:3">
      <c r="A19042" t="s">
        <v>21070</v>
      </c>
    </row>
    <row r="19044" spans="1:3">
      <c r="A19044" t="s">
        <v>21071</v>
      </c>
    </row>
    <row r="19045" spans="1:3">
      <c r="A19045" s="1" t="s">
        <v>21072</v>
      </c>
    </row>
    <row r="19050" spans="1:3">
      <c r="A19050" t="s">
        <v>21073</v>
      </c>
      <c r="B19050" t="s">
        <v>21074</v>
      </c>
    </row>
    <row r="19052" spans="1:3">
      <c r="A19052" t="s">
        <v>21075</v>
      </c>
    </row>
    <row r="19053" spans="1:3">
      <c r="A19053" t="s">
        <v>21076</v>
      </c>
    </row>
    <row r="19054" spans="1:3">
      <c r="A19054" t="s">
        <v>21077</v>
      </c>
      <c r="B19054" t="s">
        <v>677</v>
      </c>
      <c r="C19054" t="s">
        <v>21078</v>
      </c>
    </row>
    <row r="19055" spans="1:3">
      <c r="A19055" t="s">
        <v>21079</v>
      </c>
      <c r="B19055" t="s">
        <v>21080</v>
      </c>
      <c r="C19055" t="s">
        <v>21081</v>
      </c>
    </row>
    <row r="19056" spans="1:3">
      <c r="A19056" t="s">
        <v>21082</v>
      </c>
    </row>
    <row r="19058" spans="1:7">
      <c r="A19058" t="s">
        <v>21083</v>
      </c>
      <c r="B19058" t="s">
        <v>21084</v>
      </c>
    </row>
    <row r="19060" spans="1:7">
      <c r="A19060" t="s">
        <v>21085</v>
      </c>
      <c r="B19060" t="s">
        <v>21086</v>
      </c>
      <c r="C19060" t="s">
        <v>21087</v>
      </c>
    </row>
    <row r="19062" spans="1:7">
      <c r="A19062" t="s">
        <v>21088</v>
      </c>
      <c r="B19062" t="s">
        <v>2350</v>
      </c>
      <c r="C19062" t="s">
        <v>21089</v>
      </c>
      <c r="D19062" t="s">
        <v>21090</v>
      </c>
      <c r="E19062" t="s">
        <v>21091</v>
      </c>
      <c r="F19062" t="s">
        <v>21092</v>
      </c>
      <c r="G19062" t="s">
        <v>21093</v>
      </c>
    </row>
    <row r="19064" spans="1:7">
      <c r="A19064" t="s">
        <v>21094</v>
      </c>
    </row>
    <row r="19065" spans="1:7">
      <c r="A19065" s="1" t="s">
        <v>21095</v>
      </c>
    </row>
    <row r="19070" spans="1:7">
      <c r="A19070" t="s">
        <v>21096</v>
      </c>
      <c r="B19070" t="s">
        <v>21097</v>
      </c>
    </row>
    <row r="19072" spans="1:7">
      <c r="A19072" t="s">
        <v>21098</v>
      </c>
    </row>
    <row r="19073" spans="1:6">
      <c r="A19073" t="s">
        <v>21099</v>
      </c>
    </row>
    <row r="19075" spans="1:6">
      <c r="A19075" t="s">
        <v>21100</v>
      </c>
      <c r="B19075" t="s">
        <v>21101</v>
      </c>
      <c r="C19075" t="s">
        <v>21102</v>
      </c>
    </row>
    <row r="19077" spans="1:6">
      <c r="A19077" t="s">
        <v>21103</v>
      </c>
    </row>
    <row r="19078" spans="1:6">
      <c r="A19078" t="s">
        <v>21104</v>
      </c>
    </row>
    <row r="19079" spans="1:6">
      <c r="A19079" t="s">
        <v>21105</v>
      </c>
    </row>
    <row r="19080" spans="1:6">
      <c r="A19080" t="s">
        <v>21106</v>
      </c>
    </row>
    <row r="19081" spans="1:6">
      <c r="A19081" t="s">
        <v>21107</v>
      </c>
      <c r="B19081" t="s">
        <v>21108</v>
      </c>
    </row>
    <row r="19083" spans="1:6">
      <c r="A19083" t="s">
        <v>21109</v>
      </c>
      <c r="B19083" t="s">
        <v>21110</v>
      </c>
    </row>
    <row r="19085" spans="1:6">
      <c r="A19085" t="s">
        <v>21111</v>
      </c>
      <c r="B19085" t="s">
        <v>21112</v>
      </c>
      <c r="C19085" t="s">
        <v>21113</v>
      </c>
      <c r="D19085" t="s">
        <v>1529</v>
      </c>
      <c r="E19085" t="s">
        <v>21114</v>
      </c>
      <c r="F19085" t="s">
        <v>21115</v>
      </c>
    </row>
    <row r="19087" spans="1:6">
      <c r="A19087" t="s">
        <v>21116</v>
      </c>
      <c r="B19087" t="s">
        <v>21117</v>
      </c>
      <c r="C19087" t="s">
        <v>21118</v>
      </c>
      <c r="D19087" t="s">
        <v>21115</v>
      </c>
    </row>
    <row r="19089" spans="1:56">
      <c r="A19089" t="s">
        <v>21119</v>
      </c>
      <c r="B19089" t="s">
        <v>21120</v>
      </c>
      <c r="C19089" t="s">
        <v>21121</v>
      </c>
    </row>
    <row r="19090" spans="1:56">
      <c r="A19090" t="s">
        <v>21122</v>
      </c>
      <c r="B19090" t="s">
        <v>21115</v>
      </c>
    </row>
    <row r="19093" spans="1:56">
      <c r="A19093" t="s">
        <v>21123</v>
      </c>
    </row>
    <row r="19094" spans="1:56">
      <c r="A19094" t="s">
        <v>457</v>
      </c>
      <c r="B19094" t="s">
        <v>2331</v>
      </c>
      <c r="C19094" t="s">
        <v>3527</v>
      </c>
      <c r="D19094" t="s">
        <v>3794</v>
      </c>
      <c r="E19094" t="s">
        <v>21124</v>
      </c>
      <c r="F19094" t="s">
        <v>3795</v>
      </c>
      <c r="G19094" t="s">
        <v>21125</v>
      </c>
      <c r="H19094" t="s">
        <v>6944</v>
      </c>
      <c r="I19094" t="s">
        <v>3530</v>
      </c>
      <c r="J19094" t="s">
        <v>3531</v>
      </c>
      <c r="K19094" t="s">
        <v>3532</v>
      </c>
      <c r="L19094" t="s">
        <v>218</v>
      </c>
      <c r="M19094" t="s">
        <v>5134</v>
      </c>
      <c r="N19094" t="s">
        <v>3786</v>
      </c>
      <c r="O19094" t="s">
        <v>21126</v>
      </c>
      <c r="P19094" t="s">
        <v>3541</v>
      </c>
      <c r="Q19094" t="s">
        <v>21127</v>
      </c>
      <c r="R19094" t="s">
        <v>21128</v>
      </c>
      <c r="S19094" t="s">
        <v>7420</v>
      </c>
      <c r="T19094" t="s">
        <v>7421</v>
      </c>
      <c r="U19094" t="s">
        <v>21129</v>
      </c>
      <c r="V19094" t="s">
        <v>21130</v>
      </c>
      <c r="W19094" t="s">
        <v>21131</v>
      </c>
      <c r="X19094" t="s">
        <v>21132</v>
      </c>
      <c r="Y19094" t="s">
        <v>21133</v>
      </c>
      <c r="Z19094" t="s">
        <v>2452</v>
      </c>
      <c r="AA19094" t="s">
        <v>15416</v>
      </c>
      <c r="AB19094" t="s">
        <v>14230</v>
      </c>
      <c r="AC19094" t="s">
        <v>20979</v>
      </c>
      <c r="AD19094" t="s">
        <v>20965</v>
      </c>
      <c r="AE19094" t="s">
        <v>1494</v>
      </c>
      <c r="AF19094" t="s">
        <v>1531</v>
      </c>
      <c r="AG19094" t="s">
        <v>311</v>
      </c>
      <c r="AH19094" t="s">
        <v>11264</v>
      </c>
      <c r="AI19094" t="s">
        <v>21134</v>
      </c>
      <c r="AJ19094" t="s">
        <v>11263</v>
      </c>
      <c r="AK19094" t="s">
        <v>21135</v>
      </c>
      <c r="AL19094" t="s">
        <v>3233</v>
      </c>
      <c r="AM19094" t="s">
        <v>16702</v>
      </c>
      <c r="AN19094" t="s">
        <v>11365</v>
      </c>
      <c r="AO19094" t="s">
        <v>3234</v>
      </c>
      <c r="AP19094" t="s">
        <v>3237</v>
      </c>
      <c r="AQ19094" t="s">
        <v>21136</v>
      </c>
      <c r="AR19094" t="s">
        <v>21137</v>
      </c>
      <c r="AS19094" t="s">
        <v>21138</v>
      </c>
      <c r="AT19094" t="s">
        <v>21139</v>
      </c>
      <c r="AU19094" t="s">
        <v>21140</v>
      </c>
      <c r="AV19094" t="s">
        <v>380</v>
      </c>
      <c r="AW19094" t="s">
        <v>21141</v>
      </c>
      <c r="AX19094" t="s">
        <v>11714</v>
      </c>
      <c r="AY19094" t="s">
        <v>2332</v>
      </c>
      <c r="AZ19094" t="s">
        <v>21142</v>
      </c>
      <c r="BA19094" t="s">
        <v>21143</v>
      </c>
      <c r="BB19094" t="s">
        <v>21144</v>
      </c>
      <c r="BC19094" t="s">
        <v>1316</v>
      </c>
      <c r="BD19094" t="s">
        <v>1317</v>
      </c>
    </row>
    <row r="19095" spans="1:56">
      <c r="A19095" s="1" t="s">
        <v>21145</v>
      </c>
    </row>
    <row r="19100" spans="1:56">
      <c r="A19100" t="s">
        <v>21146</v>
      </c>
    </row>
    <row r="19103" spans="1:56">
      <c r="A19103" t="s">
        <v>21147</v>
      </c>
    </row>
    <row r="19105" spans="1:4">
      <c r="A19105" t="s">
        <v>21148</v>
      </c>
      <c r="B19105" t="s">
        <v>21149</v>
      </c>
      <c r="C19105" t="s">
        <v>313</v>
      </c>
      <c r="D19105" t="s">
        <v>21150</v>
      </c>
    </row>
    <row r="19107" spans="1:4">
      <c r="A19107" t="s">
        <v>21151</v>
      </c>
    </row>
    <row r="19109" spans="1:4">
      <c r="A19109" t="s">
        <v>21152</v>
      </c>
      <c r="B19109" t="s">
        <v>21153</v>
      </c>
      <c r="C19109" t="s">
        <v>21154</v>
      </c>
    </row>
    <row r="19111" spans="1:4">
      <c r="A19111" t="s">
        <v>4536</v>
      </c>
    </row>
    <row r="19112" spans="1:4">
      <c r="A19112" t="s">
        <v>21155</v>
      </c>
    </row>
    <row r="19113" spans="1:4">
      <c r="A19113" t="s">
        <v>21156</v>
      </c>
    </row>
    <row r="19115" spans="1:4">
      <c r="A19115" t="s">
        <v>1286</v>
      </c>
    </row>
    <row r="19117" spans="1:4">
      <c r="A19117" t="s">
        <v>21157</v>
      </c>
    </row>
    <row r="19118" spans="1:4">
      <c r="A19118" t="s">
        <v>21158</v>
      </c>
    </row>
    <row r="19119" spans="1:4">
      <c r="A19119" t="s">
        <v>21159</v>
      </c>
    </row>
    <row r="19120" spans="1:4">
      <c r="A19120" t="s">
        <v>7380</v>
      </c>
      <c r="B19120" t="s">
        <v>3375</v>
      </c>
      <c r="C19120" t="s">
        <v>21160</v>
      </c>
    </row>
    <row r="19122" spans="1:3">
      <c r="A19122" s="1" t="s">
        <v>21161</v>
      </c>
    </row>
    <row r="19127" spans="1:3">
      <c r="A19127" t="s">
        <v>489</v>
      </c>
    </row>
    <row r="19129" spans="1:3">
      <c r="A19129" t="s">
        <v>21162</v>
      </c>
      <c r="B19129" t="s">
        <v>21163</v>
      </c>
      <c r="C19129" t="s">
        <v>21164</v>
      </c>
    </row>
    <row r="19131" spans="1:3">
      <c r="A19131" t="s">
        <v>21165</v>
      </c>
    </row>
    <row r="19133" spans="1:3">
      <c r="A19133" t="s">
        <v>8454</v>
      </c>
    </row>
    <row r="19134" spans="1:3">
      <c r="A19134" t="s">
        <v>21166</v>
      </c>
    </row>
    <row r="19135" spans="1:3">
      <c r="A19135" t="s">
        <v>308</v>
      </c>
    </row>
    <row r="19136" spans="1:3">
      <c r="A19136" t="s">
        <v>21167</v>
      </c>
    </row>
    <row r="19141" spans="1:3">
      <c r="A19141" t="s">
        <v>21168</v>
      </c>
      <c r="B19141" t="s">
        <v>380</v>
      </c>
      <c r="C19141" t="s">
        <v>21169</v>
      </c>
    </row>
    <row r="19144" spans="1:3">
      <c r="A19144" t="s">
        <v>21170</v>
      </c>
    </row>
    <row r="19145" spans="1:3">
      <c r="A19145" t="s">
        <v>21171</v>
      </c>
      <c r="B19145" t="s">
        <v>21172</v>
      </c>
    </row>
    <row r="19147" spans="1:3">
      <c r="A19147" t="s">
        <v>21173</v>
      </c>
    </row>
    <row r="19148" spans="1:3">
      <c r="A19148" t="s">
        <v>21174</v>
      </c>
    </row>
    <row r="19149" spans="1:3">
      <c r="A19149" t="s">
        <v>21175</v>
      </c>
    </row>
    <row r="19150" spans="1:3">
      <c r="A19150" t="s">
        <v>21176</v>
      </c>
    </row>
    <row r="19151" spans="1:3">
      <c r="A19151" t="s">
        <v>21177</v>
      </c>
    </row>
    <row r="19153" spans="1:3">
      <c r="A19153" t="s">
        <v>21178</v>
      </c>
      <c r="B19153" t="s">
        <v>2066</v>
      </c>
      <c r="C19153" t="s">
        <v>21179</v>
      </c>
    </row>
    <row r="19154" spans="1:3">
      <c r="A19154" t="s">
        <v>21180</v>
      </c>
    </row>
    <row r="19156" spans="1:3">
      <c r="A19156" t="s">
        <v>21181</v>
      </c>
    </row>
    <row r="19157" spans="1:3">
      <c r="A19157" t="s">
        <v>21182</v>
      </c>
    </row>
    <row r="19159" spans="1:3">
      <c r="A19159" t="s">
        <v>21183</v>
      </c>
      <c r="B19159" t="s">
        <v>380</v>
      </c>
      <c r="C19159" t="s">
        <v>21184</v>
      </c>
    </row>
    <row r="19160" spans="1:3">
      <c r="A19160" t="s">
        <v>21185</v>
      </c>
    </row>
    <row r="19161" spans="1:3">
      <c r="A19161" t="s">
        <v>21186</v>
      </c>
      <c r="B19161" t="s">
        <v>21187</v>
      </c>
    </row>
    <row r="19162" spans="1:3">
      <c r="A19162" t="s">
        <v>21188</v>
      </c>
      <c r="B19162" t="s">
        <v>1011</v>
      </c>
      <c r="C19162" t="s">
        <v>21189</v>
      </c>
    </row>
    <row r="19163" spans="1:3">
      <c r="A19163" t="s">
        <v>21190</v>
      </c>
      <c r="B19163" t="s">
        <v>1052</v>
      </c>
      <c r="C19163" t="s">
        <v>21191</v>
      </c>
    </row>
    <row r="19164" spans="1:3">
      <c r="A19164" t="s">
        <v>21192</v>
      </c>
    </row>
    <row r="19167" spans="1:3">
      <c r="A19167" t="s">
        <v>11648</v>
      </c>
    </row>
    <row r="19169" spans="1:10">
      <c r="A19169" t="s">
        <v>21193</v>
      </c>
      <c r="B19169" t="s">
        <v>21194</v>
      </c>
      <c r="C19169" t="s">
        <v>21195</v>
      </c>
    </row>
    <row r="19170" spans="1:10">
      <c r="A19170" t="s">
        <v>21196</v>
      </c>
      <c r="B19170" t="s">
        <v>21197</v>
      </c>
      <c r="C19170" t="s">
        <v>21198</v>
      </c>
    </row>
    <row r="19171" spans="1:10">
      <c r="A19171" t="s">
        <v>21199</v>
      </c>
      <c r="B19171" t="s">
        <v>672</v>
      </c>
      <c r="C19171" t="s">
        <v>21200</v>
      </c>
    </row>
    <row r="19173" spans="1:10">
      <c r="A19173" s="1" t="s">
        <v>21201</v>
      </c>
    </row>
    <row r="19178" spans="1:10">
      <c r="A19178" t="s">
        <v>21202</v>
      </c>
      <c r="B19178" t="s">
        <v>21203</v>
      </c>
    </row>
    <row r="19180" spans="1:10">
      <c r="A19180" t="s">
        <v>21204</v>
      </c>
      <c r="B19180" t="s">
        <v>373</v>
      </c>
      <c r="C19180" t="s">
        <v>301</v>
      </c>
      <c r="D19180" t="s">
        <v>21205</v>
      </c>
      <c r="E19180" t="s">
        <v>671</v>
      </c>
      <c r="F19180" t="s">
        <v>372</v>
      </c>
      <c r="G19180" t="s">
        <v>7719</v>
      </c>
      <c r="H19180" t="s">
        <v>21206</v>
      </c>
    </row>
    <row r="19182" spans="1:10">
      <c r="A19182" t="s">
        <v>21207</v>
      </c>
      <c r="B19182" t="s">
        <v>21208</v>
      </c>
      <c r="C19182" t="s">
        <v>21209</v>
      </c>
      <c r="D19182" t="s">
        <v>21210</v>
      </c>
      <c r="E19182" t="s">
        <v>21211</v>
      </c>
      <c r="F19182" t="s">
        <v>380</v>
      </c>
      <c r="G19182" t="s">
        <v>218</v>
      </c>
      <c r="H19182" t="s">
        <v>3364</v>
      </c>
      <c r="I19182" t="s">
        <v>378</v>
      </c>
      <c r="J19182" t="s">
        <v>21212</v>
      </c>
    </row>
    <row r="19184" spans="1:10">
      <c r="A19184" t="s">
        <v>21213</v>
      </c>
    </row>
    <row r="19186" spans="1:6">
      <c r="A19186" t="s">
        <v>21214</v>
      </c>
    </row>
    <row r="19188" spans="1:6">
      <c r="A19188" t="s">
        <v>21215</v>
      </c>
    </row>
    <row r="19189" spans="1:6">
      <c r="A19189" t="s">
        <v>21216</v>
      </c>
    </row>
    <row r="19191" spans="1:6">
      <c r="A19191" t="s">
        <v>21217</v>
      </c>
    </row>
    <row r="19192" spans="1:6">
      <c r="A19192" t="s">
        <v>21218</v>
      </c>
    </row>
    <row r="19193" spans="1:6">
      <c r="A19193" s="1" t="s">
        <v>21219</v>
      </c>
    </row>
    <row r="19198" spans="1:6">
      <c r="A19198" t="s">
        <v>21220</v>
      </c>
      <c r="B19198" t="s">
        <v>21221</v>
      </c>
      <c r="C19198" t="s">
        <v>21222</v>
      </c>
      <c r="D19198" t="s">
        <v>21223</v>
      </c>
      <c r="E19198" t="s">
        <v>21224</v>
      </c>
    </row>
    <row r="19199" spans="1:6">
      <c r="A19199" t="s">
        <v>21225</v>
      </c>
      <c r="B19199" t="s">
        <v>21226</v>
      </c>
      <c r="C19199" t="s">
        <v>21227</v>
      </c>
      <c r="D19199" t="s">
        <v>21228</v>
      </c>
      <c r="E19199" t="s">
        <v>21229</v>
      </c>
      <c r="F19199" t="s">
        <v>21230</v>
      </c>
    </row>
    <row r="19200" spans="1:6">
      <c r="A19200" t="s">
        <v>21231</v>
      </c>
    </row>
    <row r="19201" spans="1:9">
      <c r="A19201" t="s">
        <v>19573</v>
      </c>
    </row>
    <row r="19202" spans="1:9">
      <c r="A19202" t="s">
        <v>21232</v>
      </c>
    </row>
    <row r="19203" spans="1:9">
      <c r="A19203" t="s">
        <v>308</v>
      </c>
    </row>
    <row r="19204" spans="1:9">
      <c r="A19204" t="s">
        <v>21233</v>
      </c>
      <c r="B19204" t="s">
        <v>21234</v>
      </c>
    </row>
    <row r="19209" spans="1:9">
      <c r="A19209" t="s">
        <v>21235</v>
      </c>
      <c r="B19209" t="s">
        <v>137</v>
      </c>
      <c r="C19209" t="s">
        <v>21236</v>
      </c>
      <c r="D19209" t="s">
        <v>21237</v>
      </c>
      <c r="E19209" t="s">
        <v>21238</v>
      </c>
    </row>
    <row r="19211" spans="1:9">
      <c r="A19211" t="s">
        <v>21239</v>
      </c>
      <c r="B19211" t="s">
        <v>21240</v>
      </c>
      <c r="C19211" t="s">
        <v>21241</v>
      </c>
    </row>
    <row r="19213" spans="1:9">
      <c r="A19213" t="s">
        <v>21242</v>
      </c>
    </row>
    <row r="19214" spans="1:9">
      <c r="A19214" t="s">
        <v>21243</v>
      </c>
      <c r="B19214" t="s">
        <v>21244</v>
      </c>
      <c r="C19214" t="s">
        <v>21245</v>
      </c>
      <c r="D19214" t="s">
        <v>21246</v>
      </c>
      <c r="E19214" t="s">
        <v>21247</v>
      </c>
      <c r="F19214" t="s">
        <v>21248</v>
      </c>
      <c r="G19214" t="s">
        <v>21249</v>
      </c>
      <c r="H19214" t="s">
        <v>21250</v>
      </c>
      <c r="I19214" t="s">
        <v>21251</v>
      </c>
    </row>
    <row r="19215" spans="1:9">
      <c r="A19215" t="s">
        <v>21252</v>
      </c>
      <c r="B19215" t="s">
        <v>1655</v>
      </c>
      <c r="C19215" t="s">
        <v>3186</v>
      </c>
      <c r="D19215" t="s">
        <v>819</v>
      </c>
      <c r="E19215" t="s">
        <v>2992</v>
      </c>
      <c r="F19215" t="s">
        <v>21253</v>
      </c>
      <c r="G19215" t="s">
        <v>21254</v>
      </c>
    </row>
    <row r="19216" spans="1:9">
      <c r="A19216" t="s">
        <v>21255</v>
      </c>
      <c r="B19216" t="s">
        <v>4714</v>
      </c>
      <c r="C19216" t="s">
        <v>4715</v>
      </c>
      <c r="D19216" t="s">
        <v>21256</v>
      </c>
    </row>
    <row r="19217" spans="1:5">
      <c r="A19217" s="1" t="s">
        <v>21257</v>
      </c>
    </row>
    <row r="19222" spans="1:5">
      <c r="A19222" t="s">
        <v>7688</v>
      </c>
      <c r="B19222" t="s">
        <v>12715</v>
      </c>
      <c r="C19222" t="s">
        <v>728</v>
      </c>
      <c r="D19222" t="s">
        <v>288</v>
      </c>
      <c r="E19222" t="s">
        <v>21258</v>
      </c>
    </row>
    <row r="19224" spans="1:5">
      <c r="A19224" t="s">
        <v>21259</v>
      </c>
      <c r="B19224" t="s">
        <v>21260</v>
      </c>
    </row>
    <row r="19226" spans="1:5">
      <c r="A19226" t="s">
        <v>21261</v>
      </c>
    </row>
    <row r="19228" spans="1:5">
      <c r="A19228" t="s">
        <v>21262</v>
      </c>
    </row>
    <row r="19230" spans="1:5">
      <c r="A19230" t="s">
        <v>21263</v>
      </c>
    </row>
    <row r="19232" spans="1:5">
      <c r="A19232" t="s">
        <v>21264</v>
      </c>
      <c r="B19232" t="s">
        <v>21265</v>
      </c>
    </row>
    <row r="19234" spans="1:4">
      <c r="A19234" t="s">
        <v>21266</v>
      </c>
      <c r="B19234" t="s">
        <v>21267</v>
      </c>
      <c r="C19234" t="s">
        <v>21268</v>
      </c>
      <c r="D19234" t="s">
        <v>21269</v>
      </c>
    </row>
    <row r="19235" spans="1:4">
      <c r="A19235" s="1" t="s">
        <v>21270</v>
      </c>
    </row>
    <row r="19240" spans="1:4">
      <c r="A19240" t="s">
        <v>21271</v>
      </c>
    </row>
    <row r="19241" spans="1:4">
      <c r="A19241" s="1" t="s">
        <v>21272</v>
      </c>
    </row>
    <row r="19246" spans="1:4">
      <c r="A19246" t="s">
        <v>7915</v>
      </c>
    </row>
    <row r="19248" spans="1:4">
      <c r="A19248" t="s">
        <v>21273</v>
      </c>
    </row>
    <row r="19249" spans="1:4">
      <c r="A19249" t="s">
        <v>21274</v>
      </c>
      <c r="B19249" t="s">
        <v>21275</v>
      </c>
    </row>
    <row r="19250" spans="1:4">
      <c r="A19250" t="s">
        <v>21276</v>
      </c>
    </row>
    <row r="19251" spans="1:4">
      <c r="A19251" t="s">
        <v>21277</v>
      </c>
      <c r="B19251" t="s">
        <v>21278</v>
      </c>
      <c r="C19251" t="s">
        <v>21279</v>
      </c>
      <c r="D19251" t="s">
        <v>301</v>
      </c>
    </row>
    <row r="19252" spans="1:4">
      <c r="A19252" t="s">
        <v>21280</v>
      </c>
    </row>
    <row r="19253" spans="1:4">
      <c r="A19253" t="s">
        <v>21281</v>
      </c>
      <c r="B19253" t="s">
        <v>757</v>
      </c>
    </row>
    <row r="19254" spans="1:4">
      <c r="A19254" t="s">
        <v>21282</v>
      </c>
    </row>
    <row r="19256" spans="1:4">
      <c r="A19256" t="s">
        <v>21283</v>
      </c>
    </row>
    <row r="19258" spans="1:4">
      <c r="A19258" t="s">
        <v>21284</v>
      </c>
      <c r="B19258" t="s">
        <v>21285</v>
      </c>
      <c r="C19258" t="s">
        <v>21286</v>
      </c>
    </row>
    <row r="19259" spans="1:4">
      <c r="A19259" t="s">
        <v>21287</v>
      </c>
    </row>
    <row r="19260" spans="1:4">
      <c r="A19260" t="s">
        <v>21288</v>
      </c>
    </row>
    <row r="19261" spans="1:4">
      <c r="A19261" t="s">
        <v>21289</v>
      </c>
      <c r="B19261" t="s">
        <v>21290</v>
      </c>
      <c r="C19261" t="s">
        <v>21291</v>
      </c>
    </row>
    <row r="19263" spans="1:4">
      <c r="A19263" s="1" t="s">
        <v>21292</v>
      </c>
    </row>
    <row r="19268" spans="1:12">
      <c r="A19268" t="s">
        <v>21293</v>
      </c>
      <c r="B19268" t="s">
        <v>816</v>
      </c>
      <c r="C19268" t="s">
        <v>21294</v>
      </c>
      <c r="D19268" t="s">
        <v>1635</v>
      </c>
      <c r="E19268" t="s">
        <v>10372</v>
      </c>
      <c r="F19268" t="s">
        <v>21295</v>
      </c>
      <c r="G19268" t="s">
        <v>21296</v>
      </c>
      <c r="H19268" t="s">
        <v>3358</v>
      </c>
      <c r="I19268" t="s">
        <v>21297</v>
      </c>
      <c r="J19268" t="s">
        <v>21298</v>
      </c>
      <c r="K19268" t="s">
        <v>21299</v>
      </c>
      <c r="L19268" t="s">
        <v>21300</v>
      </c>
    </row>
    <row r="19269" spans="1:12">
      <c r="A19269" s="1" t="s">
        <v>21301</v>
      </c>
    </row>
    <row r="19274" spans="1:12">
      <c r="A19274" t="s">
        <v>21302</v>
      </c>
    </row>
    <row r="19276" spans="1:12">
      <c r="A19276" t="s">
        <v>21303</v>
      </c>
    </row>
    <row r="19278" spans="1:12">
      <c r="A19278" t="e">
        <f>- Calculus</f>
        <v>#NAME?</v>
      </c>
    </row>
    <row r="19279" spans="1:12">
      <c r="A19279" t="e">
        <f>- Pre Calculus</f>
        <v>#NAME?</v>
      </c>
    </row>
    <row r="19280" spans="1:12">
      <c r="A19280" t="s">
        <v>3384</v>
      </c>
    </row>
    <row r="19281" spans="1:2">
      <c r="A19281" t="e">
        <f>- Geometry</f>
        <v>#NAME?</v>
      </c>
    </row>
    <row r="19282" spans="1:2">
      <c r="A19282" t="s">
        <v>3383</v>
      </c>
    </row>
    <row r="19284" spans="1:2">
      <c r="A19284" t="s">
        <v>21304</v>
      </c>
    </row>
    <row r="19286" spans="1:2">
      <c r="A19286" t="e">
        <f>- GRE Math</f>
        <v>#NAME?</v>
      </c>
    </row>
    <row r="19287" spans="1:2">
      <c r="A19287" t="e">
        <f>- SAT Math</f>
        <v>#NAME?</v>
      </c>
    </row>
    <row r="19288" spans="1:2">
      <c r="A19288" t="e">
        <f>- ACT Math</f>
        <v>#NAME?</v>
      </c>
    </row>
    <row r="19289" spans="1:2">
      <c r="A19289" t="e">
        <f>- AP Calculus Exam</f>
        <v>#NAME?</v>
      </c>
    </row>
    <row r="19290" spans="1:2">
      <c r="A19290" t="e">
        <f>- IB Calculus Exam</f>
        <v>#NAME?</v>
      </c>
    </row>
    <row r="19292" spans="1:2">
      <c r="A19292" t="s">
        <v>7771</v>
      </c>
      <c r="B19292" t="s">
        <v>21305</v>
      </c>
    </row>
    <row r="19293" spans="1:2">
      <c r="A19293" s="1" t="s">
        <v>21306</v>
      </c>
    </row>
    <row r="19298" spans="1:11">
      <c r="A19298" t="s">
        <v>21307</v>
      </c>
    </row>
    <row r="19300" spans="1:11">
      <c r="A19300" t="s">
        <v>21308</v>
      </c>
      <c r="B19300">
        <v>2</v>
      </c>
      <c r="C19300">
        <v>161</v>
      </c>
      <c r="D19300">
        <v>530</v>
      </c>
      <c r="E19300">
        <v>0</v>
      </c>
      <c r="F19300" t="s">
        <v>21309</v>
      </c>
      <c r="G19300" t="s">
        <v>21310</v>
      </c>
      <c r="H19300" t="s">
        <v>21311</v>
      </c>
      <c r="I19300" t="s">
        <v>21312</v>
      </c>
      <c r="J19300" t="s">
        <v>21313</v>
      </c>
      <c r="K19300" t="s">
        <v>21314</v>
      </c>
    </row>
    <row r="19301" spans="1:11">
      <c r="A19301" s="1" t="s">
        <v>21315</v>
      </c>
    </row>
    <row r="19306" spans="1:11">
      <c r="A19306" t="s">
        <v>21316</v>
      </c>
    </row>
    <row r="19308" spans="1:11">
      <c r="A19308" t="s">
        <v>21317</v>
      </c>
      <c r="B19308" t="s">
        <v>21318</v>
      </c>
      <c r="C19308" t="s">
        <v>13053</v>
      </c>
      <c r="D19308" t="s">
        <v>1635</v>
      </c>
      <c r="E19308" t="s">
        <v>21319</v>
      </c>
    </row>
    <row r="19310" spans="1:11">
      <c r="A19310" t="s">
        <v>21320</v>
      </c>
    </row>
    <row r="19315" spans="1:31">
      <c r="A19315" t="s">
        <v>21321</v>
      </c>
      <c r="B19315" t="s">
        <v>1531</v>
      </c>
      <c r="C19315" t="s">
        <v>21322</v>
      </c>
      <c r="D19315" t="s">
        <v>21323</v>
      </c>
      <c r="E19315" t="s">
        <v>137</v>
      </c>
      <c r="F19315" t="s">
        <v>7768</v>
      </c>
      <c r="G19315" t="s">
        <v>880</v>
      </c>
      <c r="H19315" t="s">
        <v>21324</v>
      </c>
      <c r="I19315" t="s">
        <v>18620</v>
      </c>
      <c r="J19315" t="s">
        <v>12086</v>
      </c>
      <c r="K19315" t="s">
        <v>21325</v>
      </c>
      <c r="L19315" t="s">
        <v>21326</v>
      </c>
      <c r="M19315" t="s">
        <v>21327</v>
      </c>
      <c r="N19315" t="s">
        <v>9758</v>
      </c>
      <c r="O19315" t="s">
        <v>4141</v>
      </c>
      <c r="P19315" t="s">
        <v>4142</v>
      </c>
      <c r="Q19315" t="s">
        <v>9781</v>
      </c>
      <c r="R19315" t="s">
        <v>3246</v>
      </c>
      <c r="S19315" t="s">
        <v>19627</v>
      </c>
      <c r="T19315" t="s">
        <v>21328</v>
      </c>
      <c r="U19315" t="s">
        <v>1937</v>
      </c>
      <c r="V19315" t="s">
        <v>21329</v>
      </c>
      <c r="W19315" t="s">
        <v>21330</v>
      </c>
      <c r="X19315" t="s">
        <v>21331</v>
      </c>
      <c r="Y19315" t="s">
        <v>2419</v>
      </c>
      <c r="Z19315" t="s">
        <v>12996</v>
      </c>
      <c r="AA19315" t="s">
        <v>21332</v>
      </c>
      <c r="AB19315" t="s">
        <v>13053</v>
      </c>
      <c r="AC19315" t="s">
        <v>21333</v>
      </c>
      <c r="AD19315" t="s">
        <v>21334</v>
      </c>
      <c r="AE19315" t="s">
        <v>306</v>
      </c>
    </row>
    <row r="19316" spans="1:31">
      <c r="A19316" s="1" t="s">
        <v>21335</v>
      </c>
    </row>
    <row r="19321" spans="1:31">
      <c r="A19321" t="s">
        <v>21336</v>
      </c>
      <c r="B19321" t="s">
        <v>374</v>
      </c>
      <c r="C19321" t="s">
        <v>373</v>
      </c>
      <c r="D19321" t="s">
        <v>28</v>
      </c>
      <c r="E19321" t="s">
        <v>302</v>
      </c>
      <c r="F19321" t="s">
        <v>21337</v>
      </c>
    </row>
    <row r="19323" spans="1:31">
      <c r="A19323" t="s">
        <v>21338</v>
      </c>
    </row>
    <row r="19325" spans="1:31">
      <c r="A19325" t="s">
        <v>21339</v>
      </c>
    </row>
    <row r="19327" spans="1:31">
      <c r="A19327" t="s">
        <v>21340</v>
      </c>
      <c r="B19327" t="s">
        <v>21341</v>
      </c>
      <c r="C19327" t="s">
        <v>21342</v>
      </c>
    </row>
    <row r="19329" spans="1:3">
      <c r="A19329" t="s">
        <v>21343</v>
      </c>
      <c r="B19329" t="s">
        <v>21344</v>
      </c>
      <c r="C19329" t="s">
        <v>21345</v>
      </c>
    </row>
    <row r="19331" spans="1:3">
      <c r="A19331" t="s">
        <v>21346</v>
      </c>
    </row>
    <row r="19333" spans="1:3">
      <c r="A19333" t="s">
        <v>21347</v>
      </c>
    </row>
    <row r="19335" spans="1:3">
      <c r="A19335" t="s">
        <v>21348</v>
      </c>
    </row>
    <row r="19336" spans="1:3">
      <c r="A19336" s="1" t="s">
        <v>21349</v>
      </c>
    </row>
    <row r="19341" spans="1:3">
      <c r="A19341" t="s">
        <v>489</v>
      </c>
      <c r="B19341" t="s">
        <v>21350</v>
      </c>
    </row>
    <row r="19343" spans="1:3">
      <c r="A19343" t="s">
        <v>21351</v>
      </c>
      <c r="B19343" t="s">
        <v>21352</v>
      </c>
      <c r="C19343" t="s">
        <v>21353</v>
      </c>
    </row>
    <row r="19345" spans="1:7">
      <c r="A19345" t="s">
        <v>21354</v>
      </c>
      <c r="B19345" t="s">
        <v>21355</v>
      </c>
      <c r="C19345" t="s">
        <v>21356</v>
      </c>
      <c r="D19345" t="s">
        <v>21357</v>
      </c>
      <c r="E19345" t="s">
        <v>21358</v>
      </c>
      <c r="F19345" t="s">
        <v>2978</v>
      </c>
      <c r="G19345" t="s">
        <v>21359</v>
      </c>
    </row>
    <row r="19347" spans="1:7">
      <c r="A19347" t="s">
        <v>21360</v>
      </c>
      <c r="B19347" t="s">
        <v>21361</v>
      </c>
      <c r="C19347" t="s">
        <v>21362</v>
      </c>
    </row>
    <row r="19349" spans="1:7">
      <c r="A19349" t="s">
        <v>21363</v>
      </c>
      <c r="B19349" t="s">
        <v>21364</v>
      </c>
      <c r="C19349" t="s">
        <v>21365</v>
      </c>
      <c r="D19349" t="s">
        <v>21366</v>
      </c>
    </row>
    <row r="19351" spans="1:7">
      <c r="A19351" t="s">
        <v>21367</v>
      </c>
      <c r="B19351" t="s">
        <v>21368</v>
      </c>
      <c r="C19351" t="s">
        <v>21369</v>
      </c>
    </row>
    <row r="19353" spans="1:7">
      <c r="A19353" t="s">
        <v>21370</v>
      </c>
      <c r="B19353" t="s">
        <v>5169</v>
      </c>
    </row>
    <row r="19354" spans="1:7">
      <c r="A19354" t="s">
        <v>3172</v>
      </c>
      <c r="B19354">
        <v>25</v>
      </c>
      <c r="C19354" t="s">
        <v>21371</v>
      </c>
    </row>
    <row r="19355" spans="1:7">
      <c r="A19355" t="s">
        <v>21372</v>
      </c>
    </row>
    <row r="19360" spans="1:7">
      <c r="A19360" t="s">
        <v>21373</v>
      </c>
    </row>
    <row r="19361" spans="1:7">
      <c r="A19361" s="1" t="s">
        <v>21374</v>
      </c>
    </row>
    <row r="19366" spans="1:7">
      <c r="A19366" t="s">
        <v>21375</v>
      </c>
      <c r="B19366" t="s">
        <v>21376</v>
      </c>
    </row>
    <row r="19368" spans="1:7">
      <c r="A19368" t="s">
        <v>21377</v>
      </c>
      <c r="B19368" t="s">
        <v>21378</v>
      </c>
      <c r="C19368" t="s">
        <v>21379</v>
      </c>
      <c r="D19368" t="s">
        <v>21380</v>
      </c>
      <c r="E19368" t="s">
        <v>21381</v>
      </c>
      <c r="F19368" t="s">
        <v>968</v>
      </c>
      <c r="G19368" t="s">
        <v>21382</v>
      </c>
    </row>
    <row r="19370" spans="1:7">
      <c r="A19370" t="s">
        <v>21383</v>
      </c>
    </row>
    <row r="19372" spans="1:7">
      <c r="A19372" t="s">
        <v>21384</v>
      </c>
    </row>
    <row r="19374" spans="1:7">
      <c r="A19374" t="s">
        <v>21385</v>
      </c>
      <c r="B19374" t="s">
        <v>21386</v>
      </c>
    </row>
    <row r="19376" spans="1:7">
      <c r="A19376" t="s">
        <v>21387</v>
      </c>
      <c r="B19376" t="s">
        <v>18474</v>
      </c>
      <c r="C19376" t="s">
        <v>21388</v>
      </c>
      <c r="D19376" t="s">
        <v>11656</v>
      </c>
      <c r="E19376" t="s">
        <v>21389</v>
      </c>
    </row>
    <row r="19377" spans="1:7">
      <c r="A19377" s="1" t="s">
        <v>21390</v>
      </c>
    </row>
    <row r="19382" spans="1:7">
      <c r="A19382" t="s">
        <v>5232</v>
      </c>
    </row>
    <row r="19384" spans="1:7">
      <c r="A19384" t="s">
        <v>16949</v>
      </c>
      <c r="B19384" t="s">
        <v>16950</v>
      </c>
      <c r="C19384" t="s">
        <v>16951</v>
      </c>
      <c r="D19384" t="s">
        <v>16952</v>
      </c>
      <c r="E19384" t="s">
        <v>16953</v>
      </c>
      <c r="F19384" t="s">
        <v>16954</v>
      </c>
      <c r="G19384" t="s">
        <v>16955</v>
      </c>
    </row>
    <row r="19386" spans="1:7">
      <c r="A19386" t="s">
        <v>21391</v>
      </c>
    </row>
    <row r="19388" spans="1:7">
      <c r="A19388" t="s">
        <v>21392</v>
      </c>
      <c r="B19388" t="s">
        <v>21393</v>
      </c>
    </row>
    <row r="19390" spans="1:7">
      <c r="A19390" t="s">
        <v>21394</v>
      </c>
      <c r="B19390" t="s">
        <v>21395</v>
      </c>
    </row>
    <row r="19392" spans="1:7">
      <c r="A19392" t="s">
        <v>21396</v>
      </c>
      <c r="B19392" t="s">
        <v>21397</v>
      </c>
    </row>
    <row r="19394" spans="1:12">
      <c r="A19394" t="s">
        <v>7094</v>
      </c>
    </row>
    <row r="19395" spans="1:12">
      <c r="A19395" t="s">
        <v>21398</v>
      </c>
    </row>
    <row r="19397" spans="1:12">
      <c r="A19397" t="s">
        <v>21399</v>
      </c>
    </row>
    <row r="19399" spans="1:12">
      <c r="A19399" t="s">
        <v>21400</v>
      </c>
    </row>
    <row r="19400" spans="1:12">
      <c r="A19400" t="s">
        <v>21401</v>
      </c>
    </row>
    <row r="19403" spans="1:12">
      <c r="A19403" t="s">
        <v>21402</v>
      </c>
      <c r="B19403" t="s">
        <v>21403</v>
      </c>
      <c r="C19403" t="s">
        <v>21404</v>
      </c>
      <c r="D19403" t="s">
        <v>21405</v>
      </c>
      <c r="E19403" t="s">
        <v>21406</v>
      </c>
      <c r="F19403" t="s">
        <v>21407</v>
      </c>
      <c r="G19403" t="s">
        <v>21408</v>
      </c>
      <c r="H19403" t="s">
        <v>21409</v>
      </c>
      <c r="I19403" t="s">
        <v>21410</v>
      </c>
      <c r="J19403" t="s">
        <v>21411</v>
      </c>
      <c r="K19403" t="s">
        <v>21412</v>
      </c>
      <c r="L19403" t="s">
        <v>21413</v>
      </c>
    </row>
    <row r="19404" spans="1:12">
      <c r="A19404" t="s">
        <v>21414</v>
      </c>
    </row>
    <row r="19406" spans="1:12">
      <c r="A19406" t="s">
        <v>21415</v>
      </c>
      <c r="B19406" t="s">
        <v>21416</v>
      </c>
    </row>
    <row r="19407" spans="1:12">
      <c r="A19407" t="s">
        <v>21417</v>
      </c>
      <c r="B19407" t="s">
        <v>21418</v>
      </c>
      <c r="C19407" t="s">
        <v>21419</v>
      </c>
      <c r="D19407" t="s">
        <v>21420</v>
      </c>
      <c r="E19407" t="s">
        <v>21421</v>
      </c>
    </row>
    <row r="19408" spans="1:12">
      <c r="A19408" t="s">
        <v>21422</v>
      </c>
    </row>
    <row r="19410" spans="1:5">
      <c r="A19410" t="s">
        <v>21423</v>
      </c>
      <c r="B19410" t="s">
        <v>21424</v>
      </c>
      <c r="C19410" t="s">
        <v>373</v>
      </c>
      <c r="D19410" t="s">
        <v>21425</v>
      </c>
      <c r="E19410" t="s">
        <v>21426</v>
      </c>
    </row>
    <row r="19411" spans="1:5">
      <c r="A19411" t="s">
        <v>21427</v>
      </c>
      <c r="B19411" t="s">
        <v>21428</v>
      </c>
    </row>
    <row r="19412" spans="1:5">
      <c r="A19412" t="s">
        <v>21429</v>
      </c>
      <c r="B19412" t="s">
        <v>2009</v>
      </c>
      <c r="C19412" t="s">
        <v>21430</v>
      </c>
      <c r="D19412" t="s">
        <v>21431</v>
      </c>
    </row>
    <row r="19413" spans="1:5">
      <c r="A19413" t="s">
        <v>21432</v>
      </c>
      <c r="B19413" t="s">
        <v>21433</v>
      </c>
      <c r="C19413" t="s">
        <v>21434</v>
      </c>
      <c r="D19413" t="s">
        <v>21435</v>
      </c>
    </row>
    <row r="19414" spans="1:5">
      <c r="A19414" t="s">
        <v>21436</v>
      </c>
    </row>
    <row r="19415" spans="1:5">
      <c r="A19415" t="s">
        <v>21437</v>
      </c>
    </row>
    <row r="19416" spans="1:5">
      <c r="A19416" s="1" t="s">
        <v>21438</v>
      </c>
    </row>
    <row r="19421" spans="1:5">
      <c r="A19421" t="s">
        <v>21439</v>
      </c>
    </row>
    <row r="19423" spans="1:5">
      <c r="A19423" t="s">
        <v>21440</v>
      </c>
      <c r="B19423" t="s">
        <v>21441</v>
      </c>
      <c r="C19423" t="s">
        <v>21442</v>
      </c>
    </row>
    <row r="19425" spans="1:8">
      <c r="A19425" t="s">
        <v>21443</v>
      </c>
      <c r="B19425" t="s">
        <v>21444</v>
      </c>
      <c r="C19425" t="s">
        <v>21445</v>
      </c>
      <c r="D19425" t="s">
        <v>21446</v>
      </c>
      <c r="E19425" t="s">
        <v>21447</v>
      </c>
      <c r="F19425" t="s">
        <v>21448</v>
      </c>
      <c r="G19425" t="s">
        <v>21449</v>
      </c>
      <c r="H19425" t="s">
        <v>21450</v>
      </c>
    </row>
    <row r="19427" spans="1:8">
      <c r="A19427" t="s">
        <v>21451</v>
      </c>
      <c r="B19427" t="s">
        <v>21452</v>
      </c>
      <c r="C19427" t="s">
        <v>3289</v>
      </c>
      <c r="D19427" t="s">
        <v>21453</v>
      </c>
    </row>
    <row r="19429" spans="1:8">
      <c r="A19429" t="s">
        <v>7153</v>
      </c>
      <c r="B19429" t="s">
        <v>21454</v>
      </c>
      <c r="C19429" t="s">
        <v>21455</v>
      </c>
      <c r="D19429" t="s">
        <v>21456</v>
      </c>
      <c r="E19429" t="s">
        <v>21457</v>
      </c>
    </row>
    <row r="19433" spans="1:8">
      <c r="A19433" t="s">
        <v>21458</v>
      </c>
    </row>
    <row r="19435" spans="1:8">
      <c r="A19435" t="s">
        <v>21459</v>
      </c>
    </row>
    <row r="19437" spans="1:8">
      <c r="A19437" t="s">
        <v>21460</v>
      </c>
    </row>
    <row r="19439" spans="1:8">
      <c r="A19439" t="s">
        <v>21461</v>
      </c>
    </row>
    <row r="19441" spans="1:6">
      <c r="A19441" t="s">
        <v>21462</v>
      </c>
      <c r="B19441" t="s">
        <v>21463</v>
      </c>
    </row>
    <row r="19443" spans="1:6">
      <c r="A19443" t="s">
        <v>21464</v>
      </c>
      <c r="B19443" t="s">
        <v>21465</v>
      </c>
      <c r="C19443" t="s">
        <v>21466</v>
      </c>
      <c r="D19443" t="s">
        <v>21467</v>
      </c>
      <c r="E19443" t="s">
        <v>21468</v>
      </c>
    </row>
    <row r="19445" spans="1:6">
      <c r="A19445" t="s">
        <v>21469</v>
      </c>
    </row>
    <row r="19446" spans="1:6">
      <c r="A19446" s="1" t="s">
        <v>21470</v>
      </c>
    </row>
    <row r="19451" spans="1:6">
      <c r="A19451" t="s">
        <v>21471</v>
      </c>
      <c r="B19451" t="s">
        <v>21472</v>
      </c>
    </row>
    <row r="19453" spans="1:6">
      <c r="A19453" t="s">
        <v>21473</v>
      </c>
      <c r="B19453" t="s">
        <v>21474</v>
      </c>
      <c r="C19453" t="s">
        <v>21475</v>
      </c>
      <c r="D19453" t="s">
        <v>21476</v>
      </c>
      <c r="E19453" t="s">
        <v>21477</v>
      </c>
      <c r="F19453" t="s">
        <v>21478</v>
      </c>
    </row>
    <row r="19455" spans="1:6">
      <c r="A19455" t="s">
        <v>21479</v>
      </c>
      <c r="B19455" t="s">
        <v>21480</v>
      </c>
    </row>
    <row r="19457" spans="1:3">
      <c r="A19457" t="s">
        <v>21481</v>
      </c>
      <c r="B19457" t="s">
        <v>21482</v>
      </c>
      <c r="C19457" t="s">
        <v>21483</v>
      </c>
    </row>
    <row r="19459" spans="1:3">
      <c r="A19459" t="s">
        <v>21484</v>
      </c>
    </row>
    <row r="19460" spans="1:3">
      <c r="A19460" t="s">
        <v>21485</v>
      </c>
      <c r="B19460" t="s">
        <v>1527</v>
      </c>
      <c r="C19460" t="s">
        <v>21486</v>
      </c>
    </row>
    <row r="19461" spans="1:3">
      <c r="A19461" t="s">
        <v>21487</v>
      </c>
    </row>
    <row r="19462" spans="1:3">
      <c r="A19462" t="s">
        <v>21488</v>
      </c>
      <c r="B19462" t="s">
        <v>21489</v>
      </c>
    </row>
    <row r="19463" spans="1:3">
      <c r="A19463" t="s">
        <v>21490</v>
      </c>
    </row>
    <row r="19464" spans="1:3">
      <c r="A19464" t="s">
        <v>21491</v>
      </c>
    </row>
    <row r="19465" spans="1:3">
      <c r="A19465" t="s">
        <v>21492</v>
      </c>
    </row>
    <row r="19466" spans="1:3">
      <c r="A19466" t="s">
        <v>21493</v>
      </c>
    </row>
    <row r="19468" spans="1:3">
      <c r="A19468" t="s">
        <v>658</v>
      </c>
    </row>
    <row r="19469" spans="1:3">
      <c r="A19469" t="s">
        <v>21494</v>
      </c>
    </row>
    <row r="19470" spans="1:3">
      <c r="A19470" t="s">
        <v>21495</v>
      </c>
    </row>
    <row r="19471" spans="1:3">
      <c r="A19471" t="s">
        <v>21496</v>
      </c>
    </row>
    <row r="19473" spans="1:3">
      <c r="A19473" t="s">
        <v>2498</v>
      </c>
    </row>
    <row r="19474" spans="1:3">
      <c r="A19474" t="s">
        <v>21497</v>
      </c>
    </row>
    <row r="19475" spans="1:3">
      <c r="A19475" t="s">
        <v>21498</v>
      </c>
      <c r="B19475" t="s">
        <v>1527</v>
      </c>
      <c r="C19475" t="s">
        <v>21499</v>
      </c>
    </row>
    <row r="19477" spans="1:3">
      <c r="A19477" t="s">
        <v>21500</v>
      </c>
      <c r="B19477" t="s">
        <v>21501</v>
      </c>
      <c r="C19477" t="s">
        <v>21502</v>
      </c>
    </row>
    <row r="19479" spans="1:3">
      <c r="A19479" t="s">
        <v>19573</v>
      </c>
    </row>
    <row r="19480" spans="1:3">
      <c r="A19480" t="s">
        <v>21503</v>
      </c>
    </row>
    <row r="19481" spans="1:3">
      <c r="A19481" t="s">
        <v>308</v>
      </c>
    </row>
    <row r="19482" spans="1:3">
      <c r="A19482" t="s">
        <v>21504</v>
      </c>
    </row>
    <row r="19487" spans="1:3">
      <c r="A19487" t="s">
        <v>21505</v>
      </c>
      <c r="B19487" t="s">
        <v>21506</v>
      </c>
    </row>
    <row r="19489" spans="1:7">
      <c r="A19489" t="s">
        <v>21507</v>
      </c>
      <c r="B19489" t="s">
        <v>21508</v>
      </c>
      <c r="C19489" t="s">
        <v>21509</v>
      </c>
      <c r="D19489" t="s">
        <v>21510</v>
      </c>
    </row>
    <row r="19491" spans="1:7">
      <c r="A19491" t="s">
        <v>21511</v>
      </c>
      <c r="B19491" t="s">
        <v>21512</v>
      </c>
      <c r="C19491" t="s">
        <v>1655</v>
      </c>
      <c r="D19491" t="s">
        <v>818</v>
      </c>
      <c r="E19491" t="s">
        <v>820</v>
      </c>
      <c r="F19491" t="s">
        <v>21513</v>
      </c>
      <c r="G19491" t="s">
        <v>21514</v>
      </c>
    </row>
    <row r="19493" spans="1:7">
      <c r="A19493" t="s">
        <v>21515</v>
      </c>
    </row>
    <row r="19495" spans="1:7">
      <c r="A19495" t="s">
        <v>21516</v>
      </c>
    </row>
    <row r="19497" spans="1:7">
      <c r="A19497" t="s">
        <v>21517</v>
      </c>
      <c r="B19497" t="s">
        <v>21518</v>
      </c>
      <c r="C19497" t="s">
        <v>21519</v>
      </c>
    </row>
    <row r="19499" spans="1:7">
      <c r="A19499" t="s">
        <v>21520</v>
      </c>
      <c r="B19499" t="s">
        <v>21521</v>
      </c>
    </row>
    <row r="19501" spans="1:7">
      <c r="A19501" t="s">
        <v>21522</v>
      </c>
    </row>
    <row r="19503" spans="1:7">
      <c r="A19503" t="s">
        <v>21461</v>
      </c>
    </row>
    <row r="19505" spans="1:5">
      <c r="A19505" t="s">
        <v>21462</v>
      </c>
      <c r="B19505" t="s">
        <v>21463</v>
      </c>
    </row>
    <row r="19507" spans="1:5">
      <c r="A19507" t="s">
        <v>21523</v>
      </c>
    </row>
    <row r="19509" spans="1:5">
      <c r="A19509" t="s">
        <v>21469</v>
      </c>
    </row>
    <row r="19511" spans="1:5">
      <c r="A19511" t="s">
        <v>21524</v>
      </c>
    </row>
    <row r="19513" spans="1:5">
      <c r="A19513" t="s">
        <v>21464</v>
      </c>
      <c r="B19513" t="s">
        <v>21465</v>
      </c>
      <c r="C19513" t="s">
        <v>21466</v>
      </c>
      <c r="D19513" t="s">
        <v>21467</v>
      </c>
      <c r="E19513" t="s">
        <v>21525</v>
      </c>
    </row>
    <row r="19515" spans="1:5">
      <c r="A19515" t="s">
        <v>21526</v>
      </c>
      <c r="B19515" t="s">
        <v>21527</v>
      </c>
    </row>
    <row r="19517" spans="1:5">
      <c r="A19517" t="s">
        <v>21528</v>
      </c>
    </row>
    <row r="19518" spans="1:5">
      <c r="A19518" s="1" t="s">
        <v>21529</v>
      </c>
    </row>
    <row r="19523" spans="1:8">
      <c r="A19523" t="s">
        <v>21530</v>
      </c>
    </row>
    <row r="19525" spans="1:8">
      <c r="A19525" t="s">
        <v>21531</v>
      </c>
    </row>
    <row r="19527" spans="1:8">
      <c r="A19527" t="s">
        <v>21532</v>
      </c>
      <c r="B19527" t="s">
        <v>137</v>
      </c>
      <c r="C19527" t="s">
        <v>21533</v>
      </c>
    </row>
    <row r="19529" spans="1:8">
      <c r="A19529" t="s">
        <v>21534</v>
      </c>
      <c r="B19529" t="s">
        <v>10639</v>
      </c>
      <c r="C19529" t="s">
        <v>3289</v>
      </c>
      <c r="D19529" t="s">
        <v>21535</v>
      </c>
    </row>
    <row r="19531" spans="1:8">
      <c r="A19531" t="s">
        <v>21536</v>
      </c>
      <c r="B19531" t="s">
        <v>21537</v>
      </c>
      <c r="C19531" t="s">
        <v>21538</v>
      </c>
      <c r="D19531" t="s">
        <v>21539</v>
      </c>
      <c r="E19531" t="s">
        <v>21540</v>
      </c>
      <c r="F19531" t="s">
        <v>21541</v>
      </c>
      <c r="G19531" t="s">
        <v>21542</v>
      </c>
      <c r="H19531" t="s">
        <v>21543</v>
      </c>
    </row>
    <row r="19533" spans="1:8">
      <c r="A19533" t="s">
        <v>21544</v>
      </c>
      <c r="B19533" t="s">
        <v>21545</v>
      </c>
      <c r="C19533" t="s">
        <v>21546</v>
      </c>
    </row>
    <row r="19535" spans="1:8">
      <c r="A19535" t="s">
        <v>21547</v>
      </c>
      <c r="B19535" t="s">
        <v>21548</v>
      </c>
    </row>
    <row r="19537" spans="1:3">
      <c r="A19537" t="s">
        <v>21549</v>
      </c>
      <c r="B19537" t="s">
        <v>21550</v>
      </c>
      <c r="C19537" t="s">
        <v>21551</v>
      </c>
    </row>
    <row r="19539" spans="1:3">
      <c r="A19539" t="s">
        <v>21552</v>
      </c>
      <c r="B19539" t="s">
        <v>21553</v>
      </c>
    </row>
    <row r="19541" spans="1:3">
      <c r="A19541" t="s">
        <v>21554</v>
      </c>
      <c r="B19541" t="s">
        <v>21555</v>
      </c>
    </row>
    <row r="19543" spans="1:3">
      <c r="A19543" t="s">
        <v>21556</v>
      </c>
      <c r="B19543" t="s">
        <v>21557</v>
      </c>
    </row>
    <row r="19545" spans="1:3">
      <c r="A19545" t="s">
        <v>21558</v>
      </c>
    </row>
    <row r="19547" spans="1:3">
      <c r="A19547" t="s">
        <v>21559</v>
      </c>
    </row>
    <row r="19548" spans="1:3">
      <c r="A19548" t="s">
        <v>21560</v>
      </c>
    </row>
    <row r="19550" spans="1:3">
      <c r="A19550" t="s">
        <v>21094</v>
      </c>
    </row>
    <row r="19552" spans="1:3">
      <c r="A19552" t="s">
        <v>21561</v>
      </c>
    </row>
    <row r="19556" spans="1:2">
      <c r="A19556" t="s">
        <v>21562</v>
      </c>
    </row>
    <row r="19558" spans="1:2">
      <c r="A19558" t="s">
        <v>21563</v>
      </c>
      <c r="B19558" t="s">
        <v>21564</v>
      </c>
    </row>
    <row r="19559" spans="1:2">
      <c r="A19559" t="s">
        <v>21565</v>
      </c>
      <c r="B19559" t="s">
        <v>21566</v>
      </c>
    </row>
    <row r="19561" spans="1:2">
      <c r="A19561" t="s">
        <v>21567</v>
      </c>
      <c r="B19561" t="s">
        <v>21568</v>
      </c>
    </row>
    <row r="19562" spans="1:2">
      <c r="A19562" s="1" t="s">
        <v>21569</v>
      </c>
    </row>
    <row r="19568" spans="1:2">
      <c r="A19568" t="s">
        <v>21570</v>
      </c>
    </row>
    <row r="19570" spans="1:8">
      <c r="A19570" t="s">
        <v>21571</v>
      </c>
      <c r="B19570" t="s">
        <v>377</v>
      </c>
      <c r="C19570" t="s">
        <v>21572</v>
      </c>
    </row>
    <row r="19572" spans="1:8">
      <c r="A19572" t="s">
        <v>21573</v>
      </c>
      <c r="B19572" t="s">
        <v>21574</v>
      </c>
      <c r="C19572" t="s">
        <v>21575</v>
      </c>
      <c r="D19572" t="s">
        <v>21576</v>
      </c>
      <c r="E19572" t="s">
        <v>21577</v>
      </c>
      <c r="F19572" t="s">
        <v>21578</v>
      </c>
      <c r="G19572" t="s">
        <v>21579</v>
      </c>
      <c r="H19572" t="s">
        <v>21580</v>
      </c>
    </row>
    <row r="19574" spans="1:8">
      <c r="A19574" t="s">
        <v>7153</v>
      </c>
      <c r="B19574" t="s">
        <v>21581</v>
      </c>
      <c r="C19574" t="s">
        <v>21582</v>
      </c>
      <c r="D19574" t="s">
        <v>21583</v>
      </c>
      <c r="E19574" t="s">
        <v>21584</v>
      </c>
      <c r="F19574" t="s">
        <v>21585</v>
      </c>
      <c r="G19574" t="s">
        <v>21586</v>
      </c>
    </row>
    <row r="19576" spans="1:8">
      <c r="A19576" t="s">
        <v>21587</v>
      </c>
      <c r="B19576" t="s">
        <v>21588</v>
      </c>
    </row>
    <row r="19577" spans="1:8">
      <c r="A19577" t="s">
        <v>10101</v>
      </c>
    </row>
    <row r="19578" spans="1:8">
      <c r="A19578" t="s">
        <v>21589</v>
      </c>
    </row>
    <row r="19585" spans="1:10">
      <c r="A19585" t="s">
        <v>6659</v>
      </c>
    </row>
    <row r="19587" spans="1:10">
      <c r="A19587" t="s">
        <v>21590</v>
      </c>
      <c r="B19587" t="s">
        <v>21591</v>
      </c>
      <c r="C19587" t="s">
        <v>21592</v>
      </c>
      <c r="D19587" t="s">
        <v>21593</v>
      </c>
      <c r="E19587" t="s">
        <v>21594</v>
      </c>
      <c r="F19587" t="s">
        <v>21595</v>
      </c>
      <c r="G19587" t="s">
        <v>2350</v>
      </c>
      <c r="H19587" t="s">
        <v>21596</v>
      </c>
      <c r="I19587" t="s">
        <v>21597</v>
      </c>
      <c r="J19587" t="s">
        <v>21598</v>
      </c>
    </row>
    <row r="19590" spans="1:10">
      <c r="A19590" t="s">
        <v>21599</v>
      </c>
    </row>
    <row r="19594" spans="1:10">
      <c r="A19594" t="s">
        <v>21600</v>
      </c>
      <c r="B19594" t="s">
        <v>21601</v>
      </c>
    </row>
    <row r="19596" spans="1:10">
      <c r="A19596" t="s">
        <v>21602</v>
      </c>
    </row>
    <row r="19599" spans="1:10">
      <c r="A19599" t="s">
        <v>21603</v>
      </c>
    </row>
    <row r="19601" spans="1:1">
      <c r="A19601" t="s">
        <v>15536</v>
      </c>
    </row>
    <row r="19604" spans="1:1">
      <c r="A19604" t="s">
        <v>15558</v>
      </c>
    </row>
    <row r="19605" spans="1:1">
      <c r="A19605" t="s">
        <v>15559</v>
      </c>
    </row>
    <row r="19609" spans="1:1">
      <c r="A19609" t="s">
        <v>21604</v>
      </c>
    </row>
    <row r="19613" spans="1:1">
      <c r="A19613" s="1" t="s">
        <v>21605</v>
      </c>
    </row>
    <row r="19618" spans="1:3">
      <c r="A19618" t="s">
        <v>21606</v>
      </c>
      <c r="B19618" t="s">
        <v>21607</v>
      </c>
      <c r="C19618" t="s">
        <v>21608</v>
      </c>
    </row>
    <row r="19620" spans="1:3">
      <c r="A19620" t="s">
        <v>21609</v>
      </c>
    </row>
    <row r="19622" spans="1:3">
      <c r="A19622" t="s">
        <v>21610</v>
      </c>
      <c r="B19622" t="s">
        <v>21611</v>
      </c>
      <c r="C19622" t="s">
        <v>21612</v>
      </c>
    </row>
    <row r="19624" spans="1:3">
      <c r="A19624" t="s">
        <v>21613</v>
      </c>
    </row>
    <row r="19625" spans="1:3">
      <c r="A19625" s="1" t="s">
        <v>21614</v>
      </c>
    </row>
    <row r="19630" spans="1:3">
      <c r="A19630" t="s">
        <v>21615</v>
      </c>
      <c r="B19630" t="s">
        <v>2244</v>
      </c>
      <c r="C19630" t="s">
        <v>21616</v>
      </c>
    </row>
    <row r="19632" spans="1:3">
      <c r="A19632" t="s">
        <v>21617</v>
      </c>
      <c r="B19632" t="s">
        <v>21618</v>
      </c>
      <c r="C19632" t="s">
        <v>21619</v>
      </c>
    </row>
    <row r="19634" spans="1:10">
      <c r="A19634" t="s">
        <v>21620</v>
      </c>
      <c r="B19634" t="s">
        <v>21621</v>
      </c>
    </row>
    <row r="19636" spans="1:10">
      <c r="A19636" t="s">
        <v>21622</v>
      </c>
      <c r="B19636" t="s">
        <v>150</v>
      </c>
      <c r="C19636" t="s">
        <v>21623</v>
      </c>
      <c r="D19636" t="s">
        <v>21624</v>
      </c>
      <c r="E19636" t="s">
        <v>21625</v>
      </c>
      <c r="F19636" t="s">
        <v>2244</v>
      </c>
      <c r="G19636" t="s">
        <v>21626</v>
      </c>
    </row>
    <row r="19638" spans="1:10">
      <c r="A19638" t="s">
        <v>21627</v>
      </c>
      <c r="B19638" t="s">
        <v>21628</v>
      </c>
    </row>
    <row r="19640" spans="1:10">
      <c r="A19640" t="s">
        <v>21629</v>
      </c>
      <c r="B19640" t="s">
        <v>21630</v>
      </c>
      <c r="C19640" t="s">
        <v>21631</v>
      </c>
      <c r="D19640" t="s">
        <v>1470</v>
      </c>
    </row>
    <row r="19642" spans="1:10">
      <c r="A19642" t="s">
        <v>21632</v>
      </c>
      <c r="B19642" t="s">
        <v>21633</v>
      </c>
      <c r="C19642" t="s">
        <v>21634</v>
      </c>
      <c r="D19642" t="s">
        <v>7172</v>
      </c>
      <c r="E19642" t="s">
        <v>21635</v>
      </c>
      <c r="F19642" t="s">
        <v>21636</v>
      </c>
      <c r="G19642" t="s">
        <v>21637</v>
      </c>
      <c r="H19642" t="s">
        <v>21638</v>
      </c>
      <c r="I19642" t="s">
        <v>21639</v>
      </c>
      <c r="J19642" t="s">
        <v>2895</v>
      </c>
    </row>
    <row r="19644" spans="1:10">
      <c r="A19644" t="s">
        <v>21640</v>
      </c>
    </row>
    <row r="19646" spans="1:10">
      <c r="A19646" t="s">
        <v>21641</v>
      </c>
    </row>
    <row r="19648" spans="1:10">
      <c r="A19648" t="s">
        <v>21642</v>
      </c>
    </row>
    <row r="19649" spans="1:3">
      <c r="A19649" s="1" t="s">
        <v>21643</v>
      </c>
    </row>
    <row r="19654" spans="1:3">
      <c r="A19654" t="s">
        <v>21644</v>
      </c>
      <c r="B19654" t="s">
        <v>16957</v>
      </c>
      <c r="C19654" t="s">
        <v>21645</v>
      </c>
    </row>
    <row r="19656" spans="1:3">
      <c r="A19656" t="s">
        <v>21646</v>
      </c>
    </row>
    <row r="19658" spans="1:3">
      <c r="A19658" t="s">
        <v>21647</v>
      </c>
    </row>
    <row r="19659" spans="1:3">
      <c r="A19659" t="s">
        <v>21648</v>
      </c>
    </row>
    <row r="19660" spans="1:3">
      <c r="A19660" t="s">
        <v>21649</v>
      </c>
    </row>
    <row r="19661" spans="1:3">
      <c r="A19661" t="s">
        <v>21650</v>
      </c>
    </row>
    <row r="19662" spans="1:3">
      <c r="A19662" t="s">
        <v>21651</v>
      </c>
      <c r="B19662" t="s">
        <v>21652</v>
      </c>
    </row>
    <row r="19663" spans="1:3">
      <c r="A19663" t="s">
        <v>21653</v>
      </c>
    </row>
    <row r="19665" spans="1:11">
      <c r="A19665" t="s">
        <v>21654</v>
      </c>
    </row>
    <row r="19667" spans="1:11">
      <c r="A19667" t="s">
        <v>21655</v>
      </c>
      <c r="B19667" t="s">
        <v>2451</v>
      </c>
      <c r="C19667" t="s">
        <v>1052</v>
      </c>
      <c r="D19667" t="s">
        <v>218</v>
      </c>
      <c r="E19667" t="s">
        <v>52</v>
      </c>
      <c r="F19667" t="s">
        <v>21656</v>
      </c>
      <c r="G19667" t="s">
        <v>1635</v>
      </c>
      <c r="H19667" t="s">
        <v>820</v>
      </c>
      <c r="I19667" t="s">
        <v>1655</v>
      </c>
      <c r="J19667" t="s">
        <v>21657</v>
      </c>
      <c r="K19667" t="s">
        <v>8314</v>
      </c>
    </row>
    <row r="19669" spans="1:11">
      <c r="A19669" t="s">
        <v>21658</v>
      </c>
    </row>
    <row r="19671" spans="1:11">
      <c r="A19671" t="s">
        <v>21659</v>
      </c>
    </row>
    <row r="19673" spans="1:11">
      <c r="A19673" t="s">
        <v>21660</v>
      </c>
      <c r="B19673" t="s">
        <v>21661</v>
      </c>
    </row>
    <row r="19674" spans="1:11">
      <c r="A19674" t="s">
        <v>21662</v>
      </c>
    </row>
    <row r="19675" spans="1:11">
      <c r="A19675" t="s">
        <v>21663</v>
      </c>
    </row>
    <row r="19677" spans="1:11">
      <c r="A19677" t="s">
        <v>21664</v>
      </c>
    </row>
    <row r="19679" spans="1:11">
      <c r="A19679" t="s">
        <v>21665</v>
      </c>
      <c r="B19679" t="s">
        <v>21666</v>
      </c>
    </row>
    <row r="19681" spans="1:9">
      <c r="A19681" t="s">
        <v>21667</v>
      </c>
      <c r="B19681" t="s">
        <v>21668</v>
      </c>
      <c r="C19681" t="s">
        <v>21669</v>
      </c>
    </row>
    <row r="19683" spans="1:9">
      <c r="A19683" t="s">
        <v>21670</v>
      </c>
      <c r="B19683" t="s">
        <v>21671</v>
      </c>
    </row>
    <row r="19684" spans="1:9">
      <c r="A19684" s="1" t="s">
        <v>21672</v>
      </c>
    </row>
    <row r="19689" spans="1:9">
      <c r="A19689" t="s">
        <v>21673</v>
      </c>
    </row>
    <row r="19691" spans="1:9">
      <c r="A19691" t="s">
        <v>21674</v>
      </c>
      <c r="B19691" t="s">
        <v>21675</v>
      </c>
      <c r="C19691" t="s">
        <v>21676</v>
      </c>
      <c r="D19691" t="s">
        <v>21677</v>
      </c>
      <c r="E19691" t="s">
        <v>21678</v>
      </c>
    </row>
    <row r="19693" spans="1:9">
      <c r="A19693" t="s">
        <v>21679</v>
      </c>
      <c r="B19693" t="s">
        <v>21680</v>
      </c>
      <c r="C19693" t="s">
        <v>218</v>
      </c>
      <c r="D19693" t="s">
        <v>52</v>
      </c>
      <c r="E19693" t="s">
        <v>21656</v>
      </c>
      <c r="F19693" t="s">
        <v>1635</v>
      </c>
      <c r="G19693" t="s">
        <v>1655</v>
      </c>
      <c r="H19693" t="s">
        <v>21657</v>
      </c>
      <c r="I19693" t="s">
        <v>8314</v>
      </c>
    </row>
    <row r="19695" spans="1:9">
      <c r="A19695" t="s">
        <v>21681</v>
      </c>
      <c r="B19695" t="s">
        <v>21682</v>
      </c>
    </row>
    <row r="19697" spans="1:4">
      <c r="A19697" t="s">
        <v>21683</v>
      </c>
    </row>
    <row r="19698" spans="1:4">
      <c r="A19698" s="1" t="s">
        <v>21684</v>
      </c>
    </row>
    <row r="19703" spans="1:4">
      <c r="A19703" t="s">
        <v>21685</v>
      </c>
      <c r="B19703" t="s">
        <v>2244</v>
      </c>
      <c r="C19703" t="s">
        <v>13077</v>
      </c>
      <c r="D19703" t="s">
        <v>21686</v>
      </c>
    </row>
    <row r="19705" spans="1:4">
      <c r="A19705" t="s">
        <v>21687</v>
      </c>
    </row>
    <row r="19707" spans="1:4">
      <c r="A19707" t="s">
        <v>21688</v>
      </c>
    </row>
    <row r="19709" spans="1:4">
      <c r="A19709" t="s">
        <v>21689</v>
      </c>
    </row>
    <row r="19710" spans="1:4">
      <c r="A19710" t="s">
        <v>21690</v>
      </c>
      <c r="B19710" t="s">
        <v>21691</v>
      </c>
      <c r="C19710" t="s">
        <v>21692</v>
      </c>
      <c r="D19710" t="s">
        <v>21693</v>
      </c>
    </row>
    <row r="19712" spans="1:4">
      <c r="A19712" t="s">
        <v>21694</v>
      </c>
    </row>
    <row r="19713" spans="1:22">
      <c r="A19713" t="s">
        <v>21695</v>
      </c>
      <c r="B19713" t="s">
        <v>21696</v>
      </c>
      <c r="C19713" t="s">
        <v>21697</v>
      </c>
      <c r="D19713" t="s">
        <v>21698</v>
      </c>
      <c r="E19713" t="s">
        <v>21699</v>
      </c>
    </row>
    <row r="19715" spans="1:22">
      <c r="A19715" t="s">
        <v>21700</v>
      </c>
    </row>
    <row r="19716" spans="1:22">
      <c r="A19716" t="s">
        <v>21701</v>
      </c>
      <c r="B19716" t="s">
        <v>21702</v>
      </c>
      <c r="C19716" t="s">
        <v>21703</v>
      </c>
      <c r="D19716" t="s">
        <v>21704</v>
      </c>
      <c r="E19716" t="s">
        <v>21705</v>
      </c>
      <c r="F19716" t="s">
        <v>21706</v>
      </c>
      <c r="G19716" t="s">
        <v>21707</v>
      </c>
      <c r="H19716" t="s">
        <v>21708</v>
      </c>
      <c r="I19716" t="s">
        <v>21709</v>
      </c>
      <c r="J19716" t="s">
        <v>21710</v>
      </c>
      <c r="K19716" t="s">
        <v>21711</v>
      </c>
    </row>
    <row r="19718" spans="1:22">
      <c r="A19718" t="s">
        <v>21712</v>
      </c>
    </row>
    <row r="19719" spans="1:22">
      <c r="A19719" t="s">
        <v>21713</v>
      </c>
      <c r="B19719" t="s">
        <v>21714</v>
      </c>
      <c r="C19719" t="s">
        <v>21715</v>
      </c>
      <c r="D19719" t="s">
        <v>21716</v>
      </c>
      <c r="E19719" t="s">
        <v>21717</v>
      </c>
      <c r="F19719" t="s">
        <v>21718</v>
      </c>
    </row>
    <row r="19721" spans="1:22">
      <c r="A19721" t="s">
        <v>21719</v>
      </c>
    </row>
    <row r="19722" spans="1:22">
      <c r="A19722" t="s">
        <v>21720</v>
      </c>
      <c r="B19722" t="s">
        <v>21721</v>
      </c>
      <c r="C19722" t="s">
        <v>21722</v>
      </c>
      <c r="D19722" t="s">
        <v>21723</v>
      </c>
      <c r="E19722" t="s">
        <v>21724</v>
      </c>
      <c r="F19722" t="s">
        <v>21725</v>
      </c>
      <c r="G19722" t="s">
        <v>21726</v>
      </c>
      <c r="H19722" t="s">
        <v>21727</v>
      </c>
      <c r="I19722" t="s">
        <v>21728</v>
      </c>
      <c r="J19722" t="s">
        <v>21729</v>
      </c>
      <c r="K19722" t="s">
        <v>21730</v>
      </c>
      <c r="L19722" t="s">
        <v>21731</v>
      </c>
      <c r="M19722" t="s">
        <v>21732</v>
      </c>
      <c r="N19722" t="s">
        <v>21733</v>
      </c>
      <c r="O19722" t="s">
        <v>21734</v>
      </c>
      <c r="P19722" t="s">
        <v>21735</v>
      </c>
      <c r="Q19722" t="s">
        <v>21736</v>
      </c>
      <c r="R19722" t="s">
        <v>21737</v>
      </c>
      <c r="S19722" t="s">
        <v>21738</v>
      </c>
      <c r="T19722" t="s">
        <v>21739</v>
      </c>
      <c r="U19722" t="s">
        <v>21740</v>
      </c>
      <c r="V19722" t="s">
        <v>21741</v>
      </c>
    </row>
    <row r="19724" spans="1:22">
      <c r="A19724" t="s">
        <v>21742</v>
      </c>
    </row>
    <row r="19725" spans="1:22">
      <c r="A19725" t="s">
        <v>21743</v>
      </c>
      <c r="B19725" t="s">
        <v>21744</v>
      </c>
      <c r="C19725" t="s">
        <v>21745</v>
      </c>
      <c r="D19725" t="s">
        <v>21746</v>
      </c>
      <c r="E19725" t="s">
        <v>21747</v>
      </c>
      <c r="F19725" t="s">
        <v>21748</v>
      </c>
      <c r="G19725" t="s">
        <v>21749</v>
      </c>
      <c r="H19725" t="s">
        <v>21750</v>
      </c>
      <c r="I19725" t="s">
        <v>21751</v>
      </c>
      <c r="J19725" t="s">
        <v>21752</v>
      </c>
      <c r="K19725" t="s">
        <v>21753</v>
      </c>
    </row>
    <row r="19727" spans="1:22">
      <c r="A19727" t="s">
        <v>21754</v>
      </c>
    </row>
    <row r="19728" spans="1:22">
      <c r="A19728" t="s">
        <v>21755</v>
      </c>
      <c r="B19728" t="s">
        <v>21756</v>
      </c>
      <c r="C19728" t="s">
        <v>21757</v>
      </c>
      <c r="D19728" t="s">
        <v>21758</v>
      </c>
      <c r="E19728" t="s">
        <v>21759</v>
      </c>
      <c r="F19728" t="s">
        <v>21760</v>
      </c>
    </row>
    <row r="19730" spans="1:31">
      <c r="A19730" t="s">
        <v>21761</v>
      </c>
      <c r="B19730" t="s">
        <v>21762</v>
      </c>
      <c r="C19730" t="s">
        <v>21763</v>
      </c>
    </row>
    <row r="19732" spans="1:31">
      <c r="A19732" t="s">
        <v>21764</v>
      </c>
      <c r="B19732" t="s">
        <v>21765</v>
      </c>
      <c r="C19732" t="s">
        <v>4366</v>
      </c>
      <c r="D19732" t="s">
        <v>21766</v>
      </c>
      <c r="E19732" t="s">
        <v>21767</v>
      </c>
    </row>
    <row r="19734" spans="1:31">
      <c r="A19734" t="s">
        <v>21768</v>
      </c>
      <c r="B19734" t="s">
        <v>21769</v>
      </c>
      <c r="C19734" t="s">
        <v>21770</v>
      </c>
    </row>
    <row r="19736" spans="1:31">
      <c r="A19736" t="s">
        <v>21771</v>
      </c>
    </row>
    <row r="19738" spans="1:31">
      <c r="A19738" t="s">
        <v>21772</v>
      </c>
      <c r="B19738" t="s">
        <v>21773</v>
      </c>
    </row>
    <row r="19740" spans="1:31">
      <c r="A19740" t="s">
        <v>21774</v>
      </c>
      <c r="B19740" t="s">
        <v>21775</v>
      </c>
      <c r="C19740" t="s">
        <v>21776</v>
      </c>
      <c r="D19740" t="s">
        <v>21777</v>
      </c>
      <c r="E19740" t="s">
        <v>21778</v>
      </c>
      <c r="F19740" t="s">
        <v>21779</v>
      </c>
      <c r="G19740" t="s">
        <v>21780</v>
      </c>
      <c r="H19740" t="s">
        <v>21781</v>
      </c>
      <c r="I19740" t="s">
        <v>21782</v>
      </c>
      <c r="J19740" t="s">
        <v>21783</v>
      </c>
      <c r="K19740" t="s">
        <v>21784</v>
      </c>
      <c r="L19740" t="s">
        <v>21785</v>
      </c>
      <c r="M19740" t="s">
        <v>21786</v>
      </c>
      <c r="N19740" t="s">
        <v>21787</v>
      </c>
      <c r="O19740" t="s">
        <v>21788</v>
      </c>
      <c r="P19740" t="s">
        <v>21789</v>
      </c>
      <c r="Q19740" t="s">
        <v>21790</v>
      </c>
      <c r="R19740" t="s">
        <v>21791</v>
      </c>
      <c r="S19740" t="s">
        <v>21792</v>
      </c>
      <c r="T19740" t="s">
        <v>21793</v>
      </c>
      <c r="U19740" t="s">
        <v>21794</v>
      </c>
      <c r="V19740" t="s">
        <v>21795</v>
      </c>
      <c r="W19740" t="s">
        <v>21796</v>
      </c>
      <c r="X19740" t="s">
        <v>18620</v>
      </c>
      <c r="Y19740" t="s">
        <v>21797</v>
      </c>
      <c r="Z19740" t="s">
        <v>21798</v>
      </c>
      <c r="AA19740" t="s">
        <v>21799</v>
      </c>
      <c r="AB19740" t="s">
        <v>21800</v>
      </c>
      <c r="AC19740" t="s">
        <v>21801</v>
      </c>
      <c r="AD19740" t="s">
        <v>21802</v>
      </c>
      <c r="AE19740" t="s">
        <v>21803</v>
      </c>
    </row>
    <row r="19741" spans="1:31">
      <c r="A19741" s="1" t="s">
        <v>21804</v>
      </c>
    </row>
    <row r="19746" spans="1:10">
      <c r="A19746" t="s">
        <v>21805</v>
      </c>
    </row>
    <row r="19748" spans="1:10">
      <c r="A19748" t="s">
        <v>21806</v>
      </c>
    </row>
    <row r="19749" spans="1:10">
      <c r="A19749" t="s">
        <v>21807</v>
      </c>
      <c r="B19749" t="s">
        <v>21808</v>
      </c>
      <c r="C19749" t="s">
        <v>21809</v>
      </c>
    </row>
    <row r="19751" spans="1:10">
      <c r="A19751" t="s">
        <v>21484</v>
      </c>
    </row>
    <row r="19752" spans="1:10">
      <c r="A19752" t="s">
        <v>21810</v>
      </c>
      <c r="B19752" t="s">
        <v>21811</v>
      </c>
      <c r="C19752" t="s">
        <v>21812</v>
      </c>
      <c r="D19752" t="s">
        <v>21813</v>
      </c>
      <c r="E19752" t="s">
        <v>21814</v>
      </c>
      <c r="F19752" t="s">
        <v>21815</v>
      </c>
      <c r="G19752" t="s">
        <v>21816</v>
      </c>
      <c r="H19752" t="s">
        <v>21817</v>
      </c>
      <c r="I19752" t="s">
        <v>21818</v>
      </c>
      <c r="J19752" t="s">
        <v>21819</v>
      </c>
    </row>
    <row r="19754" spans="1:10">
      <c r="A19754" t="s">
        <v>21820</v>
      </c>
    </row>
    <row r="19755" spans="1:10">
      <c r="A19755" t="s">
        <v>21821</v>
      </c>
      <c r="B19755" t="s">
        <v>21822</v>
      </c>
      <c r="C19755" t="s">
        <v>21823</v>
      </c>
      <c r="D19755" t="s">
        <v>21824</v>
      </c>
    </row>
    <row r="19756" spans="1:10">
      <c r="A19756" t="s">
        <v>308</v>
      </c>
    </row>
    <row r="19757" spans="1:10">
      <c r="A19757" t="s">
        <v>21825</v>
      </c>
    </row>
    <row r="19762" spans="1:4">
      <c r="A19762" t="s">
        <v>21826</v>
      </c>
    </row>
    <row r="19763" spans="1:4">
      <c r="A19763" t="s">
        <v>21827</v>
      </c>
      <c r="B19763" t="s">
        <v>21828</v>
      </c>
      <c r="C19763" t="s">
        <v>21829</v>
      </c>
    </row>
    <row r="19764" spans="1:4">
      <c r="A19764" t="s">
        <v>21830</v>
      </c>
    </row>
    <row r="19765" spans="1:4">
      <c r="A19765" t="s">
        <v>21831</v>
      </c>
    </row>
    <row r="19766" spans="1:4">
      <c r="A19766" t="s">
        <v>21832</v>
      </c>
      <c r="B19766" t="s">
        <v>21833</v>
      </c>
      <c r="C19766" t="s">
        <v>21834</v>
      </c>
      <c r="D19766" t="s">
        <v>21835</v>
      </c>
    </row>
    <row r="19767" spans="1:4">
      <c r="A19767" t="s">
        <v>21836</v>
      </c>
    </row>
    <row r="19768" spans="1:4">
      <c r="A19768" t="s">
        <v>21837</v>
      </c>
    </row>
    <row r="19769" spans="1:4">
      <c r="A19769" t="s">
        <v>21838</v>
      </c>
    </row>
    <row r="19770" spans="1:4">
      <c r="A19770" t="e">
        <f>++Unlike big brand companies</f>
        <v>#NAME?</v>
      </c>
      <c r="B19770" t="s">
        <v>21839</v>
      </c>
      <c r="C19770" t="s">
        <v>21840</v>
      </c>
    </row>
    <row r="19771" spans="1:4">
      <c r="A19771" t="e">
        <f>++I know The tips And tricks of all The sections to gain those points that seem just out of reach.</f>
        <v>#NAME?</v>
      </c>
    </row>
    <row r="19772" spans="1:4">
      <c r="A19772" t="s">
        <v>21841</v>
      </c>
    </row>
    <row r="19773" spans="1:4">
      <c r="A19773" t="s">
        <v>21842</v>
      </c>
      <c r="B19773" t="s">
        <v>21843</v>
      </c>
      <c r="C19773" t="s">
        <v>21844</v>
      </c>
    </row>
    <row r="19774" spans="1:4">
      <c r="A19774" t="s">
        <v>21845</v>
      </c>
    </row>
    <row r="19775" spans="1:4">
      <c r="A19775" t="s">
        <v>21830</v>
      </c>
    </row>
    <row r="19776" spans="1:4">
      <c r="A19776" t="s">
        <v>21846</v>
      </c>
    </row>
    <row r="19778" spans="1:5">
      <c r="A19778" t="s">
        <v>21847</v>
      </c>
      <c r="B19778" t="s">
        <v>21848</v>
      </c>
      <c r="C19778" t="s">
        <v>21849</v>
      </c>
    </row>
    <row r="19780" spans="1:5">
      <c r="A19780" t="s">
        <v>21850</v>
      </c>
    </row>
    <row r="19781" spans="1:5">
      <c r="A19781" t="s">
        <v>21851</v>
      </c>
    </row>
    <row r="19782" spans="1:5">
      <c r="A19782" t="s">
        <v>21852</v>
      </c>
    </row>
    <row r="19783" spans="1:5">
      <c r="A19783" t="s">
        <v>21853</v>
      </c>
    </row>
    <row r="19784" spans="1:5">
      <c r="A19784" t="s">
        <v>21854</v>
      </c>
      <c r="B19784" t="s">
        <v>138</v>
      </c>
      <c r="C19784" t="s">
        <v>21855</v>
      </c>
    </row>
    <row r="19786" spans="1:5">
      <c r="A19786" t="s">
        <v>21856</v>
      </c>
      <c r="B19786" t="s">
        <v>138</v>
      </c>
      <c r="C19786" t="s">
        <v>673</v>
      </c>
      <c r="D19786" t="s">
        <v>674</v>
      </c>
      <c r="E19786" t="s">
        <v>6963</v>
      </c>
    </row>
    <row r="19788" spans="1:5">
      <c r="A19788" t="s">
        <v>21857</v>
      </c>
      <c r="B19788" t="s">
        <v>7162</v>
      </c>
      <c r="C19788" t="s">
        <v>4366</v>
      </c>
      <c r="D19788" t="s">
        <v>2479</v>
      </c>
      <c r="E19788" t="s">
        <v>21858</v>
      </c>
    </row>
    <row r="19790" spans="1:5">
      <c r="A19790" t="s">
        <v>21859</v>
      </c>
      <c r="B19790" t="s">
        <v>21860</v>
      </c>
    </row>
    <row r="19791" spans="1:5">
      <c r="A19791" t="s">
        <v>21830</v>
      </c>
    </row>
    <row r="19792" spans="1:5">
      <c r="A19792" t="s">
        <v>21861</v>
      </c>
    </row>
    <row r="19793" spans="1:2">
      <c r="A19793" t="s">
        <v>21862</v>
      </c>
      <c r="B19793" t="s">
        <v>21863</v>
      </c>
    </row>
    <row r="19794" spans="1:2">
      <c r="A19794" t="s">
        <v>21864</v>
      </c>
      <c r="B19794" t="s">
        <v>21865</v>
      </c>
    </row>
    <row r="19795" spans="1:2">
      <c r="A19795" t="s">
        <v>21866</v>
      </c>
    </row>
    <row r="19796" spans="1:2">
      <c r="A19796" t="s">
        <v>21867</v>
      </c>
    </row>
    <row r="19797" spans="1:2">
      <c r="A19797" t="s">
        <v>21868</v>
      </c>
    </row>
    <row r="19798" spans="1:2">
      <c r="A19798" t="s">
        <v>21869</v>
      </c>
    </row>
    <row r="19799" spans="1:2">
      <c r="A19799" t="s">
        <v>21870</v>
      </c>
    </row>
    <row r="19800" spans="1:2">
      <c r="A19800" t="s">
        <v>21871</v>
      </c>
    </row>
    <row r="19802" spans="1:2">
      <c r="A19802" t="s">
        <v>4600</v>
      </c>
    </row>
    <row r="19803" spans="1:2">
      <c r="A19803" t="s">
        <v>21872</v>
      </c>
    </row>
    <row r="19804" spans="1:2">
      <c r="A19804" t="s">
        <v>21873</v>
      </c>
    </row>
    <row r="19805" spans="1:2">
      <c r="A19805" t="s">
        <v>21874</v>
      </c>
    </row>
    <row r="19806" spans="1:2">
      <c r="A19806" s="1" t="s">
        <v>21875</v>
      </c>
    </row>
    <row r="19811" spans="1:10">
      <c r="A19811" t="s">
        <v>21876</v>
      </c>
      <c r="B19811" t="s">
        <v>21877</v>
      </c>
    </row>
    <row r="19812" spans="1:10">
      <c r="A19812" s="1" t="s">
        <v>21878</v>
      </c>
    </row>
    <row r="19817" spans="1:10">
      <c r="A19817" t="s">
        <v>21879</v>
      </c>
      <c r="B19817" t="s">
        <v>21880</v>
      </c>
      <c r="C19817" t="s">
        <v>21881</v>
      </c>
      <c r="D19817" t="s">
        <v>21882</v>
      </c>
      <c r="E19817" t="s">
        <v>21883</v>
      </c>
      <c r="F19817" t="s">
        <v>21884</v>
      </c>
    </row>
    <row r="19819" spans="1:10">
      <c r="A19819" t="s">
        <v>21885</v>
      </c>
      <c r="B19819" t="s">
        <v>21886</v>
      </c>
      <c r="C19819" t="s">
        <v>21887</v>
      </c>
    </row>
    <row r="19821" spans="1:10">
      <c r="A19821" t="s">
        <v>21888</v>
      </c>
      <c r="B19821" t="s">
        <v>21889</v>
      </c>
      <c r="C19821" t="s">
        <v>150</v>
      </c>
      <c r="D19821" t="s">
        <v>21890</v>
      </c>
      <c r="E19821" t="s">
        <v>2419</v>
      </c>
      <c r="F19821" t="s">
        <v>3314</v>
      </c>
      <c r="G19821" t="s">
        <v>21891</v>
      </c>
      <c r="H19821" t="s">
        <v>21892</v>
      </c>
      <c r="I19821" t="s">
        <v>21893</v>
      </c>
      <c r="J19821" t="s">
        <v>21894</v>
      </c>
    </row>
    <row r="19823" spans="1:10">
      <c r="A19823" t="s">
        <v>21895</v>
      </c>
      <c r="B19823" t="s">
        <v>21896</v>
      </c>
      <c r="C19823" t="s">
        <v>21897</v>
      </c>
      <c r="D19823" t="s">
        <v>21898</v>
      </c>
      <c r="E19823" t="s">
        <v>21796</v>
      </c>
      <c r="F19823" t="s">
        <v>21899</v>
      </c>
    </row>
    <row r="19825" spans="1:19">
      <c r="A19825" t="s">
        <v>21900</v>
      </c>
      <c r="B19825" t="s">
        <v>21901</v>
      </c>
      <c r="C19825" t="s">
        <v>21902</v>
      </c>
      <c r="D19825" t="s">
        <v>21903</v>
      </c>
      <c r="E19825" t="s">
        <v>21904</v>
      </c>
      <c r="F19825" t="s">
        <v>21905</v>
      </c>
      <c r="G19825" t="s">
        <v>21906</v>
      </c>
      <c r="H19825" t="s">
        <v>21907</v>
      </c>
      <c r="I19825" t="s">
        <v>21908</v>
      </c>
    </row>
    <row r="19827" spans="1:19">
      <c r="A19827" t="s">
        <v>21909</v>
      </c>
      <c r="B19827" t="s">
        <v>21910</v>
      </c>
      <c r="C19827" t="s">
        <v>21911</v>
      </c>
      <c r="D19827" t="s">
        <v>21912</v>
      </c>
      <c r="E19827" t="s">
        <v>21913</v>
      </c>
      <c r="F19827" t="s">
        <v>21914</v>
      </c>
      <c r="G19827" t="s">
        <v>21915</v>
      </c>
      <c r="H19827" t="s">
        <v>21916</v>
      </c>
    </row>
    <row r="19829" spans="1:19">
      <c r="A19829" t="s">
        <v>21917</v>
      </c>
    </row>
    <row r="19831" spans="1:19">
      <c r="A19831" t="s">
        <v>21918</v>
      </c>
      <c r="B19831" t="s">
        <v>21919</v>
      </c>
      <c r="C19831" t="s">
        <v>21920</v>
      </c>
      <c r="D19831" t="s">
        <v>21921</v>
      </c>
    </row>
    <row r="19833" spans="1:19">
      <c r="A19833" t="s">
        <v>21922</v>
      </c>
      <c r="B19833" t="s">
        <v>21923</v>
      </c>
      <c r="C19833" t="s">
        <v>21924</v>
      </c>
    </row>
    <row r="19835" spans="1:19">
      <c r="A19835" t="s">
        <v>21925</v>
      </c>
      <c r="B19835" t="s">
        <v>21919</v>
      </c>
      <c r="C19835" t="s">
        <v>21920</v>
      </c>
      <c r="D19835" t="s">
        <v>21926</v>
      </c>
      <c r="E19835" t="s">
        <v>21927</v>
      </c>
      <c r="F19835" t="s">
        <v>3199</v>
      </c>
      <c r="G19835" t="s">
        <v>21928</v>
      </c>
      <c r="H19835" t="s">
        <v>21929</v>
      </c>
    </row>
    <row r="19837" spans="1:19">
      <c r="A19837" t="s">
        <v>21930</v>
      </c>
      <c r="B19837" t="s">
        <v>21931</v>
      </c>
      <c r="C19837" t="s">
        <v>21932</v>
      </c>
      <c r="D19837" t="s">
        <v>21923</v>
      </c>
      <c r="E19837" t="s">
        <v>21924</v>
      </c>
    </row>
    <row r="19839" spans="1:19">
      <c r="A19839" t="s">
        <v>21933</v>
      </c>
      <c r="B19839" t="s">
        <v>21919</v>
      </c>
      <c r="C19839" t="s">
        <v>21920</v>
      </c>
      <c r="D19839" t="s">
        <v>21934</v>
      </c>
      <c r="E19839" t="s">
        <v>21935</v>
      </c>
      <c r="F19839" t="s">
        <v>28</v>
      </c>
      <c r="G19839" t="s">
        <v>9809</v>
      </c>
      <c r="H19839" t="s">
        <v>21936</v>
      </c>
      <c r="I19839" t="s">
        <v>21937</v>
      </c>
      <c r="J19839" t="s">
        <v>21938</v>
      </c>
      <c r="K19839" t="s">
        <v>21939</v>
      </c>
      <c r="L19839" t="s">
        <v>7671</v>
      </c>
      <c r="M19839" t="s">
        <v>21940</v>
      </c>
      <c r="N19839" t="s">
        <v>21941</v>
      </c>
      <c r="O19839" t="s">
        <v>21942</v>
      </c>
      <c r="P19839" t="s">
        <v>21943</v>
      </c>
      <c r="Q19839" t="s">
        <v>3199</v>
      </c>
      <c r="R19839" t="s">
        <v>21928</v>
      </c>
      <c r="S19839" t="s">
        <v>21944</v>
      </c>
    </row>
    <row r="19841" spans="1:13">
      <c r="A19841" t="s">
        <v>21945</v>
      </c>
      <c r="B19841" t="s">
        <v>21946</v>
      </c>
      <c r="C19841" t="s">
        <v>6746</v>
      </c>
      <c r="D19841" t="s">
        <v>21947</v>
      </c>
      <c r="E19841" t="s">
        <v>21948</v>
      </c>
      <c r="F19841" t="s">
        <v>21949</v>
      </c>
      <c r="G19841" t="s">
        <v>21950</v>
      </c>
      <c r="H19841" t="s">
        <v>21951</v>
      </c>
      <c r="I19841" t="s">
        <v>21952</v>
      </c>
      <c r="J19841" t="s">
        <v>21924</v>
      </c>
    </row>
    <row r="19843" spans="1:13">
      <c r="A19843" t="s">
        <v>21953</v>
      </c>
      <c r="B19843" t="s">
        <v>21954</v>
      </c>
      <c r="C19843" t="s">
        <v>21955</v>
      </c>
      <c r="D19843" t="s">
        <v>21956</v>
      </c>
      <c r="E19843" t="s">
        <v>21957</v>
      </c>
      <c r="F19843" t="s">
        <v>21939</v>
      </c>
      <c r="G19843" t="s">
        <v>7671</v>
      </c>
      <c r="H19843" t="s">
        <v>21941</v>
      </c>
      <c r="I19843" t="s">
        <v>21942</v>
      </c>
      <c r="J19843" t="s">
        <v>21958</v>
      </c>
      <c r="K19843" t="s">
        <v>21959</v>
      </c>
      <c r="L19843" t="s">
        <v>21960</v>
      </c>
      <c r="M19843" t="s">
        <v>21929</v>
      </c>
    </row>
    <row r="19845" spans="1:13">
      <c r="A19845" t="s">
        <v>21961</v>
      </c>
      <c r="B19845" t="s">
        <v>21940</v>
      </c>
      <c r="C19845" t="s">
        <v>21956</v>
      </c>
      <c r="D19845" t="s">
        <v>21957</v>
      </c>
      <c r="E19845" t="s">
        <v>21939</v>
      </c>
      <c r="F19845" t="s">
        <v>7671</v>
      </c>
      <c r="G19845" t="s">
        <v>21941</v>
      </c>
      <c r="H19845" t="s">
        <v>21942</v>
      </c>
      <c r="I19845" t="s">
        <v>21962</v>
      </c>
      <c r="J19845" t="s">
        <v>21963</v>
      </c>
      <c r="K19845" t="s">
        <v>7761</v>
      </c>
    </row>
    <row r="19847" spans="1:13">
      <c r="A19847" t="s">
        <v>21964</v>
      </c>
    </row>
    <row r="19849" spans="1:13">
      <c r="A19849" t="s">
        <v>21965</v>
      </c>
      <c r="B19849" t="s">
        <v>21966</v>
      </c>
      <c r="C19849" t="s">
        <v>21967</v>
      </c>
    </row>
    <row r="19851" spans="1:13">
      <c r="A19851" t="s">
        <v>21968</v>
      </c>
    </row>
    <row r="19853" spans="1:13">
      <c r="A19853" t="s">
        <v>21969</v>
      </c>
      <c r="B19853" t="s">
        <v>2239</v>
      </c>
      <c r="C19853" t="s">
        <v>21970</v>
      </c>
      <c r="D19853" t="s">
        <v>21971</v>
      </c>
      <c r="E19853" t="s">
        <v>21972</v>
      </c>
      <c r="F19853" t="s">
        <v>21973</v>
      </c>
      <c r="G19853" t="s">
        <v>21974</v>
      </c>
    </row>
    <row r="19855" spans="1:13">
      <c r="A19855" t="s">
        <v>21975</v>
      </c>
      <c r="B19855" t="s">
        <v>21976</v>
      </c>
      <c r="C19855" t="s">
        <v>21977</v>
      </c>
    </row>
    <row r="19857" spans="1:4">
      <c r="A19857" t="s">
        <v>21964</v>
      </c>
    </row>
    <row r="19859" spans="1:4">
      <c r="A19859" t="s">
        <v>21978</v>
      </c>
    </row>
    <row r="19861" spans="1:4">
      <c r="A19861" s="1" t="s">
        <v>21979</v>
      </c>
    </row>
    <row r="19866" spans="1:4">
      <c r="A19866" t="s">
        <v>21980</v>
      </c>
      <c r="B19866" t="s">
        <v>673</v>
      </c>
      <c r="C19866" t="s">
        <v>21981</v>
      </c>
      <c r="D19866" t="s">
        <v>21982</v>
      </c>
    </row>
    <row r="19867" spans="1:4">
      <c r="A19867" s="1" t="s">
        <v>21983</v>
      </c>
    </row>
    <row r="19873" spans="1:5">
      <c r="A19873" t="s">
        <v>489</v>
      </c>
    </row>
    <row r="19874" spans="1:5">
      <c r="A19874" t="s">
        <v>21984</v>
      </c>
    </row>
    <row r="19877" spans="1:5">
      <c r="A19877" t="s">
        <v>21985</v>
      </c>
      <c r="B19877" t="s">
        <v>1570</v>
      </c>
      <c r="C19877" t="s">
        <v>1571</v>
      </c>
      <c r="D19877" t="s">
        <v>1572</v>
      </c>
      <c r="E19877" t="s">
        <v>1573</v>
      </c>
    </row>
    <row r="19880" spans="1:5">
      <c r="A19880" t="s">
        <v>1476</v>
      </c>
    </row>
    <row r="19881" spans="1:5">
      <c r="A19881" t="e">
        <f>-Calculus</f>
        <v>#NAME?</v>
      </c>
    </row>
    <row r="19882" spans="1:5">
      <c r="A19882" t="e">
        <f>-Multivariable Calc</f>
        <v>#NAME?</v>
      </c>
    </row>
    <row r="19883" spans="1:5">
      <c r="A19883" t="e">
        <f>-Precalc</f>
        <v>#NAME?</v>
      </c>
    </row>
    <row r="19884" spans="1:5">
      <c r="A19884" t="e">
        <f>-Discrete Math</f>
        <v>#NAME?</v>
      </c>
    </row>
    <row r="19885" spans="1:5">
      <c r="A19885" t="e">
        <f>-Linear Algebra</f>
        <v>#NAME?</v>
      </c>
    </row>
    <row r="19886" spans="1:5">
      <c r="A19886" t="e">
        <f>-Algebra</f>
        <v>#NAME?</v>
      </c>
    </row>
    <row r="19887" spans="1:5">
      <c r="A19887" t="e">
        <f>-Probability</f>
        <v>#NAME?</v>
      </c>
    </row>
    <row r="19888" spans="1:5">
      <c r="A19888" t="s">
        <v>1477</v>
      </c>
    </row>
    <row r="19889" spans="1:8">
      <c r="A19889" t="e">
        <f>-Finite Math</f>
        <v>#NAME?</v>
      </c>
    </row>
    <row r="19890" spans="1:8">
      <c r="A19890" t="e">
        <f>-Microecon</f>
        <v>#NAME?</v>
      </c>
    </row>
    <row r="19891" spans="1:8">
      <c r="A19891" t="e">
        <f>-Economics</f>
        <v>#NAME?</v>
      </c>
    </row>
    <row r="19892" spans="1:8">
      <c r="A19892" t="s">
        <v>1478</v>
      </c>
    </row>
    <row r="19895" spans="1:8">
      <c r="A19895" t="s">
        <v>21986</v>
      </c>
      <c r="B19895" t="s">
        <v>1427</v>
      </c>
      <c r="C19895" t="s">
        <v>1428</v>
      </c>
      <c r="D19895" t="s">
        <v>21987</v>
      </c>
    </row>
    <row r="19898" spans="1:8">
      <c r="A19898" t="s">
        <v>21988</v>
      </c>
      <c r="B19898" t="s">
        <v>3974</v>
      </c>
      <c r="C19898" t="s">
        <v>3975</v>
      </c>
      <c r="D19898" t="s">
        <v>3976</v>
      </c>
      <c r="E19898" t="s">
        <v>3977</v>
      </c>
      <c r="F19898" t="s">
        <v>3978</v>
      </c>
      <c r="G19898" t="s">
        <v>3979</v>
      </c>
      <c r="H19898" t="s">
        <v>21989</v>
      </c>
    </row>
    <row r="19900" spans="1:8">
      <c r="A19900" t="s">
        <v>15536</v>
      </c>
    </row>
    <row r="19903" spans="1:8">
      <c r="A19903" t="s">
        <v>21990</v>
      </c>
    </row>
    <row r="19905" spans="1:7">
      <c r="A19905" t="s">
        <v>15543</v>
      </c>
      <c r="B19905" t="s">
        <v>15544</v>
      </c>
    </row>
    <row r="19910" spans="1:7">
      <c r="A19910" s="1" t="s">
        <v>21991</v>
      </c>
    </row>
    <row r="19915" spans="1:7">
      <c r="A19915" t="s">
        <v>21992</v>
      </c>
      <c r="B19915" t="s">
        <v>21993</v>
      </c>
      <c r="C19915" t="s">
        <v>21994</v>
      </c>
      <c r="D19915" t="s">
        <v>21995</v>
      </c>
      <c r="E19915" t="s">
        <v>21996</v>
      </c>
      <c r="F19915" t="s">
        <v>21997</v>
      </c>
      <c r="G19915" t="s">
        <v>21998</v>
      </c>
    </row>
    <row r="19916" spans="1:7">
      <c r="A19916" t="s">
        <v>21999</v>
      </c>
      <c r="B19916" t="s">
        <v>22000</v>
      </c>
      <c r="C19916" t="s">
        <v>1635</v>
      </c>
      <c r="D19916" t="s">
        <v>1527</v>
      </c>
      <c r="E19916" t="s">
        <v>22001</v>
      </c>
      <c r="F19916" t="s">
        <v>22002</v>
      </c>
    </row>
    <row r="19917" spans="1:7">
      <c r="A19917" t="s">
        <v>7449</v>
      </c>
      <c r="B19917" t="s">
        <v>22003</v>
      </c>
      <c r="C19917">
        <v>4</v>
      </c>
      <c r="D19917" t="s">
        <v>22004</v>
      </c>
    </row>
    <row r="19918" spans="1:7">
      <c r="A19918" t="s">
        <v>22005</v>
      </c>
      <c r="B19918" t="s">
        <v>22006</v>
      </c>
    </row>
    <row r="19919" spans="1:7">
      <c r="A19919" t="s">
        <v>308</v>
      </c>
    </row>
    <row r="19920" spans="1:7">
      <c r="A19920" t="s">
        <v>22007</v>
      </c>
    </row>
    <row r="19925" spans="1:4">
      <c r="A19925" t="s">
        <v>22008</v>
      </c>
      <c r="B19925" t="s">
        <v>22009</v>
      </c>
      <c r="C19925" t="s">
        <v>22010</v>
      </c>
      <c r="D19925" t="s">
        <v>22011</v>
      </c>
    </row>
    <row r="19926" spans="1:4">
      <c r="A19926" s="1" t="s">
        <v>22012</v>
      </c>
    </row>
    <row r="19931" spans="1:4">
      <c r="A19931" t="s">
        <v>22013</v>
      </c>
    </row>
    <row r="19933" spans="1:4">
      <c r="A19933" t="s">
        <v>22014</v>
      </c>
    </row>
    <row r="19934" spans="1:4">
      <c r="A19934" t="s">
        <v>22015</v>
      </c>
    </row>
    <row r="19936" spans="1:4">
      <c r="A19936" t="s">
        <v>22016</v>
      </c>
    </row>
    <row r="19938" spans="1:4">
      <c r="A19938" t="s">
        <v>1252</v>
      </c>
    </row>
    <row r="19939" spans="1:4">
      <c r="A19939" t="s">
        <v>1084</v>
      </c>
    </row>
    <row r="19940" spans="1:4">
      <c r="A19940" t="s">
        <v>22017</v>
      </c>
    </row>
    <row r="19941" spans="1:4">
      <c r="A19941" t="s">
        <v>350</v>
      </c>
    </row>
    <row r="19943" spans="1:4">
      <c r="A19943" t="s">
        <v>22018</v>
      </c>
      <c r="B19943" t="s">
        <v>22019</v>
      </c>
      <c r="C19943" t="s">
        <v>22020</v>
      </c>
    </row>
    <row r="19945" spans="1:4">
      <c r="A19945" t="s">
        <v>22021</v>
      </c>
      <c r="B19945" t="s">
        <v>22022</v>
      </c>
    </row>
    <row r="19947" spans="1:4">
      <c r="A19947" t="s">
        <v>22023</v>
      </c>
      <c r="B19947" t="s">
        <v>22024</v>
      </c>
      <c r="C19947" t="s">
        <v>22025</v>
      </c>
    </row>
    <row r="19949" spans="1:4">
      <c r="A19949" t="s">
        <v>22026</v>
      </c>
      <c r="B19949" t="s">
        <v>22027</v>
      </c>
    </row>
    <row r="19951" spans="1:4">
      <c r="A19951" t="s">
        <v>22028</v>
      </c>
      <c r="B19951" t="s">
        <v>22029</v>
      </c>
      <c r="C19951" t="s">
        <v>22030</v>
      </c>
      <c r="D19951" t="s">
        <v>22031</v>
      </c>
    </row>
    <row r="19953" spans="1:1">
      <c r="A19953" t="s">
        <v>22032</v>
      </c>
    </row>
    <row r="19954" spans="1:1">
      <c r="A19954" t="s">
        <v>22033</v>
      </c>
    </row>
    <row r="19956" spans="1:1">
      <c r="A19956" t="e">
        <f>-Hourly rate negotiable</f>
        <v>#NAME?</v>
      </c>
    </row>
    <row r="19957" spans="1:1">
      <c r="A19957" t="e">
        <f>-Scheduling Flexible</f>
        <v>#NAME?</v>
      </c>
    </row>
    <row r="19959" spans="1:1">
      <c r="A19959" t="s">
        <v>22034</v>
      </c>
    </row>
    <row r="19960" spans="1:1">
      <c r="A19960" s="1" t="s">
        <v>22035</v>
      </c>
    </row>
    <row r="19965" spans="1:1">
      <c r="A19965" t="s">
        <v>22036</v>
      </c>
    </row>
    <row r="19967" spans="1:1">
      <c r="A19967" t="s">
        <v>1802</v>
      </c>
    </row>
    <row r="19969" spans="1:8">
      <c r="A19969" t="s">
        <v>1803</v>
      </c>
    </row>
    <row r="19971" spans="1:8">
      <c r="A19971" t="s">
        <v>1804</v>
      </c>
    </row>
    <row r="19973" spans="1:8">
      <c r="A19973" t="s">
        <v>1805</v>
      </c>
      <c r="B19973" t="s">
        <v>218</v>
      </c>
      <c r="C19973" t="s">
        <v>380</v>
      </c>
      <c r="D19973" t="s">
        <v>378</v>
      </c>
      <c r="E19973" t="s">
        <v>377</v>
      </c>
      <c r="F19973" t="s">
        <v>379</v>
      </c>
      <c r="G19973" t="s">
        <v>1806</v>
      </c>
      <c r="H19973" t="s">
        <v>1807</v>
      </c>
    </row>
    <row r="19975" spans="1:8">
      <c r="A19975" t="s">
        <v>1808</v>
      </c>
    </row>
    <row r="19977" spans="1:8">
      <c r="A19977" t="s">
        <v>1809</v>
      </c>
    </row>
    <row r="19978" spans="1:8">
      <c r="A19978" t="s">
        <v>1810</v>
      </c>
    </row>
    <row r="19979" spans="1:8">
      <c r="A19979" t="s">
        <v>1811</v>
      </c>
    </row>
    <row r="19980" spans="1:8">
      <c r="A19980" t="s">
        <v>1812</v>
      </c>
    </row>
    <row r="19981" spans="1:8">
      <c r="A19981" t="s">
        <v>1813</v>
      </c>
    </row>
    <row r="19982" spans="1:8">
      <c r="A19982" t="s">
        <v>1814</v>
      </c>
    </row>
    <row r="19984" spans="1:8">
      <c r="A19984" t="s">
        <v>1815</v>
      </c>
    </row>
    <row r="19986" spans="1:282">
      <c r="A19986" t="s">
        <v>1816</v>
      </c>
      <c r="B19986" t="s">
        <v>1817</v>
      </c>
      <c r="C19986" t="s">
        <v>28</v>
      </c>
      <c r="D19986" t="s">
        <v>301</v>
      </c>
      <c r="E19986" t="s">
        <v>302</v>
      </c>
      <c r="F19986" t="s">
        <v>288</v>
      </c>
      <c r="G19986" t="s">
        <v>1818</v>
      </c>
      <c r="H19986" t="s">
        <v>1819</v>
      </c>
      <c r="I19986" t="s">
        <v>674</v>
      </c>
      <c r="J19986" t="s">
        <v>1820</v>
      </c>
      <c r="K19986" t="s">
        <v>1821</v>
      </c>
    </row>
    <row r="19988" spans="1:282">
      <c r="A19988" t="s">
        <v>1822</v>
      </c>
    </row>
    <row r="19989" spans="1:282">
      <c r="A19989" t="s">
        <v>1823</v>
      </c>
    </row>
    <row r="19994" spans="1:282">
      <c r="A19994" t="s">
        <v>22037</v>
      </c>
      <c r="B19994" t="s">
        <v>22038</v>
      </c>
      <c r="C19994" t="s">
        <v>22039</v>
      </c>
      <c r="D19994" t="s">
        <v>22040</v>
      </c>
      <c r="E19994" t="s">
        <v>16184</v>
      </c>
      <c r="F19994" t="s">
        <v>22041</v>
      </c>
      <c r="G19994" t="s">
        <v>22042</v>
      </c>
      <c r="H19994" t="s">
        <v>22043</v>
      </c>
      <c r="I19994" t="s">
        <v>22044</v>
      </c>
      <c r="J19994" t="s">
        <v>22045</v>
      </c>
      <c r="K19994" t="s">
        <v>22046</v>
      </c>
      <c r="L19994" t="s">
        <v>22047</v>
      </c>
      <c r="M19994" t="s">
        <v>22048</v>
      </c>
      <c r="N19994" t="s">
        <v>22049</v>
      </c>
      <c r="O19994" t="s">
        <v>22050</v>
      </c>
      <c r="P19994" t="s">
        <v>22051</v>
      </c>
      <c r="Q19994" t="s">
        <v>22052</v>
      </c>
      <c r="R19994" t="s">
        <v>22053</v>
      </c>
      <c r="S19994" t="s">
        <v>22054</v>
      </c>
      <c r="T19994" t="s">
        <v>22055</v>
      </c>
      <c r="U19994" t="s">
        <v>22056</v>
      </c>
      <c r="V19994" t="s">
        <v>22057</v>
      </c>
      <c r="W19994" t="s">
        <v>22058</v>
      </c>
      <c r="X19994" t="s">
        <v>22059</v>
      </c>
      <c r="Y19994" t="s">
        <v>22060</v>
      </c>
      <c r="Z19994" t="s">
        <v>22061</v>
      </c>
      <c r="AA19994" t="s">
        <v>22062</v>
      </c>
      <c r="AB19994" t="s">
        <v>22063</v>
      </c>
      <c r="AC19994" t="s">
        <v>22064</v>
      </c>
      <c r="AD19994" t="s">
        <v>22065</v>
      </c>
      <c r="AE19994" t="s">
        <v>22066</v>
      </c>
      <c r="AF19994" t="s">
        <v>22067</v>
      </c>
      <c r="AG19994" t="s">
        <v>22067</v>
      </c>
      <c r="AH19994" t="s">
        <v>22067</v>
      </c>
      <c r="AI19994" t="s">
        <v>22068</v>
      </c>
      <c r="AJ19994" t="s">
        <v>22069</v>
      </c>
      <c r="AK19994" t="s">
        <v>22070</v>
      </c>
      <c r="AL19994" t="s">
        <v>22071</v>
      </c>
      <c r="AM19994" t="s">
        <v>22072</v>
      </c>
      <c r="AN19994" t="s">
        <v>22073</v>
      </c>
      <c r="AO19994" t="s">
        <v>22074</v>
      </c>
      <c r="AP19994" t="s">
        <v>22075</v>
      </c>
      <c r="AQ19994" t="s">
        <v>22076</v>
      </c>
      <c r="AR19994" t="s">
        <v>22077</v>
      </c>
      <c r="AS19994" t="s">
        <v>22078</v>
      </c>
      <c r="AT19994" t="s">
        <v>22079</v>
      </c>
      <c r="AU19994" t="s">
        <v>22080</v>
      </c>
      <c r="AV19994" t="s">
        <v>22081</v>
      </c>
      <c r="AW19994" t="s">
        <v>313</v>
      </c>
      <c r="AX19994" t="s">
        <v>22082</v>
      </c>
      <c r="AY19994" t="s">
        <v>22083</v>
      </c>
      <c r="AZ19994" t="s">
        <v>22083</v>
      </c>
      <c r="BA19994" t="s">
        <v>22084</v>
      </c>
      <c r="BB19994" t="s">
        <v>15254</v>
      </c>
      <c r="BC19994" t="s">
        <v>10300</v>
      </c>
      <c r="BD19994" t="s">
        <v>22085</v>
      </c>
      <c r="BE19994" t="s">
        <v>22086</v>
      </c>
      <c r="BF19994" t="s">
        <v>22086</v>
      </c>
      <c r="BG19994" t="s">
        <v>22087</v>
      </c>
      <c r="BH19994" t="s">
        <v>22088</v>
      </c>
      <c r="BI19994" t="s">
        <v>22089</v>
      </c>
      <c r="BJ19994" t="s">
        <v>22090</v>
      </c>
      <c r="BK19994" t="s">
        <v>22091</v>
      </c>
      <c r="BL19994" t="s">
        <v>13197</v>
      </c>
      <c r="BM19994" t="s">
        <v>22092</v>
      </c>
      <c r="BN19994" t="s">
        <v>22093</v>
      </c>
      <c r="BO19994" t="s">
        <v>22094</v>
      </c>
      <c r="BP19994" t="s">
        <v>22095</v>
      </c>
      <c r="BQ19994" t="s">
        <v>22096</v>
      </c>
      <c r="BR19994" t="s">
        <v>8705</v>
      </c>
      <c r="BS19994" t="s">
        <v>22097</v>
      </c>
      <c r="BT19994" t="s">
        <v>22098</v>
      </c>
      <c r="BU19994" t="s">
        <v>22099</v>
      </c>
      <c r="BV19994" t="s">
        <v>22100</v>
      </c>
      <c r="BW19994" t="s">
        <v>22101</v>
      </c>
      <c r="BX19994" t="s">
        <v>22102</v>
      </c>
      <c r="BY19994" t="s">
        <v>22103</v>
      </c>
      <c r="BZ19994" t="s">
        <v>22103</v>
      </c>
      <c r="CA19994" t="s">
        <v>22104</v>
      </c>
      <c r="CB19994" t="s">
        <v>22105</v>
      </c>
      <c r="CC19994" t="s">
        <v>22106</v>
      </c>
      <c r="CD19994" t="s">
        <v>22107</v>
      </c>
      <c r="CE19994" t="s">
        <v>22108</v>
      </c>
      <c r="CF19994" t="s">
        <v>22109</v>
      </c>
      <c r="CG19994" t="s">
        <v>22110</v>
      </c>
      <c r="CH19994" t="s">
        <v>22111</v>
      </c>
      <c r="CI19994" t="s">
        <v>22112</v>
      </c>
      <c r="CJ19994" t="s">
        <v>22113</v>
      </c>
      <c r="CK19994" t="s">
        <v>22114</v>
      </c>
      <c r="CL19994" t="s">
        <v>22115</v>
      </c>
      <c r="CM19994" t="s">
        <v>22116</v>
      </c>
      <c r="CN19994" t="s">
        <v>22117</v>
      </c>
      <c r="CO19994" t="s">
        <v>22118</v>
      </c>
      <c r="CP19994" t="s">
        <v>22119</v>
      </c>
      <c r="CQ19994" t="s">
        <v>22120</v>
      </c>
      <c r="CR19994" t="s">
        <v>22121</v>
      </c>
      <c r="CS19994" t="s">
        <v>22122</v>
      </c>
      <c r="CT19994" t="s">
        <v>22123</v>
      </c>
      <c r="CU19994" t="s">
        <v>22124</v>
      </c>
      <c r="CV19994" t="s">
        <v>22125</v>
      </c>
      <c r="CW19994" t="s">
        <v>22126</v>
      </c>
      <c r="CX19994" t="s">
        <v>22127</v>
      </c>
      <c r="CY19994" t="s">
        <v>22128</v>
      </c>
      <c r="CZ19994" t="s">
        <v>22129</v>
      </c>
      <c r="DA19994" t="s">
        <v>13896</v>
      </c>
      <c r="DB19994" t="s">
        <v>20699</v>
      </c>
      <c r="DC19994" t="s">
        <v>22130</v>
      </c>
      <c r="DD19994" t="s">
        <v>22131</v>
      </c>
      <c r="DE19994" t="s">
        <v>22132</v>
      </c>
      <c r="DF19994" t="s">
        <v>22133</v>
      </c>
      <c r="DG19994" t="s">
        <v>22134</v>
      </c>
      <c r="DH19994" t="s">
        <v>22135</v>
      </c>
      <c r="DI19994" t="s">
        <v>22136</v>
      </c>
      <c r="DJ19994" t="s">
        <v>22137</v>
      </c>
      <c r="DK19994" t="s">
        <v>22138</v>
      </c>
      <c r="DL19994" t="s">
        <v>22139</v>
      </c>
      <c r="DM19994" t="s">
        <v>22140</v>
      </c>
      <c r="DN19994" t="s">
        <v>22141</v>
      </c>
      <c r="DO19994" t="s">
        <v>22142</v>
      </c>
      <c r="DP19994" t="s">
        <v>22143</v>
      </c>
      <c r="DQ19994" t="s">
        <v>22144</v>
      </c>
      <c r="DR19994" t="s">
        <v>22145</v>
      </c>
      <c r="DS19994" t="s">
        <v>22146</v>
      </c>
      <c r="DT19994" t="s">
        <v>22147</v>
      </c>
      <c r="DU19994" t="s">
        <v>22148</v>
      </c>
      <c r="DV19994" t="s">
        <v>22149</v>
      </c>
      <c r="DW19994" t="s">
        <v>22150</v>
      </c>
      <c r="DX19994" t="s">
        <v>22151</v>
      </c>
      <c r="DY19994" t="s">
        <v>22152</v>
      </c>
      <c r="DZ19994" t="s">
        <v>16072</v>
      </c>
      <c r="EA19994" t="s">
        <v>22153</v>
      </c>
      <c r="EB19994" t="s">
        <v>22154</v>
      </c>
      <c r="EC19994" t="s">
        <v>22155</v>
      </c>
      <c r="ED19994" t="s">
        <v>22156</v>
      </c>
      <c r="EE19994" t="s">
        <v>22157</v>
      </c>
      <c r="EF19994" t="s">
        <v>22158</v>
      </c>
      <c r="EG19994" t="s">
        <v>22159</v>
      </c>
      <c r="EH19994" t="s">
        <v>22069</v>
      </c>
      <c r="EI19994" t="s">
        <v>5457</v>
      </c>
      <c r="EJ19994" t="s">
        <v>22160</v>
      </c>
      <c r="EK19994" t="s">
        <v>22161</v>
      </c>
      <c r="EL19994" t="s">
        <v>22162</v>
      </c>
      <c r="EM19994" t="s">
        <v>22163</v>
      </c>
      <c r="EN19994" t="s">
        <v>22164</v>
      </c>
      <c r="EO19994" t="s">
        <v>22165</v>
      </c>
      <c r="EP19994" t="s">
        <v>22166</v>
      </c>
      <c r="EQ19994" t="s">
        <v>22167</v>
      </c>
      <c r="ER19994" t="s">
        <v>22168</v>
      </c>
      <c r="ES19994" t="s">
        <v>22169</v>
      </c>
      <c r="ET19994" t="s">
        <v>22170</v>
      </c>
      <c r="EU19994" t="s">
        <v>22171</v>
      </c>
      <c r="EV19994" t="s">
        <v>20509</v>
      </c>
      <c r="EW19994" t="s">
        <v>22172</v>
      </c>
      <c r="EX19994" t="s">
        <v>22173</v>
      </c>
      <c r="EY19994" t="s">
        <v>22174</v>
      </c>
      <c r="EZ19994" t="s">
        <v>5441</v>
      </c>
      <c r="FA19994" t="s">
        <v>22175</v>
      </c>
      <c r="FB19994" t="s">
        <v>22176</v>
      </c>
      <c r="FC19994" t="s">
        <v>22177</v>
      </c>
      <c r="FD19994" t="s">
        <v>22178</v>
      </c>
      <c r="FE19994" t="s">
        <v>22179</v>
      </c>
      <c r="FF19994" t="s">
        <v>22179</v>
      </c>
      <c r="FG19994" t="s">
        <v>22180</v>
      </c>
      <c r="FH19994" t="s">
        <v>16647</v>
      </c>
      <c r="FI19994" t="s">
        <v>22181</v>
      </c>
      <c r="FJ19994" t="s">
        <v>22182</v>
      </c>
      <c r="FK19994" t="s">
        <v>22183</v>
      </c>
      <c r="FL19994" t="s">
        <v>15633</v>
      </c>
      <c r="FM19994" t="s">
        <v>15410</v>
      </c>
      <c r="FN19994" t="s">
        <v>22184</v>
      </c>
      <c r="FO19994" t="s">
        <v>22185</v>
      </c>
      <c r="FP19994" t="s">
        <v>22186</v>
      </c>
      <c r="FQ19994" t="s">
        <v>1023</v>
      </c>
      <c r="FR19994" t="s">
        <v>763</v>
      </c>
      <c r="FS19994" t="s">
        <v>22187</v>
      </c>
      <c r="FT19994" t="s">
        <v>22188</v>
      </c>
      <c r="FU19994" t="s">
        <v>22189</v>
      </c>
      <c r="FV19994" t="s">
        <v>22190</v>
      </c>
      <c r="FW19994" t="s">
        <v>22191</v>
      </c>
      <c r="FX19994" t="s">
        <v>22192</v>
      </c>
      <c r="FY19994" t="s">
        <v>22193</v>
      </c>
      <c r="FZ19994" t="s">
        <v>22193</v>
      </c>
      <c r="GA19994" t="s">
        <v>22194</v>
      </c>
      <c r="GB19994" t="s">
        <v>22195</v>
      </c>
      <c r="GC19994" t="s">
        <v>22196</v>
      </c>
      <c r="GD19994" t="s">
        <v>22197</v>
      </c>
      <c r="GE19994" t="s">
        <v>22198</v>
      </c>
      <c r="GF19994" t="s">
        <v>22199</v>
      </c>
      <c r="GG19994" t="s">
        <v>22200</v>
      </c>
      <c r="GH19994" t="s">
        <v>22201</v>
      </c>
      <c r="GI19994" t="s">
        <v>22202</v>
      </c>
      <c r="GJ19994" t="s">
        <v>22203</v>
      </c>
      <c r="GK19994" t="s">
        <v>22204</v>
      </c>
      <c r="GL19994" t="s">
        <v>22205</v>
      </c>
      <c r="GM19994" t="s">
        <v>22206</v>
      </c>
      <c r="GN19994" t="s">
        <v>15941</v>
      </c>
      <c r="GO19994" t="s">
        <v>22207</v>
      </c>
      <c r="GP19994" t="s">
        <v>22208</v>
      </c>
      <c r="GQ19994" t="s">
        <v>22209</v>
      </c>
      <c r="GR19994" t="s">
        <v>22210</v>
      </c>
      <c r="GS19994" t="s">
        <v>22211</v>
      </c>
      <c r="GT19994" t="s">
        <v>22212</v>
      </c>
      <c r="GU19994" t="s">
        <v>12391</v>
      </c>
      <c r="GV19994" t="s">
        <v>22213</v>
      </c>
      <c r="GW19994" t="s">
        <v>22214</v>
      </c>
      <c r="GX19994" t="s">
        <v>22214</v>
      </c>
      <c r="GY19994" t="s">
        <v>22215</v>
      </c>
      <c r="GZ19994" t="s">
        <v>22216</v>
      </c>
      <c r="HA19994" t="s">
        <v>22217</v>
      </c>
      <c r="HB19994" t="s">
        <v>15670</v>
      </c>
      <c r="HC19994" t="s">
        <v>15375</v>
      </c>
      <c r="HD19994" t="s">
        <v>22218</v>
      </c>
      <c r="HE19994" t="s">
        <v>16202</v>
      </c>
      <c r="HF19994" t="s">
        <v>22219</v>
      </c>
      <c r="HG19994" t="s">
        <v>22220</v>
      </c>
      <c r="HH19994" t="s">
        <v>22221</v>
      </c>
      <c r="HI19994" t="s">
        <v>16016</v>
      </c>
      <c r="HJ19994" t="s">
        <v>22222</v>
      </c>
      <c r="HK19994" t="s">
        <v>22223</v>
      </c>
      <c r="HL19994" t="s">
        <v>22224</v>
      </c>
      <c r="HM19994" t="s">
        <v>22225</v>
      </c>
      <c r="HN19994" t="s">
        <v>15358</v>
      </c>
      <c r="HO19994" t="s">
        <v>22226</v>
      </c>
      <c r="HP19994" t="s">
        <v>22227</v>
      </c>
      <c r="HQ19994" t="s">
        <v>22228</v>
      </c>
      <c r="HR19994" t="s">
        <v>22229</v>
      </c>
      <c r="HS19994" t="s">
        <v>22230</v>
      </c>
      <c r="HT19994" t="s">
        <v>22231</v>
      </c>
      <c r="HU19994" t="s">
        <v>22232</v>
      </c>
      <c r="HV19994" t="s">
        <v>22233</v>
      </c>
      <c r="HW19994" t="s">
        <v>22234</v>
      </c>
      <c r="HX19994" t="s">
        <v>22235</v>
      </c>
      <c r="HY19994" t="s">
        <v>1626</v>
      </c>
      <c r="HZ19994" t="s">
        <v>22236</v>
      </c>
      <c r="IA19994" t="s">
        <v>22237</v>
      </c>
      <c r="IB19994" t="s">
        <v>22238</v>
      </c>
      <c r="IC19994" t="s">
        <v>22239</v>
      </c>
      <c r="ID19994" t="s">
        <v>2659</v>
      </c>
      <c r="IE19994" t="s">
        <v>22240</v>
      </c>
      <c r="IF19994" t="s">
        <v>22241</v>
      </c>
      <c r="IG19994" t="s">
        <v>15983</v>
      </c>
      <c r="IH19994" t="s">
        <v>17610</v>
      </c>
      <c r="II19994" t="s">
        <v>22242</v>
      </c>
      <c r="IJ19994" t="s">
        <v>22243</v>
      </c>
      <c r="IK19994" t="s">
        <v>22244</v>
      </c>
      <c r="IL19994" t="s">
        <v>22245</v>
      </c>
      <c r="IM19994" t="s">
        <v>22246</v>
      </c>
      <c r="IN19994" t="s">
        <v>22247</v>
      </c>
      <c r="IO19994" t="s">
        <v>22248</v>
      </c>
      <c r="IP19994" t="s">
        <v>22249</v>
      </c>
      <c r="IQ19994" t="s">
        <v>22250</v>
      </c>
      <c r="IR19994" t="s">
        <v>22251</v>
      </c>
      <c r="IS19994" t="s">
        <v>22252</v>
      </c>
      <c r="IT19994" t="s">
        <v>22253</v>
      </c>
      <c r="IU19994" t="s">
        <v>22254</v>
      </c>
      <c r="IV19994" t="s">
        <v>22255</v>
      </c>
      <c r="IW19994" t="s">
        <v>22256</v>
      </c>
      <c r="IX19994" t="s">
        <v>22257</v>
      </c>
      <c r="IY19994" t="s">
        <v>22258</v>
      </c>
      <c r="IZ19994" t="s">
        <v>22259</v>
      </c>
      <c r="JA19994" t="s">
        <v>22260</v>
      </c>
      <c r="JB19994" t="s">
        <v>22261</v>
      </c>
      <c r="JC19994" t="s">
        <v>22262</v>
      </c>
      <c r="JD19994" t="s">
        <v>22263</v>
      </c>
      <c r="JE19994" t="s">
        <v>22264</v>
      </c>
      <c r="JF19994" t="s">
        <v>22265</v>
      </c>
      <c r="JG19994" t="s">
        <v>22266</v>
      </c>
      <c r="JH19994" t="s">
        <v>22267</v>
      </c>
      <c r="JI19994" t="s">
        <v>22268</v>
      </c>
      <c r="JJ19994" t="s">
        <v>22269</v>
      </c>
      <c r="JK19994" t="s">
        <v>22270</v>
      </c>
      <c r="JL19994" t="s">
        <v>22271</v>
      </c>
      <c r="JM19994" t="s">
        <v>22271</v>
      </c>
      <c r="JN19994" t="s">
        <v>22272</v>
      </c>
      <c r="JO19994" t="s">
        <v>22273</v>
      </c>
      <c r="JP19994" t="s">
        <v>22274</v>
      </c>
      <c r="JQ19994" t="s">
        <v>22275</v>
      </c>
      <c r="JR19994" t="s">
        <v>22276</v>
      </c>
      <c r="JS19994" t="s">
        <v>22277</v>
      </c>
      <c r="JT19994" t="s">
        <v>22278</v>
      </c>
      <c r="JU19994" t="s">
        <v>22279</v>
      </c>
      <c r="JV19994" t="s">
        <v>16805</v>
      </c>
    </row>
    <row r="19995" spans="1:282">
      <c r="A19995" s="1" t="s">
        <v>22280</v>
      </c>
    </row>
    <row r="20000" spans="1:282">
      <c r="A20000" t="s">
        <v>22281</v>
      </c>
      <c r="B20000" t="s">
        <v>22282</v>
      </c>
      <c r="C20000" t="s">
        <v>22283</v>
      </c>
    </row>
    <row r="20002" spans="1:9">
      <c r="A20002" t="s">
        <v>22284</v>
      </c>
      <c r="B20002" t="s">
        <v>22285</v>
      </c>
    </row>
    <row r="20004" spans="1:9">
      <c r="A20004" t="e">
        <f xml:space="preserve"> Arithmetic</f>
        <v>#NAME?</v>
      </c>
      <c r="B20004" t="s">
        <v>2332</v>
      </c>
      <c r="C20004" t="s">
        <v>1655</v>
      </c>
      <c r="D20004" t="s">
        <v>1645</v>
      </c>
      <c r="E20004" t="s">
        <v>818</v>
      </c>
      <c r="F20004" t="s">
        <v>493</v>
      </c>
      <c r="G20004" t="s">
        <v>2976</v>
      </c>
      <c r="H20004" t="s">
        <v>22286</v>
      </c>
      <c r="I20004" t="s">
        <v>820</v>
      </c>
    </row>
    <row r="20005" spans="1:9">
      <c r="A20005" t="e">
        <f xml:space="preserve"> High School physics</f>
        <v>#NAME?</v>
      </c>
    </row>
    <row r="20006" spans="1:9">
      <c r="A20006" t="e">
        <f xml:space="preserve"> Middle School Physical Science And life Science</f>
        <v>#NAME?</v>
      </c>
    </row>
    <row r="20007" spans="1:9">
      <c r="A20007" t="e">
        <f xml:space="preserve"> Middle School And High School Social Studies</f>
        <v>#NAME?</v>
      </c>
    </row>
    <row r="20008" spans="1:9">
      <c r="A20008" t="e">
        <f xml:space="preserve"> Primary School And Middle School Reading</f>
        <v>#NAME?</v>
      </c>
    </row>
    <row r="20009" spans="1:9">
      <c r="A20009" t="e">
        <f xml:space="preserve"> Test preparation</f>
        <v>#NAME?</v>
      </c>
    </row>
    <row r="20010" spans="1:9">
      <c r="A20010" t="e">
        <f xml:space="preserve"> teaching with Multiple modalities And perspectives</f>
        <v>#NAME?</v>
      </c>
    </row>
    <row r="20011" spans="1:9">
      <c r="A20011" t="e">
        <f xml:space="preserve"> Educational Technology available</f>
        <v>#NAME?</v>
      </c>
    </row>
    <row r="20012" spans="1:9">
      <c r="A20012" t="e">
        <f xml:space="preserve"> all ages welcome</f>
        <v>#NAME?</v>
      </c>
    </row>
    <row r="20013" spans="1:9">
      <c r="A20013" t="e">
        <f xml:space="preserve"> learning differences welcome</f>
        <v>#NAME?</v>
      </c>
    </row>
    <row r="20014" spans="1:9">
      <c r="A20014" t="e">
        <f xml:space="preserve"> Frequent feedback provided</f>
        <v>#NAME?</v>
      </c>
    </row>
    <row r="20016" spans="1:9">
      <c r="A20016" t="s">
        <v>22287</v>
      </c>
      <c r="B20016" t="s">
        <v>22288</v>
      </c>
    </row>
    <row r="20018" spans="1:17">
      <c r="A20018" t="e">
        <f xml:space="preserve"> programming with Python</f>
        <v>#NAME?</v>
      </c>
      <c r="B20018" t="s">
        <v>46</v>
      </c>
      <c r="C20018" t="s">
        <v>22289</v>
      </c>
      <c r="D20018" t="s">
        <v>22290</v>
      </c>
    </row>
    <row r="20019" spans="1:17">
      <c r="A20019" t="e">
        <f xml:space="preserve"> Web Design with HTML</f>
        <v>#NAME?</v>
      </c>
      <c r="B20019" t="s">
        <v>39</v>
      </c>
      <c r="C20019" t="s">
        <v>22291</v>
      </c>
    </row>
    <row r="20020" spans="1:17">
      <c r="A20020" t="s">
        <v>22292</v>
      </c>
    </row>
    <row r="20021" spans="1:17">
      <c r="A20021" t="e">
        <f xml:space="preserve"> Databases</f>
        <v>#NAME?</v>
      </c>
    </row>
    <row r="20022" spans="1:17">
      <c r="A20022" t="e">
        <f xml:space="preserve"> Hardware Development And maker / DIY Projects with Arduino</f>
        <v>#NAME?</v>
      </c>
    </row>
    <row r="20023" spans="1:17">
      <c r="A20023" t="e">
        <f xml:space="preserve"> Coding for lights And audio</f>
        <v>#NAME?</v>
      </c>
    </row>
    <row r="20025" spans="1:17">
      <c r="A20025" t="s">
        <v>22293</v>
      </c>
    </row>
    <row r="20027" spans="1:17">
      <c r="A20027" t="s">
        <v>22294</v>
      </c>
      <c r="B20027" t="s">
        <v>48</v>
      </c>
      <c r="C20027" t="s">
        <v>22295</v>
      </c>
      <c r="D20027" t="s">
        <v>46</v>
      </c>
      <c r="E20027" t="s">
        <v>1701</v>
      </c>
      <c r="F20027" t="s">
        <v>22296</v>
      </c>
      <c r="G20027" t="s">
        <v>22297</v>
      </c>
      <c r="H20027" t="s">
        <v>22298</v>
      </c>
      <c r="I20027" t="s">
        <v>22299</v>
      </c>
      <c r="J20027" t="s">
        <v>22300</v>
      </c>
      <c r="K20027" t="s">
        <v>22301</v>
      </c>
      <c r="L20027" t="s">
        <v>22302</v>
      </c>
      <c r="M20027" t="s">
        <v>22303</v>
      </c>
      <c r="N20027" t="s">
        <v>22304</v>
      </c>
      <c r="O20027" t="s">
        <v>22305</v>
      </c>
      <c r="P20027" t="s">
        <v>22306</v>
      </c>
      <c r="Q20027" t="s">
        <v>206</v>
      </c>
    </row>
    <row r="20029" spans="1:17">
      <c r="A20029" t="s">
        <v>22307</v>
      </c>
    </row>
    <row r="20030" spans="1:17">
      <c r="A20030" s="1" t="s">
        <v>22308</v>
      </c>
    </row>
    <row r="20035" spans="1:5">
      <c r="A20035" t="s">
        <v>22309</v>
      </c>
      <c r="B20035" t="s">
        <v>22310</v>
      </c>
      <c r="C20035" t="s">
        <v>22311</v>
      </c>
    </row>
    <row r="20037" spans="1:5">
      <c r="A20037" t="s">
        <v>22312</v>
      </c>
      <c r="B20037" t="s">
        <v>22313</v>
      </c>
    </row>
    <row r="20039" spans="1:5">
      <c r="A20039" t="s">
        <v>22314</v>
      </c>
      <c r="B20039" t="s">
        <v>22315</v>
      </c>
      <c r="C20039" t="s">
        <v>22316</v>
      </c>
      <c r="D20039" t="s">
        <v>22317</v>
      </c>
      <c r="E20039" t="s">
        <v>22318</v>
      </c>
    </row>
    <row r="20041" spans="1:5">
      <c r="A20041" t="s">
        <v>22319</v>
      </c>
      <c r="B20041" t="s">
        <v>22320</v>
      </c>
      <c r="C20041" t="s">
        <v>22321</v>
      </c>
      <c r="D20041" t="s">
        <v>22322</v>
      </c>
      <c r="E20041" t="s">
        <v>22323</v>
      </c>
    </row>
    <row r="20043" spans="1:5">
      <c r="A20043" t="s">
        <v>22324</v>
      </c>
    </row>
    <row r="20045" spans="1:5">
      <c r="A20045" t="s">
        <v>22325</v>
      </c>
    </row>
    <row r="20046" spans="1:5">
      <c r="A20046" t="s">
        <v>5244</v>
      </c>
    </row>
    <row r="20048" spans="1:5">
      <c r="A20048" t="s">
        <v>22326</v>
      </c>
    </row>
    <row r="20049" spans="1:7">
      <c r="A20049" t="s">
        <v>1974</v>
      </c>
      <c r="B20049" t="s">
        <v>2838</v>
      </c>
      <c r="C20049" t="s">
        <v>28</v>
      </c>
      <c r="D20049" t="s">
        <v>3640</v>
      </c>
    </row>
    <row r="20050" spans="1:7">
      <c r="A20050" t="s">
        <v>1532</v>
      </c>
    </row>
    <row r="20051" spans="1:7">
      <c r="A20051" t="s">
        <v>22327</v>
      </c>
    </row>
    <row r="20056" spans="1:7">
      <c r="A20056" t="s">
        <v>22328</v>
      </c>
      <c r="B20056" t="s">
        <v>22329</v>
      </c>
      <c r="C20056" t="s">
        <v>4840</v>
      </c>
      <c r="D20056" t="s">
        <v>22330</v>
      </c>
    </row>
    <row r="20058" spans="1:7">
      <c r="A20058" t="s">
        <v>22331</v>
      </c>
      <c r="B20058" t="s">
        <v>302</v>
      </c>
      <c r="C20058" t="s">
        <v>4869</v>
      </c>
      <c r="D20058" t="s">
        <v>22332</v>
      </c>
      <c r="E20058" t="s">
        <v>22333</v>
      </c>
      <c r="F20058" t="s">
        <v>22334</v>
      </c>
      <c r="G20058" t="s">
        <v>22335</v>
      </c>
    </row>
    <row r="20059" spans="1:7">
      <c r="A20059" t="s">
        <v>22336</v>
      </c>
      <c r="B20059" t="s">
        <v>674</v>
      </c>
      <c r="C20059" t="s">
        <v>22337</v>
      </c>
      <c r="D20059" t="s">
        <v>7576</v>
      </c>
      <c r="E20059" t="s">
        <v>22338</v>
      </c>
    </row>
    <row r="20060" spans="1:7">
      <c r="A20060" t="s">
        <v>22339</v>
      </c>
      <c r="B20060" t="s">
        <v>22340</v>
      </c>
      <c r="C20060" t="s">
        <v>22341</v>
      </c>
    </row>
    <row r="20062" spans="1:7">
      <c r="A20062" t="s">
        <v>22342</v>
      </c>
      <c r="B20062" t="s">
        <v>22343</v>
      </c>
    </row>
    <row r="20063" spans="1:7">
      <c r="A20063" s="1" t="s">
        <v>22344</v>
      </c>
    </row>
    <row r="20068" spans="1:6">
      <c r="A20068" t="s">
        <v>22345</v>
      </c>
    </row>
    <row r="20069" spans="1:6">
      <c r="A20069" t="s">
        <v>22346</v>
      </c>
      <c r="B20069" t="s">
        <v>22347</v>
      </c>
      <c r="C20069" t="s">
        <v>22348</v>
      </c>
      <c r="D20069" t="s">
        <v>22349</v>
      </c>
      <c r="E20069" t="s">
        <v>22350</v>
      </c>
      <c r="F20069" t="s">
        <v>22351</v>
      </c>
    </row>
    <row r="20071" spans="1:6">
      <c r="A20071" t="s">
        <v>22352</v>
      </c>
    </row>
    <row r="20073" spans="1:6">
      <c r="A20073" t="s">
        <v>22353</v>
      </c>
    </row>
    <row r="20075" spans="1:6">
      <c r="A20075" t="s">
        <v>22354</v>
      </c>
    </row>
    <row r="20076" spans="1:6">
      <c r="A20076" s="1" t="s">
        <v>22355</v>
      </c>
    </row>
    <row r="20081" spans="1:3">
      <c r="A20081" t="s">
        <v>8</v>
      </c>
    </row>
    <row r="20083" spans="1:3">
      <c r="A20083" t="s">
        <v>22356</v>
      </c>
      <c r="B20083" t="s">
        <v>22357</v>
      </c>
      <c r="C20083" t="s">
        <v>22358</v>
      </c>
    </row>
    <row r="20084" spans="1:3">
      <c r="A20084" t="s">
        <v>22359</v>
      </c>
    </row>
    <row r="20086" spans="1:3">
      <c r="A20086" t="s">
        <v>22360</v>
      </c>
    </row>
    <row r="20087" spans="1:3">
      <c r="A20087" t="s">
        <v>22361</v>
      </c>
    </row>
    <row r="20088" spans="1:3">
      <c r="A20088" t="s">
        <v>22362</v>
      </c>
    </row>
    <row r="20089" spans="1:3">
      <c r="A20089" t="s">
        <v>22363</v>
      </c>
    </row>
    <row r="20090" spans="1:3">
      <c r="A20090" t="s">
        <v>22364</v>
      </c>
    </row>
    <row r="20091" spans="1:3">
      <c r="A20091" t="s">
        <v>22365</v>
      </c>
    </row>
    <row r="20092" spans="1:3">
      <c r="A20092" t="s">
        <v>22366</v>
      </c>
    </row>
    <row r="20093" spans="1:3">
      <c r="A20093" t="s">
        <v>22367</v>
      </c>
    </row>
    <row r="20094" spans="1:3">
      <c r="A20094" t="s">
        <v>15797</v>
      </c>
    </row>
    <row r="20095" spans="1:3">
      <c r="A20095" t="s">
        <v>22368</v>
      </c>
      <c r="B20095" t="s">
        <v>22369</v>
      </c>
    </row>
    <row r="20096" spans="1:3">
      <c r="A20096" t="s">
        <v>22370</v>
      </c>
    </row>
    <row r="20097" spans="1:6">
      <c r="A20097" t="s">
        <v>22371</v>
      </c>
    </row>
    <row r="20099" spans="1:6">
      <c r="A20099" t="s">
        <v>22372</v>
      </c>
      <c r="B20099" t="s">
        <v>22373</v>
      </c>
      <c r="C20099" t="s">
        <v>22374</v>
      </c>
    </row>
    <row r="20100" spans="1:6">
      <c r="A20100" t="s">
        <v>2372</v>
      </c>
    </row>
    <row r="20101" spans="1:6">
      <c r="A20101" t="s">
        <v>22375</v>
      </c>
      <c r="B20101" t="s">
        <v>13958</v>
      </c>
      <c r="C20101" t="s">
        <v>22376</v>
      </c>
      <c r="D20101" t="s">
        <v>5526</v>
      </c>
      <c r="E20101" t="s">
        <v>22377</v>
      </c>
    </row>
    <row r="20106" spans="1:6">
      <c r="A20106" t="s">
        <v>22378</v>
      </c>
      <c r="B20106" t="s">
        <v>816</v>
      </c>
      <c r="C20106" t="s">
        <v>799</v>
      </c>
      <c r="D20106" t="s">
        <v>3807</v>
      </c>
      <c r="E20106" t="s">
        <v>378</v>
      </c>
      <c r="F20106" t="s">
        <v>22379</v>
      </c>
    </row>
    <row r="20108" spans="1:6">
      <c r="A20108" t="s">
        <v>22380</v>
      </c>
      <c r="B20108" t="s">
        <v>2350</v>
      </c>
      <c r="C20108" t="s">
        <v>22381</v>
      </c>
      <c r="D20108" t="s">
        <v>2480</v>
      </c>
      <c r="E20108" t="s">
        <v>22382</v>
      </c>
    </row>
    <row r="20110" spans="1:6">
      <c r="A20110" t="s">
        <v>22383</v>
      </c>
      <c r="B20110" t="s">
        <v>22384</v>
      </c>
    </row>
    <row r="20111" spans="1:6">
      <c r="A20111" s="1" t="s">
        <v>22385</v>
      </c>
    </row>
    <row r="20116" spans="1:6">
      <c r="A20116" t="s">
        <v>22386</v>
      </c>
      <c r="B20116" t="s">
        <v>22387</v>
      </c>
    </row>
    <row r="20118" spans="1:6">
      <c r="A20118" t="s">
        <v>22388</v>
      </c>
      <c r="B20118" t="s">
        <v>22389</v>
      </c>
    </row>
    <row r="20120" spans="1:6">
      <c r="A20120" t="s">
        <v>22390</v>
      </c>
    </row>
    <row r="20122" spans="1:6">
      <c r="A20122" t="s">
        <v>22391</v>
      </c>
      <c r="B20122" t="s">
        <v>22392</v>
      </c>
      <c r="C20122" t="s">
        <v>22393</v>
      </c>
      <c r="D20122" t="s">
        <v>22394</v>
      </c>
      <c r="E20122" t="s">
        <v>22395</v>
      </c>
      <c r="F20122" t="s">
        <v>22396</v>
      </c>
    </row>
    <row r="20124" spans="1:6">
      <c r="A20124" t="s">
        <v>22397</v>
      </c>
      <c r="B20124" t="s">
        <v>22398</v>
      </c>
      <c r="C20124" t="s">
        <v>22399</v>
      </c>
      <c r="D20124" t="s">
        <v>22400</v>
      </c>
    </row>
    <row r="20126" spans="1:6">
      <c r="A20126" t="s">
        <v>22401</v>
      </c>
      <c r="B20126" t="s">
        <v>22402</v>
      </c>
      <c r="C20126" t="s">
        <v>22403</v>
      </c>
    </row>
    <row r="20128" spans="1:6">
      <c r="A20128" t="s">
        <v>22404</v>
      </c>
    </row>
    <row r="20129" spans="1:8">
      <c r="A20129" t="e">
        <f>-  no contract.  just A signed agreement.</f>
        <v>#NAME?</v>
      </c>
    </row>
    <row r="20130" spans="1:8">
      <c r="A20130" t="e">
        <f>-  in person or Remotely.</f>
        <v>#NAME?</v>
      </c>
    </row>
    <row r="20132" spans="1:8">
      <c r="A20132" t="s">
        <v>22405</v>
      </c>
    </row>
    <row r="20134" spans="1:8">
      <c r="A20134" t="s">
        <v>22406</v>
      </c>
    </row>
    <row r="20135" spans="1:8">
      <c r="A20135" s="1" t="s">
        <v>22407</v>
      </c>
    </row>
    <row r="20140" spans="1:8">
      <c r="A20140" t="s">
        <v>22408</v>
      </c>
      <c r="B20140" t="s">
        <v>820</v>
      </c>
      <c r="C20140" t="s">
        <v>880</v>
      </c>
      <c r="D20140" t="s">
        <v>1011</v>
      </c>
      <c r="E20140" t="s">
        <v>22409</v>
      </c>
      <c r="F20140" t="s">
        <v>6945</v>
      </c>
      <c r="G20140" t="s">
        <v>22410</v>
      </c>
      <c r="H20140" t="s">
        <v>22411</v>
      </c>
    </row>
    <row r="20142" spans="1:8">
      <c r="A20142" t="s">
        <v>22412</v>
      </c>
      <c r="B20142" t="s">
        <v>22413</v>
      </c>
    </row>
    <row r="20144" spans="1:8">
      <c r="A20144" t="s">
        <v>22414</v>
      </c>
    </row>
    <row r="20145" spans="1:4">
      <c r="A20145" t="s">
        <v>22415</v>
      </c>
    </row>
    <row r="20146" spans="1:4">
      <c r="A20146" t="s">
        <v>22416</v>
      </c>
    </row>
    <row r="20148" spans="1:4">
      <c r="A20148" t="s">
        <v>22417</v>
      </c>
    </row>
    <row r="20150" spans="1:4">
      <c r="A20150" t="s">
        <v>22418</v>
      </c>
      <c r="B20150" t="s">
        <v>22419</v>
      </c>
    </row>
    <row r="20152" spans="1:4">
      <c r="A20152" t="s">
        <v>22420</v>
      </c>
    </row>
    <row r="20154" spans="1:4">
      <c r="A20154" t="s">
        <v>22421</v>
      </c>
      <c r="B20154" t="s">
        <v>22422</v>
      </c>
      <c r="C20154" t="s">
        <v>22423</v>
      </c>
      <c r="D20154" t="s">
        <v>22424</v>
      </c>
    </row>
    <row r="20156" spans="1:4">
      <c r="A20156" t="s">
        <v>22425</v>
      </c>
    </row>
    <row r="20158" spans="1:4">
      <c r="A20158" t="s">
        <v>22426</v>
      </c>
      <c r="B20158" t="s">
        <v>22427</v>
      </c>
    </row>
    <row r="20159" spans="1:4">
      <c r="A20159" t="s">
        <v>2324</v>
      </c>
      <c r="B20159">
        <v>40</v>
      </c>
      <c r="C20159" t="s">
        <v>22428</v>
      </c>
    </row>
    <row r="20160" spans="1:4">
      <c r="A20160" t="s">
        <v>22429</v>
      </c>
    </row>
    <row r="20165" spans="1:5">
      <c r="A20165" t="s">
        <v>22430</v>
      </c>
      <c r="B20165" t="s">
        <v>22431</v>
      </c>
    </row>
    <row r="20166" spans="1:5">
      <c r="A20166" t="s">
        <v>22432</v>
      </c>
      <c r="B20166" t="s">
        <v>22433</v>
      </c>
    </row>
    <row r="20167" spans="1:5">
      <c r="A20167" t="s">
        <v>22434</v>
      </c>
    </row>
    <row r="20168" spans="1:5">
      <c r="A20168" t="s">
        <v>22435</v>
      </c>
    </row>
    <row r="20170" spans="1:5">
      <c r="A20170" t="s">
        <v>22436</v>
      </c>
    </row>
    <row r="20172" spans="1:5">
      <c r="A20172" t="s">
        <v>22437</v>
      </c>
      <c r="B20172" t="s">
        <v>22438</v>
      </c>
      <c r="C20172" t="s">
        <v>12903</v>
      </c>
      <c r="D20172" t="s">
        <v>22439</v>
      </c>
      <c r="E20172" t="s">
        <v>22440</v>
      </c>
    </row>
    <row r="20174" spans="1:5">
      <c r="A20174" t="s">
        <v>22441</v>
      </c>
      <c r="B20174" t="s">
        <v>22442</v>
      </c>
      <c r="C20174" t="s">
        <v>22443</v>
      </c>
      <c r="D20174" t="s">
        <v>22444</v>
      </c>
    </row>
    <row r="20176" spans="1:5">
      <c r="A20176" t="s">
        <v>22445</v>
      </c>
    </row>
    <row r="20178" spans="1:10">
      <c r="A20178" t="s">
        <v>22446</v>
      </c>
      <c r="B20178" t="s">
        <v>22447</v>
      </c>
    </row>
    <row r="20179" spans="1:10">
      <c r="A20179" t="s">
        <v>22448</v>
      </c>
    </row>
    <row r="20181" spans="1:10">
      <c r="A20181" t="s">
        <v>22449</v>
      </c>
    </row>
    <row r="20183" spans="1:10">
      <c r="A20183" t="s">
        <v>22450</v>
      </c>
      <c r="B20183" t="s">
        <v>22451</v>
      </c>
      <c r="C20183" t="s">
        <v>22452</v>
      </c>
    </row>
    <row r="20185" spans="1:10">
      <c r="A20185" t="s">
        <v>22453</v>
      </c>
      <c r="B20185" t="s">
        <v>22454</v>
      </c>
      <c r="C20185" t="s">
        <v>22455</v>
      </c>
      <c r="D20185" t="s">
        <v>22456</v>
      </c>
      <c r="E20185" t="s">
        <v>22457</v>
      </c>
      <c r="F20185" t="s">
        <v>22458</v>
      </c>
    </row>
    <row r="20187" spans="1:10">
      <c r="A20187" t="s">
        <v>22459</v>
      </c>
      <c r="B20187" t="s">
        <v>22460</v>
      </c>
    </row>
    <row r="20188" spans="1:10">
      <c r="A20188" t="s">
        <v>22461</v>
      </c>
      <c r="B20188" t="s">
        <v>22462</v>
      </c>
      <c r="C20188" t="s">
        <v>22463</v>
      </c>
      <c r="D20188" t="s">
        <v>22464</v>
      </c>
      <c r="E20188" t="s">
        <v>22465</v>
      </c>
      <c r="F20188" t="s">
        <v>22466</v>
      </c>
      <c r="G20188" t="s">
        <v>22467</v>
      </c>
      <c r="H20188" t="s">
        <v>22468</v>
      </c>
      <c r="I20188" t="s">
        <v>22469</v>
      </c>
      <c r="J20188" t="s">
        <v>22470</v>
      </c>
    </row>
    <row r="20190" spans="1:10">
      <c r="A20190" t="s">
        <v>22471</v>
      </c>
      <c r="B20190" t="s">
        <v>22472</v>
      </c>
      <c r="C20190" t="s">
        <v>22473</v>
      </c>
    </row>
    <row r="20192" spans="1:10">
      <c r="A20192" t="s">
        <v>22474</v>
      </c>
      <c r="B20192" t="s">
        <v>22475</v>
      </c>
    </row>
    <row r="20194" spans="1:8">
      <c r="A20194" t="s">
        <v>22476</v>
      </c>
    </row>
    <row r="20196" spans="1:8">
      <c r="A20196" t="s">
        <v>22477</v>
      </c>
      <c r="B20196" t="s">
        <v>22478</v>
      </c>
      <c r="C20196" t="s">
        <v>22479</v>
      </c>
    </row>
    <row r="20198" spans="1:8">
      <c r="A20198" t="s">
        <v>22480</v>
      </c>
      <c r="B20198" t="s">
        <v>819</v>
      </c>
      <c r="C20198" t="s">
        <v>22481</v>
      </c>
      <c r="D20198" t="s">
        <v>22482</v>
      </c>
      <c r="E20198" t="s">
        <v>22483</v>
      </c>
      <c r="F20198" t="s">
        <v>22484</v>
      </c>
      <c r="G20198" t="s">
        <v>22485</v>
      </c>
      <c r="H20198" t="s">
        <v>22486</v>
      </c>
    </row>
    <row r="20200" spans="1:8">
      <c r="A20200" t="s">
        <v>22487</v>
      </c>
      <c r="B20200" t="s">
        <v>22488</v>
      </c>
      <c r="C20200" t="s">
        <v>22489</v>
      </c>
    </row>
    <row r="20201" spans="1:8">
      <c r="A20201" t="s">
        <v>22490</v>
      </c>
    </row>
    <row r="20203" spans="1:8">
      <c r="A20203" t="s">
        <v>22491</v>
      </c>
      <c r="B20203" t="s">
        <v>7016</v>
      </c>
      <c r="C20203" t="s">
        <v>22492</v>
      </c>
    </row>
    <row r="20204" spans="1:8">
      <c r="A20204" t="s">
        <v>4337</v>
      </c>
      <c r="B20204" t="s">
        <v>22493</v>
      </c>
    </row>
    <row r="20206" spans="1:8">
      <c r="A20206" t="s">
        <v>22494</v>
      </c>
      <c r="B20206" t="s">
        <v>22495</v>
      </c>
    </row>
    <row r="20208" spans="1:8">
      <c r="A20208" t="s">
        <v>22449</v>
      </c>
    </row>
    <row r="20210" spans="1:6">
      <c r="A20210" s="1" t="s">
        <v>22496</v>
      </c>
    </row>
    <row r="20215" spans="1:6">
      <c r="A20215" t="s">
        <v>22497</v>
      </c>
    </row>
    <row r="20216" spans="1:6">
      <c r="A20216" t="s">
        <v>22498</v>
      </c>
      <c r="B20216" t="s">
        <v>22499</v>
      </c>
      <c r="C20216" t="s">
        <v>818</v>
      </c>
      <c r="D20216" t="s">
        <v>1645</v>
      </c>
      <c r="E20216" t="s">
        <v>22500</v>
      </c>
      <c r="F20216" t="s">
        <v>22501</v>
      </c>
    </row>
    <row r="20217" spans="1:6">
      <c r="A20217" t="s">
        <v>22502</v>
      </c>
    </row>
    <row r="20218" spans="1:6">
      <c r="A20218" t="s">
        <v>22503</v>
      </c>
    </row>
    <row r="20219" spans="1:6">
      <c r="A20219" t="s">
        <v>22504</v>
      </c>
    </row>
    <row r="20220" spans="1:6">
      <c r="A20220" t="e">
        <f>-Josh Blumenkopf</f>
        <v>#NAME?</v>
      </c>
    </row>
    <row r="20221" spans="1:6">
      <c r="A20221" s="1" t="s">
        <v>22505</v>
      </c>
    </row>
    <row r="20226" spans="1:27">
      <c r="A20226" t="s">
        <v>22506</v>
      </c>
    </row>
    <row r="20228" spans="1:27">
      <c r="A20228" t="s">
        <v>22507</v>
      </c>
      <c r="B20228" t="s">
        <v>22508</v>
      </c>
    </row>
    <row r="20230" spans="1:27">
      <c r="A20230" t="s">
        <v>22509</v>
      </c>
      <c r="B20230" t="s">
        <v>22510</v>
      </c>
      <c r="C20230" t="s">
        <v>22511</v>
      </c>
    </row>
    <row r="20232" spans="1:27">
      <c r="A20232" t="s">
        <v>22512</v>
      </c>
      <c r="B20232" t="s">
        <v>22513</v>
      </c>
      <c r="C20232" t="s">
        <v>22514</v>
      </c>
      <c r="D20232" t="s">
        <v>818</v>
      </c>
      <c r="E20232" t="s">
        <v>819</v>
      </c>
      <c r="F20232" t="s">
        <v>22515</v>
      </c>
      <c r="G20232" t="s">
        <v>22516</v>
      </c>
      <c r="H20232" t="s">
        <v>22517</v>
      </c>
      <c r="I20232" t="s">
        <v>3379</v>
      </c>
      <c r="J20232" t="s">
        <v>22518</v>
      </c>
      <c r="K20232" t="s">
        <v>22519</v>
      </c>
      <c r="L20232" t="s">
        <v>884</v>
      </c>
      <c r="M20232" t="s">
        <v>22520</v>
      </c>
      <c r="N20232" t="s">
        <v>22521</v>
      </c>
      <c r="O20232" t="s">
        <v>14957</v>
      </c>
      <c r="P20232" t="s">
        <v>18117</v>
      </c>
      <c r="Q20232" t="s">
        <v>22522</v>
      </c>
      <c r="R20232" t="s">
        <v>22523</v>
      </c>
      <c r="S20232" t="s">
        <v>22524</v>
      </c>
      <c r="T20232" t="s">
        <v>22525</v>
      </c>
      <c r="U20232" t="s">
        <v>8313</v>
      </c>
      <c r="V20232" t="s">
        <v>22526</v>
      </c>
      <c r="W20232" t="s">
        <v>22527</v>
      </c>
      <c r="X20232" t="s">
        <v>799</v>
      </c>
      <c r="Y20232" t="s">
        <v>3199</v>
      </c>
      <c r="Z20232" t="s">
        <v>22528</v>
      </c>
      <c r="AA20232" t="s">
        <v>22529</v>
      </c>
    </row>
    <row r="20234" spans="1:27">
      <c r="A20234" t="s">
        <v>22530</v>
      </c>
    </row>
    <row r="20235" spans="1:27">
      <c r="A20235" t="s">
        <v>350</v>
      </c>
    </row>
    <row r="20236" spans="1:27">
      <c r="A20236" t="s">
        <v>14311</v>
      </c>
    </row>
    <row r="20237" spans="1:27">
      <c r="A20237" t="s">
        <v>823</v>
      </c>
    </row>
    <row r="20238" spans="1:27">
      <c r="A20238" t="s">
        <v>338</v>
      </c>
    </row>
    <row r="20239" spans="1:27">
      <c r="A20239" t="s">
        <v>22531</v>
      </c>
    </row>
    <row r="20241" spans="1:8">
      <c r="A20241" t="s">
        <v>22532</v>
      </c>
      <c r="B20241" t="s">
        <v>22533</v>
      </c>
      <c r="C20241" t="s">
        <v>22534</v>
      </c>
      <c r="D20241" t="s">
        <v>22535</v>
      </c>
    </row>
    <row r="20243" spans="1:8">
      <c r="A20243" t="s">
        <v>22536</v>
      </c>
      <c r="B20243" t="s">
        <v>22537</v>
      </c>
      <c r="C20243" t="s">
        <v>22538</v>
      </c>
    </row>
    <row r="20245" spans="1:8">
      <c r="A20245" t="s">
        <v>22539</v>
      </c>
    </row>
    <row r="20246" spans="1:8">
      <c r="A20246" t="s">
        <v>22540</v>
      </c>
    </row>
    <row r="20247" spans="1:8">
      <c r="A20247" t="s">
        <v>22541</v>
      </c>
    </row>
    <row r="20248" spans="1:8">
      <c r="A20248" t="s">
        <v>22542</v>
      </c>
    </row>
    <row r="20250" spans="1:8">
      <c r="A20250" t="s">
        <v>22543</v>
      </c>
    </row>
    <row r="20252" spans="1:8">
      <c r="A20252" t="s">
        <v>22544</v>
      </c>
      <c r="B20252" t="s">
        <v>22545</v>
      </c>
      <c r="C20252" t="s">
        <v>22546</v>
      </c>
      <c r="D20252" t="s">
        <v>22547</v>
      </c>
      <c r="E20252" t="s">
        <v>22548</v>
      </c>
      <c r="F20252" t="s">
        <v>22549</v>
      </c>
      <c r="G20252" t="s">
        <v>22550</v>
      </c>
      <c r="H20252" t="s">
        <v>22551</v>
      </c>
    </row>
    <row r="20254" spans="1:8">
      <c r="A20254" t="s">
        <v>22552</v>
      </c>
    </row>
    <row r="20255" spans="1:8">
      <c r="A20255" t="s">
        <v>22553</v>
      </c>
    </row>
    <row r="20256" spans="1:8">
      <c r="A20256" t="s">
        <v>22554</v>
      </c>
    </row>
    <row r="20257" spans="1:8">
      <c r="A20257" s="1" t="s">
        <v>22555</v>
      </c>
    </row>
    <row r="20262" spans="1:8">
      <c r="A20262" t="s">
        <v>22556</v>
      </c>
    </row>
    <row r="20264" spans="1:8">
      <c r="A20264" t="s">
        <v>22557</v>
      </c>
      <c r="B20264" t="s">
        <v>22558</v>
      </c>
    </row>
    <row r="20266" spans="1:8">
      <c r="A20266" t="s">
        <v>22559</v>
      </c>
      <c r="B20266" t="s">
        <v>22560</v>
      </c>
      <c r="C20266" t="s">
        <v>22561</v>
      </c>
      <c r="D20266" t="s">
        <v>22562</v>
      </c>
      <c r="E20266" t="s">
        <v>22563</v>
      </c>
    </row>
    <row r="20268" spans="1:8">
      <c r="A20268" t="s">
        <v>22564</v>
      </c>
      <c r="B20268" t="s">
        <v>22565</v>
      </c>
      <c r="C20268" t="s">
        <v>22566</v>
      </c>
      <c r="D20268" t="s">
        <v>22567</v>
      </c>
      <c r="E20268" t="s">
        <v>22568</v>
      </c>
      <c r="F20268" t="s">
        <v>205</v>
      </c>
      <c r="G20268" t="s">
        <v>22569</v>
      </c>
      <c r="H20268" t="s">
        <v>22570</v>
      </c>
    </row>
    <row r="20270" spans="1:8">
      <c r="A20270" t="s">
        <v>4724</v>
      </c>
    </row>
    <row r="20272" spans="1:8">
      <c r="A20272" t="s">
        <v>22571</v>
      </c>
      <c r="B20272" t="s">
        <v>22572</v>
      </c>
    </row>
    <row r="20274" spans="1:18">
      <c r="A20274" t="s">
        <v>22573</v>
      </c>
    </row>
    <row r="20276" spans="1:18">
      <c r="A20276" t="s">
        <v>22574</v>
      </c>
    </row>
    <row r="20277" spans="1:18">
      <c r="A20277" t="s">
        <v>8542</v>
      </c>
    </row>
    <row r="20278" spans="1:18">
      <c r="A20278" t="s">
        <v>22575</v>
      </c>
    </row>
    <row r="20283" spans="1:18">
      <c r="A20283" t="s">
        <v>22576</v>
      </c>
      <c r="B20283" t="s">
        <v>22577</v>
      </c>
      <c r="C20283" t="s">
        <v>22578</v>
      </c>
      <c r="D20283" t="s">
        <v>22579</v>
      </c>
      <c r="E20283" t="s">
        <v>22580</v>
      </c>
      <c r="F20283" t="s">
        <v>22581</v>
      </c>
      <c r="G20283" t="s">
        <v>22582</v>
      </c>
      <c r="H20283" t="s">
        <v>22583</v>
      </c>
      <c r="I20283" t="s">
        <v>7353</v>
      </c>
      <c r="J20283" t="s">
        <v>22584</v>
      </c>
      <c r="K20283" t="s">
        <v>22585</v>
      </c>
      <c r="L20283" t="s">
        <v>7352</v>
      </c>
      <c r="M20283" t="s">
        <v>15875</v>
      </c>
      <c r="N20283" t="s">
        <v>22586</v>
      </c>
      <c r="O20283" t="s">
        <v>22587</v>
      </c>
      <c r="P20283" t="s">
        <v>22588</v>
      </c>
      <c r="Q20283" t="s">
        <v>22589</v>
      </c>
      <c r="R20283" t="s">
        <v>22590</v>
      </c>
    </row>
    <row r="20284" spans="1:18">
      <c r="A20284" s="1" t="s">
        <v>22591</v>
      </c>
    </row>
    <row r="20291" spans="1:9">
      <c r="A20291" t="s">
        <v>8</v>
      </c>
    </row>
    <row r="20292" spans="1:9">
      <c r="A20292" t="s">
        <v>1634</v>
      </c>
      <c r="B20292" t="s">
        <v>880</v>
      </c>
      <c r="C20292" t="s">
        <v>1635</v>
      </c>
      <c r="D20292" t="s">
        <v>1636</v>
      </c>
      <c r="E20292" t="s">
        <v>1637</v>
      </c>
      <c r="F20292" t="s">
        <v>380</v>
      </c>
      <c r="G20292" t="s">
        <v>22592</v>
      </c>
    </row>
    <row r="20295" spans="1:9">
      <c r="A20295" t="s">
        <v>1644</v>
      </c>
      <c r="B20295" t="s">
        <v>1645</v>
      </c>
      <c r="C20295" t="s">
        <v>1646</v>
      </c>
      <c r="D20295" t="s">
        <v>672</v>
      </c>
      <c r="E20295" t="s">
        <v>673</v>
      </c>
      <c r="F20295" t="s">
        <v>138</v>
      </c>
      <c r="G20295" t="s">
        <v>1647</v>
      </c>
      <c r="H20295" t="s">
        <v>674</v>
      </c>
      <c r="I20295" t="s">
        <v>1648</v>
      </c>
    </row>
    <row r="20296" spans="1:9">
      <c r="A20296" t="s">
        <v>1649</v>
      </c>
    </row>
    <row r="20297" spans="1:9">
      <c r="A20297" t="s">
        <v>1650</v>
      </c>
    </row>
    <row r="20298" spans="1:9">
      <c r="A20298" t="s">
        <v>1651</v>
      </c>
      <c r="B20298" t="s">
        <v>1652</v>
      </c>
    </row>
    <row r="20299" spans="1:9">
      <c r="A20299" t="s">
        <v>1653</v>
      </c>
      <c r="B20299" t="s">
        <v>1654</v>
      </c>
      <c r="C20299" t="s">
        <v>1655</v>
      </c>
      <c r="D20299" t="s">
        <v>818</v>
      </c>
      <c r="E20299" t="s">
        <v>1645</v>
      </c>
      <c r="F20299" t="s">
        <v>1656</v>
      </c>
    </row>
    <row r="20300" spans="1:9">
      <c r="A20300" t="s">
        <v>1657</v>
      </c>
    </row>
    <row r="20301" spans="1:9">
      <c r="A20301" t="s">
        <v>477</v>
      </c>
    </row>
    <row r="20304" spans="1:9">
      <c r="A20304" t="s">
        <v>22593</v>
      </c>
      <c r="B20304" t="s">
        <v>22594</v>
      </c>
      <c r="C20304" t="s">
        <v>22595</v>
      </c>
      <c r="D20304" t="s">
        <v>22596</v>
      </c>
    </row>
    <row r="20308" spans="1:1">
      <c r="A20308" t="s">
        <v>15555</v>
      </c>
    </row>
    <row r="20310" spans="1:1">
      <c r="A20310" t="s">
        <v>22597</v>
      </c>
    </row>
    <row r="20312" spans="1:1">
      <c r="A20312" t="s">
        <v>22598</v>
      </c>
    </row>
    <row r="20313" spans="1:1">
      <c r="A20313" t="s">
        <v>22599</v>
      </c>
    </row>
    <row r="20314" spans="1:1">
      <c r="A20314" t="s">
        <v>22600</v>
      </c>
    </row>
    <row r="20315" spans="1:1">
      <c r="A20315" t="s">
        <v>22601</v>
      </c>
    </row>
    <row r="20316" spans="1:1">
      <c r="A20316" t="s">
        <v>22602</v>
      </c>
    </row>
    <row r="20317" spans="1:1">
      <c r="A20317" t="s">
        <v>22603</v>
      </c>
    </row>
    <row r="20318" spans="1:1">
      <c r="A20318" t="s">
        <v>22604</v>
      </c>
    </row>
    <row r="20319" spans="1:1">
      <c r="A20319" t="s">
        <v>22605</v>
      </c>
    </row>
    <row r="20320" spans="1:1">
      <c r="A20320" t="s">
        <v>22606</v>
      </c>
    </row>
    <row r="20324" spans="1:1">
      <c r="A20324" t="s">
        <v>486</v>
      </c>
    </row>
    <row r="20328" spans="1:1">
      <c r="A20328" s="1" t="s">
        <v>22607</v>
      </c>
    </row>
    <row r="20333" spans="1:1">
      <c r="A20333" t="s">
        <v>22608</v>
      </c>
    </row>
    <row r="20335" spans="1:1">
      <c r="A20335" t="s">
        <v>1802</v>
      </c>
    </row>
    <row r="20337" spans="1:8">
      <c r="A20337" t="s">
        <v>1803</v>
      </c>
    </row>
    <row r="20339" spans="1:8">
      <c r="A20339" t="s">
        <v>1804</v>
      </c>
    </row>
    <row r="20341" spans="1:8">
      <c r="A20341" t="s">
        <v>1805</v>
      </c>
      <c r="B20341" t="s">
        <v>218</v>
      </c>
      <c r="C20341" t="s">
        <v>380</v>
      </c>
      <c r="D20341" t="s">
        <v>378</v>
      </c>
      <c r="E20341" t="s">
        <v>377</v>
      </c>
      <c r="F20341" t="s">
        <v>379</v>
      </c>
      <c r="G20341" t="s">
        <v>1806</v>
      </c>
      <c r="H20341" t="s">
        <v>1807</v>
      </c>
    </row>
    <row r="20343" spans="1:8">
      <c r="A20343" t="s">
        <v>1808</v>
      </c>
    </row>
    <row r="20345" spans="1:8">
      <c r="A20345" t="s">
        <v>1809</v>
      </c>
    </row>
    <row r="20346" spans="1:8">
      <c r="A20346" t="s">
        <v>1810</v>
      </c>
    </row>
    <row r="20347" spans="1:8">
      <c r="A20347" t="s">
        <v>1811</v>
      </c>
    </row>
    <row r="20348" spans="1:8">
      <c r="A20348" t="s">
        <v>1812</v>
      </c>
    </row>
    <row r="20349" spans="1:8">
      <c r="A20349" t="s">
        <v>1813</v>
      </c>
    </row>
    <row r="20350" spans="1:8">
      <c r="A20350" t="s">
        <v>1814</v>
      </c>
    </row>
    <row r="20352" spans="1:8">
      <c r="A20352" t="s">
        <v>1815</v>
      </c>
    </row>
    <row r="20354" spans="1:468">
      <c r="A20354" t="s">
        <v>1816</v>
      </c>
      <c r="B20354" t="s">
        <v>1817</v>
      </c>
      <c r="C20354" t="s">
        <v>28</v>
      </c>
      <c r="D20354" t="s">
        <v>301</v>
      </c>
      <c r="E20354" t="s">
        <v>302</v>
      </c>
      <c r="F20354" t="s">
        <v>288</v>
      </c>
      <c r="G20354" t="s">
        <v>1818</v>
      </c>
      <c r="H20354" t="s">
        <v>1819</v>
      </c>
      <c r="I20354" t="s">
        <v>674</v>
      </c>
      <c r="J20354" t="s">
        <v>1820</v>
      </c>
      <c r="K20354" t="s">
        <v>1821</v>
      </c>
    </row>
    <row r="20356" spans="1:468">
      <c r="A20356" t="s">
        <v>1822</v>
      </c>
    </row>
    <row r="20357" spans="1:468">
      <c r="A20357" t="s">
        <v>1823</v>
      </c>
    </row>
    <row r="20362" spans="1:468">
      <c r="A20362" t="s">
        <v>22609</v>
      </c>
      <c r="B20362" t="s">
        <v>22610</v>
      </c>
      <c r="C20362" t="s">
        <v>20574</v>
      </c>
      <c r="D20362" t="s">
        <v>22611</v>
      </c>
      <c r="E20362" t="s">
        <v>22612</v>
      </c>
      <c r="F20362" t="s">
        <v>22613</v>
      </c>
      <c r="G20362" t="s">
        <v>22614</v>
      </c>
      <c r="H20362" t="s">
        <v>22615</v>
      </c>
      <c r="I20362" t="s">
        <v>22616</v>
      </c>
      <c r="J20362" t="s">
        <v>17204</v>
      </c>
      <c r="K20362" t="s">
        <v>22617</v>
      </c>
      <c r="L20362" t="s">
        <v>22618</v>
      </c>
      <c r="M20362" t="s">
        <v>22619</v>
      </c>
      <c r="N20362" t="s">
        <v>22620</v>
      </c>
      <c r="O20362" t="s">
        <v>22621</v>
      </c>
      <c r="P20362" t="s">
        <v>22622</v>
      </c>
      <c r="Q20362" t="s">
        <v>22623</v>
      </c>
      <c r="R20362" t="s">
        <v>22624</v>
      </c>
      <c r="S20362" t="s">
        <v>22625</v>
      </c>
      <c r="T20362" t="s">
        <v>17212</v>
      </c>
      <c r="U20362" t="s">
        <v>22626</v>
      </c>
      <c r="V20362" t="s">
        <v>22627</v>
      </c>
      <c r="W20362" t="s">
        <v>22628</v>
      </c>
      <c r="X20362" t="s">
        <v>22629</v>
      </c>
      <c r="Y20362" t="s">
        <v>16844</v>
      </c>
      <c r="Z20362" t="s">
        <v>22630</v>
      </c>
      <c r="AA20362" t="s">
        <v>22631</v>
      </c>
      <c r="AB20362" t="s">
        <v>16061</v>
      </c>
      <c r="AC20362" t="s">
        <v>22632</v>
      </c>
      <c r="AD20362" t="s">
        <v>22633</v>
      </c>
      <c r="AE20362" t="s">
        <v>22634</v>
      </c>
      <c r="AF20362" t="s">
        <v>22635</v>
      </c>
      <c r="AG20362" t="s">
        <v>22636</v>
      </c>
      <c r="AH20362" t="s">
        <v>22637</v>
      </c>
      <c r="AI20362" t="s">
        <v>22638</v>
      </c>
      <c r="AJ20362" t="s">
        <v>22639</v>
      </c>
      <c r="AK20362" t="s">
        <v>22640</v>
      </c>
      <c r="AL20362" t="s">
        <v>13434</v>
      </c>
      <c r="AM20362" t="s">
        <v>22641</v>
      </c>
      <c r="AN20362" t="s">
        <v>22642</v>
      </c>
      <c r="AO20362" t="s">
        <v>22643</v>
      </c>
      <c r="AP20362" t="s">
        <v>20584</v>
      </c>
      <c r="AQ20362" t="s">
        <v>22644</v>
      </c>
      <c r="AR20362" t="s">
        <v>22645</v>
      </c>
      <c r="AS20362" t="s">
        <v>22646</v>
      </c>
      <c r="AT20362" t="s">
        <v>22647</v>
      </c>
      <c r="AU20362" t="s">
        <v>22648</v>
      </c>
      <c r="AV20362" t="s">
        <v>22649</v>
      </c>
      <c r="AW20362" t="s">
        <v>22650</v>
      </c>
      <c r="AX20362" t="s">
        <v>22651</v>
      </c>
      <c r="AY20362" t="s">
        <v>22652</v>
      </c>
      <c r="AZ20362" t="s">
        <v>22653</v>
      </c>
      <c r="BA20362" t="s">
        <v>22654</v>
      </c>
      <c r="BB20362" t="s">
        <v>22655</v>
      </c>
      <c r="BC20362" t="s">
        <v>22656</v>
      </c>
      <c r="BD20362" t="s">
        <v>22657</v>
      </c>
      <c r="BE20362" t="s">
        <v>22658</v>
      </c>
      <c r="BF20362" t="s">
        <v>22659</v>
      </c>
      <c r="BG20362" t="s">
        <v>22660</v>
      </c>
      <c r="BH20362" t="s">
        <v>22661</v>
      </c>
      <c r="BI20362" t="s">
        <v>22662</v>
      </c>
      <c r="BJ20362" t="s">
        <v>22663</v>
      </c>
      <c r="BK20362" t="s">
        <v>22664</v>
      </c>
      <c r="BL20362" t="s">
        <v>22665</v>
      </c>
      <c r="BM20362" t="s">
        <v>22666</v>
      </c>
      <c r="BN20362" t="s">
        <v>22667</v>
      </c>
      <c r="BO20362" t="s">
        <v>22668</v>
      </c>
      <c r="BP20362" t="s">
        <v>22669</v>
      </c>
      <c r="BQ20362" t="s">
        <v>22670</v>
      </c>
      <c r="BR20362" t="s">
        <v>17612</v>
      </c>
      <c r="BS20362" t="s">
        <v>22671</v>
      </c>
      <c r="BT20362" t="s">
        <v>22672</v>
      </c>
      <c r="BU20362" t="s">
        <v>8169</v>
      </c>
      <c r="BV20362" t="s">
        <v>22673</v>
      </c>
      <c r="BW20362" t="s">
        <v>22674</v>
      </c>
      <c r="BX20362" t="s">
        <v>22675</v>
      </c>
      <c r="BY20362" t="s">
        <v>22676</v>
      </c>
      <c r="BZ20362" t="s">
        <v>22677</v>
      </c>
      <c r="CA20362" t="s">
        <v>22678</v>
      </c>
      <c r="CB20362" t="s">
        <v>22679</v>
      </c>
      <c r="CC20362" t="s">
        <v>22680</v>
      </c>
      <c r="CD20362" t="s">
        <v>22681</v>
      </c>
      <c r="CE20362" t="s">
        <v>22682</v>
      </c>
      <c r="CF20362" t="s">
        <v>22683</v>
      </c>
      <c r="CG20362" t="s">
        <v>22684</v>
      </c>
      <c r="CH20362" t="s">
        <v>22685</v>
      </c>
      <c r="CI20362" t="s">
        <v>22686</v>
      </c>
      <c r="CJ20362" t="s">
        <v>22687</v>
      </c>
      <c r="CK20362" t="s">
        <v>22688</v>
      </c>
      <c r="CL20362" t="s">
        <v>22689</v>
      </c>
      <c r="CM20362" t="s">
        <v>22690</v>
      </c>
      <c r="CN20362" t="s">
        <v>22691</v>
      </c>
      <c r="CO20362" t="s">
        <v>22692</v>
      </c>
      <c r="CP20362" t="s">
        <v>22693</v>
      </c>
      <c r="CQ20362" t="s">
        <v>22694</v>
      </c>
      <c r="CR20362" t="s">
        <v>22695</v>
      </c>
      <c r="CS20362" t="s">
        <v>22696</v>
      </c>
      <c r="CT20362" t="s">
        <v>22697</v>
      </c>
      <c r="CU20362" t="s">
        <v>22698</v>
      </c>
      <c r="CV20362" t="s">
        <v>22699</v>
      </c>
      <c r="CW20362" t="s">
        <v>2610</v>
      </c>
      <c r="CX20362" t="s">
        <v>22700</v>
      </c>
      <c r="CY20362" t="s">
        <v>22701</v>
      </c>
      <c r="CZ20362" t="s">
        <v>22702</v>
      </c>
      <c r="DA20362" t="s">
        <v>22703</v>
      </c>
      <c r="DB20362" t="s">
        <v>22704</v>
      </c>
      <c r="DC20362" t="s">
        <v>22705</v>
      </c>
      <c r="DD20362" t="s">
        <v>22706</v>
      </c>
      <c r="DE20362" t="s">
        <v>12035</v>
      </c>
      <c r="DF20362" t="s">
        <v>17260</v>
      </c>
      <c r="DG20362" t="s">
        <v>22707</v>
      </c>
      <c r="DH20362" t="s">
        <v>16169</v>
      </c>
      <c r="DI20362" t="s">
        <v>22708</v>
      </c>
      <c r="DJ20362" t="s">
        <v>16019</v>
      </c>
      <c r="DK20362" t="s">
        <v>22709</v>
      </c>
      <c r="DL20362" t="s">
        <v>22710</v>
      </c>
      <c r="DM20362" t="s">
        <v>22711</v>
      </c>
      <c r="DN20362" t="s">
        <v>22712</v>
      </c>
      <c r="DO20362" t="s">
        <v>22713</v>
      </c>
      <c r="DP20362" t="s">
        <v>22714</v>
      </c>
      <c r="DQ20362" t="s">
        <v>22715</v>
      </c>
      <c r="DR20362" t="s">
        <v>22716</v>
      </c>
      <c r="DS20362" t="s">
        <v>22717</v>
      </c>
      <c r="DT20362" t="s">
        <v>22718</v>
      </c>
      <c r="DU20362" t="s">
        <v>22719</v>
      </c>
      <c r="DV20362" t="s">
        <v>22720</v>
      </c>
      <c r="DW20362" t="s">
        <v>22721</v>
      </c>
      <c r="DX20362" t="s">
        <v>22722</v>
      </c>
      <c r="DY20362" t="s">
        <v>22723</v>
      </c>
      <c r="DZ20362" t="s">
        <v>22724</v>
      </c>
      <c r="EA20362" t="s">
        <v>22725</v>
      </c>
      <c r="EB20362" t="s">
        <v>22726</v>
      </c>
      <c r="EC20362" t="s">
        <v>22727</v>
      </c>
      <c r="ED20362" t="s">
        <v>22728</v>
      </c>
      <c r="EE20362" t="s">
        <v>22729</v>
      </c>
      <c r="EF20362" t="s">
        <v>22215</v>
      </c>
      <c r="EG20362" t="s">
        <v>22730</v>
      </c>
      <c r="EH20362" t="s">
        <v>22731</v>
      </c>
      <c r="EI20362" t="s">
        <v>22732</v>
      </c>
      <c r="EJ20362" t="s">
        <v>22733</v>
      </c>
      <c r="EK20362" t="s">
        <v>22734</v>
      </c>
      <c r="EL20362" t="s">
        <v>16216</v>
      </c>
      <c r="EM20362" t="s">
        <v>22735</v>
      </c>
      <c r="EN20362" t="s">
        <v>22736</v>
      </c>
      <c r="EO20362" t="s">
        <v>15312</v>
      </c>
      <c r="EP20362" t="s">
        <v>22737</v>
      </c>
      <c r="EQ20362" t="s">
        <v>16893</v>
      </c>
      <c r="ER20362" t="s">
        <v>22738</v>
      </c>
      <c r="ES20362" t="s">
        <v>22739</v>
      </c>
      <c r="ET20362" t="s">
        <v>22740</v>
      </c>
      <c r="EU20362" t="s">
        <v>22741</v>
      </c>
      <c r="EV20362" t="s">
        <v>22742</v>
      </c>
      <c r="EW20362" t="s">
        <v>22743</v>
      </c>
      <c r="EX20362" t="s">
        <v>22744</v>
      </c>
      <c r="EY20362" t="s">
        <v>17257</v>
      </c>
      <c r="EZ20362" t="s">
        <v>22745</v>
      </c>
      <c r="FA20362" t="s">
        <v>16131</v>
      </c>
      <c r="FB20362" t="s">
        <v>22746</v>
      </c>
      <c r="FC20362" t="s">
        <v>22747</v>
      </c>
      <c r="FD20362" t="s">
        <v>22748</v>
      </c>
      <c r="FE20362" t="s">
        <v>22749</v>
      </c>
      <c r="FF20362" t="s">
        <v>22750</v>
      </c>
      <c r="FG20362" t="s">
        <v>22751</v>
      </c>
      <c r="FH20362" t="s">
        <v>15299</v>
      </c>
      <c r="FI20362" t="s">
        <v>22752</v>
      </c>
      <c r="FJ20362" t="s">
        <v>22277</v>
      </c>
      <c r="FK20362" t="s">
        <v>15298</v>
      </c>
      <c r="FL20362" t="s">
        <v>22753</v>
      </c>
      <c r="FM20362" t="s">
        <v>22754</v>
      </c>
      <c r="FN20362" t="s">
        <v>22755</v>
      </c>
      <c r="FO20362" t="s">
        <v>22756</v>
      </c>
      <c r="FP20362" t="s">
        <v>22757</v>
      </c>
      <c r="FQ20362" t="s">
        <v>22758</v>
      </c>
      <c r="FR20362" t="s">
        <v>22759</v>
      </c>
      <c r="FS20362" t="s">
        <v>22760</v>
      </c>
      <c r="FT20362" t="s">
        <v>22761</v>
      </c>
      <c r="FU20362" t="s">
        <v>16657</v>
      </c>
      <c r="FV20362" t="s">
        <v>22762</v>
      </c>
      <c r="FW20362" t="s">
        <v>22763</v>
      </c>
      <c r="FX20362" t="s">
        <v>22764</v>
      </c>
      <c r="FY20362" t="s">
        <v>22765</v>
      </c>
      <c r="FZ20362" t="s">
        <v>22766</v>
      </c>
      <c r="GA20362" t="s">
        <v>22767</v>
      </c>
      <c r="GB20362" t="s">
        <v>22768</v>
      </c>
      <c r="GC20362" t="s">
        <v>22769</v>
      </c>
      <c r="GD20362" t="s">
        <v>22770</v>
      </c>
      <c r="GE20362" t="s">
        <v>22771</v>
      </c>
      <c r="GF20362" t="s">
        <v>22772</v>
      </c>
      <c r="GG20362" t="s">
        <v>22773</v>
      </c>
      <c r="GH20362" t="s">
        <v>22774</v>
      </c>
      <c r="GI20362" t="s">
        <v>22775</v>
      </c>
      <c r="GJ20362" t="s">
        <v>22776</v>
      </c>
      <c r="GK20362" t="s">
        <v>22777</v>
      </c>
      <c r="GL20362" t="s">
        <v>2685</v>
      </c>
      <c r="GM20362" t="s">
        <v>22778</v>
      </c>
      <c r="GN20362" t="s">
        <v>22779</v>
      </c>
      <c r="GO20362" t="s">
        <v>22780</v>
      </c>
      <c r="GP20362" t="s">
        <v>12352</v>
      </c>
      <c r="GQ20362" t="s">
        <v>22781</v>
      </c>
      <c r="GR20362" t="s">
        <v>2691</v>
      </c>
      <c r="GS20362" t="s">
        <v>22782</v>
      </c>
      <c r="GT20362" t="s">
        <v>22783</v>
      </c>
      <c r="GU20362" t="s">
        <v>22784</v>
      </c>
      <c r="GV20362" t="s">
        <v>22785</v>
      </c>
      <c r="GW20362" t="s">
        <v>22786</v>
      </c>
      <c r="GX20362" t="s">
        <v>20939</v>
      </c>
      <c r="GY20362" t="s">
        <v>22787</v>
      </c>
      <c r="GZ20362" t="s">
        <v>10295</v>
      </c>
      <c r="HA20362" t="s">
        <v>22788</v>
      </c>
      <c r="HB20362" t="s">
        <v>22789</v>
      </c>
      <c r="HC20362" t="s">
        <v>22790</v>
      </c>
      <c r="HD20362" t="s">
        <v>22791</v>
      </c>
      <c r="HE20362" t="s">
        <v>22792</v>
      </c>
      <c r="HF20362" t="s">
        <v>22793</v>
      </c>
      <c r="HG20362" t="s">
        <v>22794</v>
      </c>
      <c r="HH20362" t="s">
        <v>22795</v>
      </c>
      <c r="HI20362" t="s">
        <v>22796</v>
      </c>
      <c r="HJ20362" t="s">
        <v>22797</v>
      </c>
      <c r="HK20362" t="s">
        <v>22798</v>
      </c>
      <c r="HL20362" t="s">
        <v>22799</v>
      </c>
      <c r="HM20362" t="s">
        <v>22800</v>
      </c>
      <c r="HN20362" t="s">
        <v>22801</v>
      </c>
      <c r="HO20362" t="s">
        <v>22802</v>
      </c>
      <c r="HP20362" t="s">
        <v>22803</v>
      </c>
      <c r="HQ20362" t="s">
        <v>22804</v>
      </c>
      <c r="HR20362" t="s">
        <v>22805</v>
      </c>
      <c r="HS20362" t="s">
        <v>22806</v>
      </c>
      <c r="HT20362" t="s">
        <v>10297</v>
      </c>
      <c r="HU20362" t="s">
        <v>22807</v>
      </c>
      <c r="HV20362" t="s">
        <v>22808</v>
      </c>
      <c r="HW20362" t="s">
        <v>22809</v>
      </c>
      <c r="HX20362" t="s">
        <v>22810</v>
      </c>
      <c r="HY20362" t="s">
        <v>22811</v>
      </c>
      <c r="HZ20362" t="s">
        <v>22812</v>
      </c>
      <c r="IA20362" t="s">
        <v>22813</v>
      </c>
      <c r="IB20362" t="s">
        <v>22814</v>
      </c>
      <c r="IC20362" t="s">
        <v>22815</v>
      </c>
      <c r="ID20362" t="s">
        <v>20667</v>
      </c>
      <c r="IE20362" t="s">
        <v>22816</v>
      </c>
      <c r="IF20362" t="s">
        <v>22817</v>
      </c>
      <c r="IG20362" t="s">
        <v>22818</v>
      </c>
      <c r="IH20362" t="s">
        <v>22819</v>
      </c>
      <c r="II20362" t="s">
        <v>2712</v>
      </c>
      <c r="IJ20362" t="s">
        <v>22820</v>
      </c>
      <c r="IK20362" t="s">
        <v>22821</v>
      </c>
      <c r="IL20362" t="s">
        <v>22822</v>
      </c>
      <c r="IM20362" t="s">
        <v>8787</v>
      </c>
      <c r="IN20362" t="s">
        <v>22823</v>
      </c>
      <c r="IO20362" t="s">
        <v>22824</v>
      </c>
      <c r="IP20362" t="s">
        <v>22825</v>
      </c>
      <c r="IQ20362" t="s">
        <v>22826</v>
      </c>
      <c r="IR20362" t="s">
        <v>15745</v>
      </c>
      <c r="IS20362" t="s">
        <v>22827</v>
      </c>
      <c r="IT20362" t="s">
        <v>22828</v>
      </c>
      <c r="IU20362" t="s">
        <v>22829</v>
      </c>
      <c r="IV20362" t="s">
        <v>22830</v>
      </c>
      <c r="IW20362" t="s">
        <v>22831</v>
      </c>
      <c r="IX20362" t="s">
        <v>22832</v>
      </c>
      <c r="IY20362" t="s">
        <v>22833</v>
      </c>
      <c r="IZ20362" t="s">
        <v>20947</v>
      </c>
      <c r="JA20362" t="s">
        <v>22834</v>
      </c>
      <c r="JB20362" t="s">
        <v>22835</v>
      </c>
      <c r="JC20362" t="s">
        <v>22836</v>
      </c>
      <c r="JD20362" t="s">
        <v>16102</v>
      </c>
      <c r="JE20362" t="s">
        <v>22837</v>
      </c>
      <c r="JF20362" t="s">
        <v>22838</v>
      </c>
      <c r="JG20362" t="s">
        <v>22839</v>
      </c>
      <c r="JH20362" t="s">
        <v>22840</v>
      </c>
      <c r="JI20362" t="s">
        <v>22841</v>
      </c>
      <c r="JJ20362" t="s">
        <v>22842</v>
      </c>
      <c r="JK20362" t="s">
        <v>22843</v>
      </c>
      <c r="JL20362" t="s">
        <v>22844</v>
      </c>
      <c r="JM20362" t="s">
        <v>15752</v>
      </c>
      <c r="JN20362" t="s">
        <v>22845</v>
      </c>
      <c r="JO20362" t="s">
        <v>22846</v>
      </c>
      <c r="JP20362" t="s">
        <v>13213</v>
      </c>
      <c r="JQ20362" t="s">
        <v>22847</v>
      </c>
      <c r="JR20362" t="s">
        <v>22848</v>
      </c>
      <c r="JS20362" t="s">
        <v>22849</v>
      </c>
      <c r="JT20362" t="s">
        <v>22850</v>
      </c>
      <c r="JU20362" t="s">
        <v>22851</v>
      </c>
      <c r="JV20362" t="s">
        <v>22852</v>
      </c>
      <c r="JW20362" t="s">
        <v>22853</v>
      </c>
      <c r="JX20362" t="s">
        <v>22854</v>
      </c>
      <c r="JY20362" t="s">
        <v>22855</v>
      </c>
      <c r="JZ20362" t="s">
        <v>20688</v>
      </c>
      <c r="KA20362" t="s">
        <v>16839</v>
      </c>
      <c r="KB20362" t="s">
        <v>22856</v>
      </c>
      <c r="KC20362" t="s">
        <v>22857</v>
      </c>
      <c r="KD20362" t="s">
        <v>22858</v>
      </c>
      <c r="KE20362" t="s">
        <v>22859</v>
      </c>
      <c r="KF20362" t="s">
        <v>22860</v>
      </c>
      <c r="KG20362" t="s">
        <v>22861</v>
      </c>
      <c r="KH20362" t="s">
        <v>22862</v>
      </c>
      <c r="KI20362" t="s">
        <v>22863</v>
      </c>
      <c r="KJ20362" t="s">
        <v>22864</v>
      </c>
      <c r="KK20362" t="s">
        <v>22865</v>
      </c>
      <c r="KL20362" t="s">
        <v>22866</v>
      </c>
      <c r="KM20362" t="s">
        <v>22867</v>
      </c>
      <c r="KN20362" t="s">
        <v>22868</v>
      </c>
      <c r="KO20362" t="s">
        <v>22869</v>
      </c>
      <c r="KP20362" t="s">
        <v>22870</v>
      </c>
      <c r="KQ20362" t="s">
        <v>13883</v>
      </c>
      <c r="KR20362" t="s">
        <v>22871</v>
      </c>
      <c r="KS20362" t="s">
        <v>22872</v>
      </c>
      <c r="KT20362" t="s">
        <v>22873</v>
      </c>
      <c r="KU20362" t="s">
        <v>22874</v>
      </c>
      <c r="KV20362" t="s">
        <v>22875</v>
      </c>
      <c r="KW20362" t="s">
        <v>22876</v>
      </c>
      <c r="KX20362" t="s">
        <v>22877</v>
      </c>
      <c r="KY20362" t="s">
        <v>17243</v>
      </c>
      <c r="KZ20362" t="s">
        <v>22878</v>
      </c>
      <c r="LA20362" t="s">
        <v>22879</v>
      </c>
      <c r="LB20362" t="s">
        <v>22880</v>
      </c>
      <c r="LC20362" t="s">
        <v>22881</v>
      </c>
      <c r="LD20362" t="s">
        <v>22882</v>
      </c>
      <c r="LE20362" t="s">
        <v>22883</v>
      </c>
      <c r="LF20362" t="s">
        <v>13202</v>
      </c>
      <c r="LG20362" t="s">
        <v>22884</v>
      </c>
      <c r="LH20362" t="s">
        <v>8722</v>
      </c>
      <c r="LI20362" t="s">
        <v>22885</v>
      </c>
      <c r="LJ20362" t="s">
        <v>22886</v>
      </c>
      <c r="LK20362" t="s">
        <v>22887</v>
      </c>
      <c r="LL20362" t="s">
        <v>20439</v>
      </c>
      <c r="LM20362" t="s">
        <v>22888</v>
      </c>
      <c r="LN20362" t="s">
        <v>22889</v>
      </c>
      <c r="LO20362" t="s">
        <v>22890</v>
      </c>
      <c r="LP20362" t="s">
        <v>22891</v>
      </c>
      <c r="LQ20362" t="s">
        <v>22892</v>
      </c>
      <c r="LR20362" t="s">
        <v>22893</v>
      </c>
      <c r="LS20362" t="s">
        <v>16059</v>
      </c>
      <c r="LT20362" t="s">
        <v>22894</v>
      </c>
      <c r="LU20362" t="s">
        <v>22895</v>
      </c>
      <c r="LV20362" t="s">
        <v>22896</v>
      </c>
      <c r="LW20362" t="s">
        <v>22897</v>
      </c>
      <c r="LX20362" t="s">
        <v>22898</v>
      </c>
      <c r="LY20362" t="s">
        <v>22899</v>
      </c>
      <c r="LZ20362" t="s">
        <v>22900</v>
      </c>
      <c r="MA20362" t="s">
        <v>22901</v>
      </c>
      <c r="MB20362" t="s">
        <v>22902</v>
      </c>
      <c r="MC20362" t="s">
        <v>22903</v>
      </c>
      <c r="MD20362" t="s">
        <v>22904</v>
      </c>
      <c r="ME20362" t="s">
        <v>12475</v>
      </c>
      <c r="MF20362" t="s">
        <v>22905</v>
      </c>
      <c r="MG20362" t="s">
        <v>22906</v>
      </c>
      <c r="MH20362" t="s">
        <v>22907</v>
      </c>
      <c r="MI20362" t="s">
        <v>22908</v>
      </c>
      <c r="MJ20362" t="s">
        <v>22909</v>
      </c>
      <c r="MK20362" t="s">
        <v>22910</v>
      </c>
      <c r="ML20362" t="s">
        <v>22911</v>
      </c>
      <c r="MM20362" t="s">
        <v>22912</v>
      </c>
      <c r="MN20362" t="s">
        <v>22913</v>
      </c>
      <c r="MO20362" t="s">
        <v>22914</v>
      </c>
      <c r="MP20362" t="s">
        <v>22915</v>
      </c>
      <c r="MQ20362" t="s">
        <v>22916</v>
      </c>
      <c r="MR20362" t="s">
        <v>17952</v>
      </c>
      <c r="MS20362" t="s">
        <v>22917</v>
      </c>
      <c r="MT20362" t="s">
        <v>22918</v>
      </c>
      <c r="MU20362" t="s">
        <v>22919</v>
      </c>
      <c r="MV20362" t="s">
        <v>22920</v>
      </c>
      <c r="MW20362" t="s">
        <v>22921</v>
      </c>
      <c r="MX20362" t="s">
        <v>22922</v>
      </c>
      <c r="MY20362" t="s">
        <v>22923</v>
      </c>
      <c r="MZ20362" t="s">
        <v>22924</v>
      </c>
      <c r="NA20362" t="s">
        <v>22925</v>
      </c>
      <c r="NB20362" t="s">
        <v>2911</v>
      </c>
      <c r="NC20362" t="s">
        <v>22926</v>
      </c>
      <c r="ND20362" t="s">
        <v>22927</v>
      </c>
      <c r="NE20362" t="s">
        <v>2580</v>
      </c>
      <c r="NF20362" t="s">
        <v>22928</v>
      </c>
      <c r="NG20362" t="s">
        <v>22929</v>
      </c>
      <c r="NH20362" t="s">
        <v>22930</v>
      </c>
      <c r="NI20362" t="s">
        <v>22931</v>
      </c>
      <c r="NJ20362" t="s">
        <v>22932</v>
      </c>
      <c r="NK20362" t="s">
        <v>22933</v>
      </c>
      <c r="NL20362" t="s">
        <v>22934</v>
      </c>
      <c r="NM20362" t="s">
        <v>22935</v>
      </c>
      <c r="NN20362" t="s">
        <v>22936</v>
      </c>
      <c r="NO20362" t="s">
        <v>15619</v>
      </c>
      <c r="NP20362" t="s">
        <v>22937</v>
      </c>
      <c r="NQ20362" t="s">
        <v>22938</v>
      </c>
      <c r="NR20362" t="s">
        <v>22939</v>
      </c>
      <c r="NS20362" t="s">
        <v>22940</v>
      </c>
      <c r="NT20362" t="s">
        <v>22941</v>
      </c>
      <c r="NU20362" t="s">
        <v>22942</v>
      </c>
      <c r="NV20362" t="s">
        <v>2912</v>
      </c>
      <c r="NW20362" t="s">
        <v>22943</v>
      </c>
      <c r="NX20362" t="s">
        <v>22944</v>
      </c>
      <c r="NY20362" t="s">
        <v>22945</v>
      </c>
      <c r="NZ20362" t="s">
        <v>22946</v>
      </c>
      <c r="OA20362" t="s">
        <v>22947</v>
      </c>
      <c r="OB20362" t="s">
        <v>22948</v>
      </c>
      <c r="OC20362" t="s">
        <v>22949</v>
      </c>
      <c r="OD20362" t="s">
        <v>22950</v>
      </c>
      <c r="OE20362" t="s">
        <v>22951</v>
      </c>
      <c r="OF20362" t="s">
        <v>17656</v>
      </c>
      <c r="OG20362" t="s">
        <v>22952</v>
      </c>
      <c r="OH20362" t="s">
        <v>2592</v>
      </c>
      <c r="OI20362" t="s">
        <v>2594</v>
      </c>
      <c r="OJ20362" t="s">
        <v>22953</v>
      </c>
      <c r="OK20362" t="s">
        <v>22954</v>
      </c>
      <c r="OL20362" t="s">
        <v>22955</v>
      </c>
      <c r="OM20362" t="s">
        <v>22956</v>
      </c>
      <c r="ON20362" t="s">
        <v>22957</v>
      </c>
      <c r="OO20362" t="s">
        <v>22958</v>
      </c>
      <c r="OP20362" t="s">
        <v>22959</v>
      </c>
      <c r="OQ20362" t="s">
        <v>22960</v>
      </c>
      <c r="OR20362" t="s">
        <v>22961</v>
      </c>
      <c r="OS20362" t="s">
        <v>22962</v>
      </c>
      <c r="OT20362" t="s">
        <v>20964</v>
      </c>
      <c r="OU20362" t="s">
        <v>22963</v>
      </c>
      <c r="OV20362" t="s">
        <v>22964</v>
      </c>
      <c r="OW20362" t="s">
        <v>22965</v>
      </c>
      <c r="OX20362" t="s">
        <v>22966</v>
      </c>
      <c r="OY20362" t="s">
        <v>22967</v>
      </c>
      <c r="OZ20362" t="s">
        <v>22968</v>
      </c>
      <c r="PA20362" t="s">
        <v>17386</v>
      </c>
      <c r="PB20362" t="s">
        <v>22969</v>
      </c>
      <c r="PC20362" t="s">
        <v>22970</v>
      </c>
      <c r="PD20362" t="s">
        <v>22971</v>
      </c>
      <c r="PE20362" t="s">
        <v>22972</v>
      </c>
      <c r="PF20362" t="s">
        <v>22973</v>
      </c>
      <c r="PG20362" t="s">
        <v>16219</v>
      </c>
      <c r="PH20362" t="s">
        <v>15374</v>
      </c>
      <c r="PI20362" t="s">
        <v>22974</v>
      </c>
      <c r="PJ20362" t="s">
        <v>2079</v>
      </c>
      <c r="PK20362" t="s">
        <v>22975</v>
      </c>
      <c r="PL20362" t="s">
        <v>22976</v>
      </c>
      <c r="PM20362" t="s">
        <v>22977</v>
      </c>
      <c r="PN20362" t="s">
        <v>22978</v>
      </c>
      <c r="PO20362" t="s">
        <v>22979</v>
      </c>
      <c r="PP20362" t="s">
        <v>22980</v>
      </c>
      <c r="PQ20362" t="s">
        <v>22981</v>
      </c>
      <c r="PR20362" t="s">
        <v>22982</v>
      </c>
      <c r="PS20362" t="s">
        <v>22983</v>
      </c>
      <c r="PT20362" t="s">
        <v>5526</v>
      </c>
      <c r="PU20362" t="s">
        <v>22984</v>
      </c>
      <c r="PV20362" t="s">
        <v>22985</v>
      </c>
      <c r="PW20362" t="s">
        <v>22986</v>
      </c>
      <c r="PX20362" t="s">
        <v>22987</v>
      </c>
      <c r="PY20362" t="s">
        <v>22988</v>
      </c>
      <c r="PZ20362" t="s">
        <v>22989</v>
      </c>
      <c r="QA20362" t="s">
        <v>22990</v>
      </c>
      <c r="QB20362" t="s">
        <v>22991</v>
      </c>
      <c r="QC20362" t="s">
        <v>22992</v>
      </c>
      <c r="QD20362" t="s">
        <v>22993</v>
      </c>
      <c r="QE20362" t="s">
        <v>22994</v>
      </c>
      <c r="QF20362" t="s">
        <v>22995</v>
      </c>
      <c r="QG20362" t="s">
        <v>22996</v>
      </c>
      <c r="QH20362" t="s">
        <v>22997</v>
      </c>
      <c r="QI20362" t="s">
        <v>22998</v>
      </c>
      <c r="QJ20362" t="s">
        <v>22999</v>
      </c>
      <c r="QK20362" t="s">
        <v>23000</v>
      </c>
      <c r="QL20362" t="s">
        <v>23001</v>
      </c>
      <c r="QM20362" t="s">
        <v>23002</v>
      </c>
      <c r="QN20362" t="s">
        <v>23003</v>
      </c>
      <c r="QO20362" t="s">
        <v>23004</v>
      </c>
      <c r="QP20362" t="s">
        <v>23005</v>
      </c>
      <c r="QQ20362" t="s">
        <v>23006</v>
      </c>
      <c r="QR20362" t="s">
        <v>20568</v>
      </c>
      <c r="QS20362" t="s">
        <v>23007</v>
      </c>
      <c r="QT20362" t="s">
        <v>14527</v>
      </c>
      <c r="QU20362" t="s">
        <v>23008</v>
      </c>
      <c r="QV20362" t="s">
        <v>23009</v>
      </c>
      <c r="QW20362" t="s">
        <v>23010</v>
      </c>
      <c r="QX20362" t="s">
        <v>18800</v>
      </c>
      <c r="QY20362" t="s">
        <v>16227</v>
      </c>
      <c r="QZ20362" t="s">
        <v>23011</v>
      </c>
    </row>
    <row r="20363" spans="1:468">
      <c r="A20363" s="1" t="s">
        <v>23012</v>
      </c>
    </row>
    <row r="20368" spans="1:468">
      <c r="A20368" t="s">
        <v>23013</v>
      </c>
    </row>
    <row r="20369" spans="1:25">
      <c r="A20369" t="s">
        <v>23014</v>
      </c>
    </row>
    <row r="20371" spans="1:25">
      <c r="A20371" t="s">
        <v>23015</v>
      </c>
    </row>
    <row r="20372" spans="1:25">
      <c r="A20372" t="s">
        <v>23016</v>
      </c>
    </row>
    <row r="20373" spans="1:25">
      <c r="A20373" t="s">
        <v>23017</v>
      </c>
    </row>
    <row r="20374" spans="1:25">
      <c r="A20374" t="s">
        <v>23018</v>
      </c>
    </row>
    <row r="20375" spans="1:25">
      <c r="A20375" t="s">
        <v>23019</v>
      </c>
    </row>
    <row r="20376" spans="1:25">
      <c r="A20376" t="s">
        <v>23020</v>
      </c>
    </row>
    <row r="20377" spans="1:25">
      <c r="A20377" t="s">
        <v>23021</v>
      </c>
      <c r="B20377" t="s">
        <v>23022</v>
      </c>
    </row>
    <row r="20378" spans="1:25">
      <c r="A20378" t="s">
        <v>23023</v>
      </c>
      <c r="B20378" t="s">
        <v>23024</v>
      </c>
      <c r="C20378" t="s">
        <v>23025</v>
      </c>
      <c r="D20378" t="s">
        <v>23026</v>
      </c>
      <c r="E20378" t="s">
        <v>23027</v>
      </c>
      <c r="F20378" t="s">
        <v>23028</v>
      </c>
      <c r="H20378" t="s">
        <v>23029</v>
      </c>
      <c r="I20378" t="s">
        <v>72</v>
      </c>
      <c r="K20378" t="s">
        <v>23030</v>
      </c>
      <c r="M20378" t="s">
        <v>72</v>
      </c>
      <c r="N20378">
        <v>7</v>
      </c>
      <c r="O20378" t="s">
        <v>23031</v>
      </c>
      <c r="P20378" t="s">
        <v>23032</v>
      </c>
      <c r="Q20378">
        <v>7</v>
      </c>
      <c r="R20378" t="s">
        <v>72</v>
      </c>
      <c r="T20378" t="s">
        <v>23033</v>
      </c>
      <c r="U20378" t="s">
        <v>23034</v>
      </c>
      <c r="V20378" t="s">
        <v>23035</v>
      </c>
      <c r="W20378" t="s">
        <v>23036</v>
      </c>
      <c r="Y20378" t="s">
        <v>23037</v>
      </c>
    </row>
    <row r="20379" spans="1:25">
      <c r="A20379" t="s">
        <v>23038</v>
      </c>
    </row>
    <row r="20381" spans="1:25">
      <c r="A20381" t="s">
        <v>23039</v>
      </c>
    </row>
    <row r="20382" spans="1:25">
      <c r="A20382" t="s">
        <v>23040</v>
      </c>
    </row>
    <row r="20383" spans="1:25">
      <c r="A20383" t="s">
        <v>23041</v>
      </c>
    </row>
    <row r="20384" spans="1:25">
      <c r="A20384" t="s">
        <v>4001</v>
      </c>
    </row>
    <row r="20385" spans="1:5">
      <c r="A20385" t="s">
        <v>23042</v>
      </c>
    </row>
    <row r="20386" spans="1:5">
      <c r="A20386" t="s">
        <v>23043</v>
      </c>
    </row>
    <row r="20387" spans="1:5">
      <c r="A20387" t="s">
        <v>23044</v>
      </c>
    </row>
    <row r="20388" spans="1:5">
      <c r="A20388" t="s">
        <v>23045</v>
      </c>
      <c r="B20388" t="s">
        <v>23046</v>
      </c>
      <c r="C20388" t="s">
        <v>3098</v>
      </c>
      <c r="D20388" t="s">
        <v>23047</v>
      </c>
      <c r="E20388" t="s">
        <v>23048</v>
      </c>
    </row>
    <row r="20389" spans="1:5">
      <c r="A20389" t="s">
        <v>23049</v>
      </c>
    </row>
    <row r="20390" spans="1:5">
      <c r="A20390" t="s">
        <v>23050</v>
      </c>
    </row>
    <row r="20391" spans="1:5">
      <c r="A20391" t="s">
        <v>23051</v>
      </c>
    </row>
    <row r="20392" spans="1:5">
      <c r="A20392" t="s">
        <v>23052</v>
      </c>
    </row>
    <row r="20393" spans="1:5">
      <c r="A20393" t="s">
        <v>23053</v>
      </c>
      <c r="B20393" t="s">
        <v>23054</v>
      </c>
    </row>
    <row r="20394" spans="1:5">
      <c r="A20394" t="s">
        <v>23055</v>
      </c>
    </row>
    <row r="20395" spans="1:5">
      <c r="A20395" t="s">
        <v>23056</v>
      </c>
    </row>
    <row r="20396" spans="1:5">
      <c r="A20396" t="s">
        <v>23057</v>
      </c>
    </row>
    <row r="20397" spans="1:5">
      <c r="A20397" t="s">
        <v>23058</v>
      </c>
    </row>
    <row r="20398" spans="1:5">
      <c r="A20398" t="s">
        <v>23059</v>
      </c>
    </row>
    <row r="20399" spans="1:5">
      <c r="A20399" t="s">
        <v>23060</v>
      </c>
    </row>
    <row r="20401" spans="1:8">
      <c r="A20401" t="s">
        <v>23061</v>
      </c>
    </row>
    <row r="20403" spans="1:8">
      <c r="A20403" t="s">
        <v>23062</v>
      </c>
    </row>
    <row r="20404" spans="1:8">
      <c r="A20404" t="s">
        <v>23063</v>
      </c>
    </row>
    <row r="20405" spans="1:8">
      <c r="A20405" s="1" t="s">
        <v>23064</v>
      </c>
    </row>
    <row r="20410" spans="1:8">
      <c r="A20410" t="s">
        <v>23065</v>
      </c>
      <c r="B20410" t="s">
        <v>1023</v>
      </c>
      <c r="C20410" t="s">
        <v>23066</v>
      </c>
    </row>
    <row r="20411" spans="1:8">
      <c r="A20411" t="s">
        <v>23067</v>
      </c>
    </row>
    <row r="20413" spans="1:8">
      <c r="A20413" t="s">
        <v>23068</v>
      </c>
      <c r="B20413" t="s">
        <v>28</v>
      </c>
      <c r="C20413" t="s">
        <v>2103</v>
      </c>
      <c r="D20413" t="s">
        <v>23069</v>
      </c>
      <c r="E20413" t="s">
        <v>302</v>
      </c>
      <c r="F20413" t="s">
        <v>23070</v>
      </c>
    </row>
    <row r="20414" spans="1:8">
      <c r="A20414" t="s">
        <v>23071</v>
      </c>
      <c r="B20414" t="s">
        <v>288</v>
      </c>
      <c r="C20414" t="s">
        <v>2440</v>
      </c>
      <c r="D20414" t="s">
        <v>369</v>
      </c>
      <c r="E20414" t="s">
        <v>23072</v>
      </c>
    </row>
    <row r="20415" spans="1:8">
      <c r="A20415" t="s">
        <v>23073</v>
      </c>
      <c r="B20415" t="s">
        <v>380</v>
      </c>
      <c r="C20415" t="s">
        <v>52</v>
      </c>
      <c r="D20415" t="s">
        <v>23074</v>
      </c>
      <c r="E20415" t="s">
        <v>51</v>
      </c>
      <c r="F20415" t="s">
        <v>2807</v>
      </c>
      <c r="G20415" t="s">
        <v>377</v>
      </c>
      <c r="H20415" t="s">
        <v>378</v>
      </c>
    </row>
    <row r="20417" spans="1:3">
      <c r="A20417" t="s">
        <v>23075</v>
      </c>
    </row>
    <row r="20418" spans="1:3">
      <c r="A20418" t="s">
        <v>23076</v>
      </c>
    </row>
    <row r="20420" spans="1:3">
      <c r="A20420" t="e">
        <f>- Background Analysis with review sheets to Help you catch up</f>
        <v>#NAME?</v>
      </c>
    </row>
    <row r="20421" spans="1:3">
      <c r="A20421" t="e">
        <f>- Topic And Subject overviews omitting detail clutter</f>
        <v>#NAME?</v>
      </c>
    </row>
    <row r="20422" spans="1:3">
      <c r="A20422" t="e">
        <f>- Advanced tricks to make The Complex simple.</f>
        <v>#NAME?</v>
      </c>
    </row>
    <row r="20423" spans="1:3">
      <c r="A20423" t="e">
        <f>- PROBLEM SOLVING sessions</f>
        <v>#NAME?</v>
      </c>
    </row>
    <row r="20425" spans="1:3">
      <c r="A20425" t="s">
        <v>23077</v>
      </c>
      <c r="B20425" t="s">
        <v>23078</v>
      </c>
      <c r="C20425" t="s">
        <v>23079</v>
      </c>
    </row>
    <row r="20427" spans="1:3">
      <c r="A20427" t="s">
        <v>23080</v>
      </c>
    </row>
    <row r="20428" spans="1:3">
      <c r="A20428" s="1" t="s">
        <v>23081</v>
      </c>
    </row>
    <row r="20433" spans="1:3">
      <c r="A20433" t="s">
        <v>8334</v>
      </c>
    </row>
    <row r="20435" spans="1:3">
      <c r="A20435" t="s">
        <v>23082</v>
      </c>
    </row>
    <row r="20438" spans="1:3">
      <c r="A20438" t="s">
        <v>8338</v>
      </c>
      <c r="B20438" t="s">
        <v>8339</v>
      </c>
      <c r="C20438" t="s">
        <v>8340</v>
      </c>
    </row>
    <row r="20439" spans="1:3">
      <c r="A20439" t="e">
        <f>-  Test Prep</f>
        <v>#NAME?</v>
      </c>
    </row>
    <row r="20440" spans="1:3">
      <c r="A20440" t="e">
        <f>-  homework Help</f>
        <v>#NAME?</v>
      </c>
    </row>
    <row r="20441" spans="1:3">
      <c r="A20441" t="e">
        <f>-  critical THINKING Skills</f>
        <v>#NAME?</v>
      </c>
    </row>
    <row r="20442" spans="1:3">
      <c r="A20442" t="e">
        <f>-  PROBLEM SOLVING Skills</f>
        <v>#NAME?</v>
      </c>
    </row>
    <row r="20443" spans="1:3">
      <c r="A20443" t="e">
        <f>-  Learn HOW to Study</f>
        <v>#NAME?</v>
      </c>
    </row>
    <row r="20444" spans="1:3">
      <c r="A20444" t="e">
        <f>-  Learn what to Study</f>
        <v>#NAME?</v>
      </c>
    </row>
    <row r="20446" spans="1:3">
      <c r="A20446" t="s">
        <v>8341</v>
      </c>
    </row>
    <row r="20448" spans="1:3">
      <c r="A20448" t="s">
        <v>3373</v>
      </c>
    </row>
    <row r="20450" spans="1:3">
      <c r="A20450" t="s">
        <v>3374</v>
      </c>
    </row>
    <row r="20451" spans="1:3">
      <c r="A20451" t="e">
        <f>- chemistry: general</f>
        <v>#NAME?</v>
      </c>
      <c r="B20451" t="s">
        <v>898</v>
      </c>
      <c r="C20451" t="s">
        <v>3375</v>
      </c>
    </row>
    <row r="20452" spans="1:3">
      <c r="A20452" t="e">
        <f>- biology: general</f>
        <v>#NAME?</v>
      </c>
      <c r="B20452" t="s">
        <v>898</v>
      </c>
      <c r="C20452" t="s">
        <v>3375</v>
      </c>
    </row>
    <row r="20453" spans="1:3">
      <c r="A20453" t="e">
        <f>- physics: general</f>
        <v>#NAME?</v>
      </c>
      <c r="B20453" t="s">
        <v>898</v>
      </c>
      <c r="C20453" t="s">
        <v>3375</v>
      </c>
    </row>
    <row r="20454" spans="1:3">
      <c r="A20454" t="e">
        <f>- environmental Science:  general</f>
        <v>#NAME?</v>
      </c>
      <c r="B20454" t="s">
        <v>898</v>
      </c>
      <c r="C20454" t="s">
        <v>3375</v>
      </c>
    </row>
    <row r="20456" spans="1:3">
      <c r="A20456" t="s">
        <v>1304</v>
      </c>
    </row>
    <row r="20457" spans="1:3">
      <c r="A20457" t="e">
        <f>- Middle School Math</f>
        <v>#NAME?</v>
      </c>
    </row>
    <row r="20458" spans="1:3">
      <c r="A20458" t="e">
        <f>- Algebra</f>
        <v>#NAME?</v>
      </c>
    </row>
    <row r="20459" spans="1:3">
      <c r="A20459" t="e">
        <f>- Geometry</f>
        <v>#NAME?</v>
      </c>
    </row>
    <row r="20460" spans="1:3">
      <c r="A20460" t="e">
        <f>- Integrated Math</f>
        <v>#NAME?</v>
      </c>
    </row>
    <row r="20465" spans="1:1">
      <c r="A20465" t="s">
        <v>23083</v>
      </c>
    </row>
    <row r="20466" spans="1:1">
      <c r="A20466" t="s">
        <v>23084</v>
      </c>
    </row>
    <row r="20467" spans="1:1">
      <c r="A20467" t="s">
        <v>23085</v>
      </c>
    </row>
    <row r="20468" spans="1:1">
      <c r="A20468" t="s">
        <v>23086</v>
      </c>
    </row>
    <row r="20469" spans="1:1">
      <c r="A20469" t="s">
        <v>23087</v>
      </c>
    </row>
    <row r="20470" spans="1:1">
      <c r="A20470" t="s">
        <v>23088</v>
      </c>
    </row>
    <row r="20471" spans="1:1">
      <c r="A20471" t="s">
        <v>23089</v>
      </c>
    </row>
    <row r="20472" spans="1:1">
      <c r="A20472" t="s">
        <v>23090</v>
      </c>
    </row>
    <row r="20473" spans="1:1">
      <c r="A20473" t="s">
        <v>23091</v>
      </c>
    </row>
    <row r="20474" spans="1:1">
      <c r="A20474" t="s">
        <v>23092</v>
      </c>
    </row>
    <row r="20475" spans="1:1">
      <c r="A20475" t="s">
        <v>23093</v>
      </c>
    </row>
    <row r="20476" spans="1:1">
      <c r="A20476" t="s">
        <v>23094</v>
      </c>
    </row>
    <row r="20477" spans="1:1">
      <c r="A20477" t="s">
        <v>23095</v>
      </c>
    </row>
    <row r="20478" spans="1:1">
      <c r="A20478" t="s">
        <v>23096</v>
      </c>
    </row>
    <row r="20479" spans="1:1">
      <c r="A20479" t="s">
        <v>23097</v>
      </c>
    </row>
    <row r="20480" spans="1:1">
      <c r="A20480" t="s">
        <v>23098</v>
      </c>
    </row>
    <row r="20481" spans="1:1">
      <c r="A20481" t="s">
        <v>23099</v>
      </c>
    </row>
    <row r="20482" spans="1:1">
      <c r="A20482" t="s">
        <v>23100</v>
      </c>
    </row>
    <row r="20483" spans="1:1">
      <c r="A20483" t="s">
        <v>23101</v>
      </c>
    </row>
    <row r="20484" spans="1:1">
      <c r="A20484" t="s">
        <v>23102</v>
      </c>
    </row>
    <row r="20485" spans="1:1">
      <c r="A20485" t="s">
        <v>23103</v>
      </c>
    </row>
    <row r="20486" spans="1:1">
      <c r="A20486" t="s">
        <v>23104</v>
      </c>
    </row>
    <row r="20487" spans="1:1">
      <c r="A20487" t="s">
        <v>23105</v>
      </c>
    </row>
    <row r="20488" spans="1:1">
      <c r="A20488" t="s">
        <v>23106</v>
      </c>
    </row>
    <row r="20489" spans="1:1">
      <c r="A20489" t="s">
        <v>23107</v>
      </c>
    </row>
    <row r="20490" spans="1:1">
      <c r="A20490" t="s">
        <v>23108</v>
      </c>
    </row>
    <row r="20491" spans="1:1">
      <c r="A20491" t="s">
        <v>23109</v>
      </c>
    </row>
    <row r="20492" spans="1:1">
      <c r="A20492" t="s">
        <v>23110</v>
      </c>
    </row>
    <row r="20493" spans="1:1">
      <c r="A20493" t="s">
        <v>23111</v>
      </c>
    </row>
    <row r="20494" spans="1:1">
      <c r="A20494" t="s">
        <v>23112</v>
      </c>
    </row>
    <row r="20495" spans="1:1">
      <c r="A20495" t="s">
        <v>23113</v>
      </c>
    </row>
    <row r="20496" spans="1:1">
      <c r="A20496" s="1" t="s">
        <v>23114</v>
      </c>
    </row>
    <row r="20501" spans="1:3">
      <c r="A20501" t="s">
        <v>23115</v>
      </c>
    </row>
    <row r="20503" spans="1:3">
      <c r="A20503" t="s">
        <v>23116</v>
      </c>
      <c r="B20503" t="s">
        <v>23117</v>
      </c>
      <c r="C20503" t="s">
        <v>23118</v>
      </c>
    </row>
    <row r="20505" spans="1:3">
      <c r="A20505" t="s">
        <v>23119</v>
      </c>
    </row>
    <row r="20507" spans="1:3">
      <c r="A20507" t="s">
        <v>23120</v>
      </c>
    </row>
    <row r="20509" spans="1:3">
      <c r="A20509" t="s">
        <v>23121</v>
      </c>
      <c r="B20509" t="s">
        <v>23122</v>
      </c>
    </row>
    <row r="20511" spans="1:3">
      <c r="A20511" t="s">
        <v>23123</v>
      </c>
    </row>
    <row r="20513" spans="1:3">
      <c r="A20513" t="s">
        <v>23124</v>
      </c>
    </row>
    <row r="20515" spans="1:3">
      <c r="A20515" t="s">
        <v>23125</v>
      </c>
      <c r="B20515" t="s">
        <v>23126</v>
      </c>
    </row>
    <row r="20517" spans="1:3">
      <c r="A20517" t="s">
        <v>23127</v>
      </c>
      <c r="B20517" t="s">
        <v>23128</v>
      </c>
      <c r="C20517" t="s">
        <v>23129</v>
      </c>
    </row>
    <row r="20519" spans="1:3">
      <c r="A20519" t="s">
        <v>23120</v>
      </c>
    </row>
    <row r="20521" spans="1:3">
      <c r="A20521" t="s">
        <v>23130</v>
      </c>
      <c r="B20521" t="s">
        <v>23131</v>
      </c>
      <c r="C20521" t="s">
        <v>23132</v>
      </c>
    </row>
    <row r="20524" spans="1:3">
      <c r="A20524" t="s">
        <v>23133</v>
      </c>
      <c r="B20524" t="s">
        <v>23134</v>
      </c>
    </row>
    <row r="20525" spans="1:3">
      <c r="A20525" s="1" t="s">
        <v>23135</v>
      </c>
    </row>
    <row r="20530" spans="1:3">
      <c r="A20530" t="s">
        <v>23136</v>
      </c>
    </row>
    <row r="20531" spans="1:3">
      <c r="A20531" t="s">
        <v>23137</v>
      </c>
      <c r="B20531" t="s">
        <v>23138</v>
      </c>
    </row>
    <row r="20532" spans="1:3">
      <c r="A20532" t="s">
        <v>23139</v>
      </c>
    </row>
    <row r="20534" spans="1:3">
      <c r="A20534" t="s">
        <v>23140</v>
      </c>
    </row>
    <row r="20535" spans="1:3">
      <c r="A20535" s="1" t="s">
        <v>23141</v>
      </c>
    </row>
    <row r="20540" spans="1:3">
      <c r="A20540" t="s">
        <v>23142</v>
      </c>
      <c r="B20540" t="s">
        <v>23143</v>
      </c>
      <c r="C20540" t="s">
        <v>23144</v>
      </c>
    </row>
    <row r="20541" spans="1:3">
      <c r="A20541" s="1" t="s">
        <v>23145</v>
      </c>
    </row>
    <row r="20546" spans="1:16">
      <c r="A20546" t="s">
        <v>23146</v>
      </c>
    </row>
    <row r="20549" spans="1:16">
      <c r="A20549" t="s">
        <v>23147</v>
      </c>
      <c r="B20549" t="s">
        <v>23148</v>
      </c>
      <c r="C20549" t="s">
        <v>23149</v>
      </c>
    </row>
    <row r="20551" spans="1:16">
      <c r="A20551" t="s">
        <v>23150</v>
      </c>
    </row>
    <row r="20552" spans="1:16">
      <c r="A20552" t="s">
        <v>23151</v>
      </c>
      <c r="B20552" t="s">
        <v>23152</v>
      </c>
    </row>
    <row r="20554" spans="1:16">
      <c r="A20554" t="s">
        <v>23153</v>
      </c>
      <c r="B20554" t="s">
        <v>1052</v>
      </c>
      <c r="C20554" t="s">
        <v>23154</v>
      </c>
      <c r="D20554" t="s">
        <v>3199</v>
      </c>
      <c r="E20554" t="s">
        <v>23155</v>
      </c>
      <c r="F20554" t="s">
        <v>23156</v>
      </c>
      <c r="G20554" t="s">
        <v>23157</v>
      </c>
      <c r="H20554" t="s">
        <v>7585</v>
      </c>
      <c r="I20554" t="s">
        <v>23158</v>
      </c>
      <c r="J20554" t="s">
        <v>4288</v>
      </c>
      <c r="K20554" t="s">
        <v>302</v>
      </c>
      <c r="L20554" t="s">
        <v>493</v>
      </c>
      <c r="M20554" t="s">
        <v>366</v>
      </c>
      <c r="N20554" t="s">
        <v>23159</v>
      </c>
      <c r="O20554" t="s">
        <v>10164</v>
      </c>
      <c r="P20554" t="s">
        <v>23160</v>
      </c>
    </row>
    <row r="20556" spans="1:16">
      <c r="A20556" t="s">
        <v>23161</v>
      </c>
      <c r="B20556" t="s">
        <v>23162</v>
      </c>
    </row>
    <row r="20557" spans="1:16">
      <c r="A20557" t="s">
        <v>23163</v>
      </c>
      <c r="B20557" t="s">
        <v>23164</v>
      </c>
    </row>
    <row r="20559" spans="1:16">
      <c r="A20559" t="s">
        <v>23165</v>
      </c>
    </row>
    <row r="20561" spans="1:12">
      <c r="A20561" t="s">
        <v>23166</v>
      </c>
      <c r="B20561" t="s">
        <v>23167</v>
      </c>
      <c r="C20561" t="s">
        <v>23168</v>
      </c>
      <c r="D20561" t="s">
        <v>23169</v>
      </c>
      <c r="E20561" t="s">
        <v>23170</v>
      </c>
    </row>
    <row r="20563" spans="1:12">
      <c r="A20563" t="s">
        <v>23171</v>
      </c>
      <c r="B20563" t="s">
        <v>23172</v>
      </c>
      <c r="C20563" t="s">
        <v>23173</v>
      </c>
    </row>
    <row r="20565" spans="1:12">
      <c r="A20565" t="s">
        <v>23174</v>
      </c>
    </row>
    <row r="20567" spans="1:12">
      <c r="A20567" t="s">
        <v>23175</v>
      </c>
      <c r="B20567" t="s">
        <v>23176</v>
      </c>
      <c r="C20567" t="s">
        <v>1360</v>
      </c>
      <c r="D20567" t="s">
        <v>23177</v>
      </c>
    </row>
    <row r="20568" spans="1:12">
      <c r="A20568" t="s">
        <v>23178</v>
      </c>
    </row>
    <row r="20569" spans="1:12">
      <c r="A20569" t="s">
        <v>23179</v>
      </c>
      <c r="B20569" t="s">
        <v>366</v>
      </c>
      <c r="C20569" t="s">
        <v>23180</v>
      </c>
      <c r="D20569" t="s">
        <v>28</v>
      </c>
      <c r="E20569" t="s">
        <v>2103</v>
      </c>
      <c r="F20569" t="s">
        <v>3359</v>
      </c>
      <c r="G20569" t="s">
        <v>493</v>
      </c>
      <c r="H20569" t="s">
        <v>366</v>
      </c>
      <c r="I20569" t="s">
        <v>23159</v>
      </c>
      <c r="J20569" t="s">
        <v>368</v>
      </c>
      <c r="K20569" t="s">
        <v>4289</v>
      </c>
      <c r="L20569" t="s">
        <v>23181</v>
      </c>
    </row>
    <row r="20570" spans="1:12">
      <c r="A20570" t="s">
        <v>14311</v>
      </c>
      <c r="B20570" t="s">
        <v>23182</v>
      </c>
      <c r="C20570" t="s">
        <v>23183</v>
      </c>
    </row>
    <row r="20571" spans="1:12">
      <c r="A20571" t="s">
        <v>23184</v>
      </c>
      <c r="B20571" t="s">
        <v>23185</v>
      </c>
    </row>
    <row r="20572" spans="1:12">
      <c r="A20572" t="s">
        <v>23186</v>
      </c>
    </row>
    <row r="20574" spans="1:12">
      <c r="A20574" t="s">
        <v>23187</v>
      </c>
      <c r="B20574" t="s">
        <v>23188</v>
      </c>
      <c r="C20574" t="s">
        <v>378</v>
      </c>
      <c r="D20574" t="s">
        <v>23189</v>
      </c>
    </row>
    <row r="20577" spans="1:6">
      <c r="A20577" t="s">
        <v>23190</v>
      </c>
      <c r="B20577" t="s">
        <v>17124</v>
      </c>
      <c r="C20577" t="s">
        <v>17126</v>
      </c>
    </row>
    <row r="20579" spans="1:6">
      <c r="A20579" t="s">
        <v>23191</v>
      </c>
      <c r="B20579" t="s">
        <v>4366</v>
      </c>
      <c r="C20579" t="s">
        <v>23192</v>
      </c>
      <c r="D20579" t="s">
        <v>17124</v>
      </c>
      <c r="E20579" t="s">
        <v>17292</v>
      </c>
      <c r="F20579" t="s">
        <v>23193</v>
      </c>
    </row>
    <row r="20580" spans="1:6">
      <c r="A20580" t="s">
        <v>8542</v>
      </c>
    </row>
    <row r="20581" spans="1:6">
      <c r="A20581" t="s">
        <v>23194</v>
      </c>
    </row>
    <row r="20586" spans="1:6">
      <c r="A20586" t="s">
        <v>23195</v>
      </c>
    </row>
    <row r="20588" spans="1:6">
      <c r="A20588" t="s">
        <v>1802</v>
      </c>
    </row>
    <row r="20590" spans="1:6">
      <c r="A20590" t="s">
        <v>1803</v>
      </c>
    </row>
    <row r="20592" spans="1:6">
      <c r="A20592" t="s">
        <v>1804</v>
      </c>
    </row>
    <row r="20594" spans="1:11">
      <c r="A20594" t="s">
        <v>1805</v>
      </c>
      <c r="B20594" t="s">
        <v>218</v>
      </c>
      <c r="C20594" t="s">
        <v>380</v>
      </c>
      <c r="D20594" t="s">
        <v>378</v>
      </c>
      <c r="E20594" t="s">
        <v>377</v>
      </c>
      <c r="F20594" t="s">
        <v>379</v>
      </c>
      <c r="G20594" t="s">
        <v>1806</v>
      </c>
      <c r="H20594" t="s">
        <v>1807</v>
      </c>
    </row>
    <row r="20596" spans="1:11">
      <c r="A20596" t="s">
        <v>1808</v>
      </c>
    </row>
    <row r="20598" spans="1:11">
      <c r="A20598" t="s">
        <v>1809</v>
      </c>
    </row>
    <row r="20599" spans="1:11">
      <c r="A20599" t="s">
        <v>1810</v>
      </c>
    </row>
    <row r="20600" spans="1:11">
      <c r="A20600" t="s">
        <v>1811</v>
      </c>
    </row>
    <row r="20601" spans="1:11">
      <c r="A20601" t="s">
        <v>1812</v>
      </c>
    </row>
    <row r="20602" spans="1:11">
      <c r="A20602" t="s">
        <v>1813</v>
      </c>
    </row>
    <row r="20603" spans="1:11">
      <c r="A20603" t="s">
        <v>1814</v>
      </c>
    </row>
    <row r="20605" spans="1:11">
      <c r="A20605" t="s">
        <v>1815</v>
      </c>
    </row>
    <row r="20607" spans="1:11">
      <c r="A20607" t="s">
        <v>1816</v>
      </c>
      <c r="B20607" t="s">
        <v>1817</v>
      </c>
      <c r="C20607" t="s">
        <v>28</v>
      </c>
      <c r="D20607" t="s">
        <v>301</v>
      </c>
      <c r="E20607" t="s">
        <v>302</v>
      </c>
      <c r="F20607" t="s">
        <v>288</v>
      </c>
      <c r="G20607" t="s">
        <v>1818</v>
      </c>
      <c r="H20607" t="s">
        <v>1819</v>
      </c>
      <c r="I20607" t="s">
        <v>674</v>
      </c>
      <c r="J20607" t="s">
        <v>1820</v>
      </c>
      <c r="K20607" t="s">
        <v>1821</v>
      </c>
    </row>
    <row r="20609" spans="1:118">
      <c r="A20609" t="s">
        <v>1822</v>
      </c>
    </row>
    <row r="20610" spans="1:118">
      <c r="A20610" t="s">
        <v>1823</v>
      </c>
    </row>
    <row r="20615" spans="1:118">
      <c r="A20615" t="s">
        <v>23196</v>
      </c>
      <c r="B20615" t="s">
        <v>23197</v>
      </c>
      <c r="C20615" t="s">
        <v>23198</v>
      </c>
      <c r="D20615" t="s">
        <v>16161</v>
      </c>
      <c r="E20615" t="s">
        <v>23199</v>
      </c>
      <c r="F20615" t="s">
        <v>23200</v>
      </c>
      <c r="G20615" t="s">
        <v>13208</v>
      </c>
      <c r="H20615" t="s">
        <v>23201</v>
      </c>
      <c r="I20615" t="s">
        <v>23202</v>
      </c>
      <c r="J20615" t="s">
        <v>23203</v>
      </c>
      <c r="K20615" t="s">
        <v>16643</v>
      </c>
      <c r="L20615" t="s">
        <v>23204</v>
      </c>
      <c r="M20615" t="s">
        <v>23205</v>
      </c>
      <c r="N20615" t="s">
        <v>22947</v>
      </c>
      <c r="O20615" t="s">
        <v>23206</v>
      </c>
      <c r="P20615" t="s">
        <v>23207</v>
      </c>
      <c r="Q20615" t="s">
        <v>23208</v>
      </c>
      <c r="R20615" t="s">
        <v>23209</v>
      </c>
      <c r="S20615" t="s">
        <v>23210</v>
      </c>
      <c r="T20615" t="s">
        <v>23211</v>
      </c>
      <c r="U20615" t="s">
        <v>2602</v>
      </c>
      <c r="V20615" t="s">
        <v>23212</v>
      </c>
      <c r="W20615" t="s">
        <v>23213</v>
      </c>
      <c r="X20615" t="s">
        <v>23214</v>
      </c>
      <c r="Y20615" t="s">
        <v>23215</v>
      </c>
      <c r="Z20615" t="s">
        <v>22702</v>
      </c>
      <c r="AA20615" t="s">
        <v>15396</v>
      </c>
      <c r="AB20615" t="s">
        <v>16019</v>
      </c>
      <c r="AC20615" t="s">
        <v>23216</v>
      </c>
      <c r="AD20615" t="s">
        <v>23217</v>
      </c>
      <c r="AE20615" t="s">
        <v>23218</v>
      </c>
      <c r="AF20615" t="s">
        <v>23219</v>
      </c>
      <c r="AG20615" t="s">
        <v>23220</v>
      </c>
      <c r="AH20615" t="s">
        <v>23221</v>
      </c>
      <c r="AI20615" t="s">
        <v>12032</v>
      </c>
      <c r="AJ20615" t="s">
        <v>23222</v>
      </c>
      <c r="AK20615" t="s">
        <v>23223</v>
      </c>
      <c r="AL20615" t="s">
        <v>23224</v>
      </c>
      <c r="AM20615" t="s">
        <v>23225</v>
      </c>
      <c r="AN20615" t="s">
        <v>23226</v>
      </c>
      <c r="AO20615" t="s">
        <v>23227</v>
      </c>
      <c r="AP20615" t="s">
        <v>23228</v>
      </c>
      <c r="AQ20615" t="s">
        <v>23229</v>
      </c>
      <c r="AR20615" t="s">
        <v>23230</v>
      </c>
      <c r="AS20615" t="s">
        <v>23231</v>
      </c>
      <c r="AT20615" t="s">
        <v>23232</v>
      </c>
      <c r="AU20615" t="s">
        <v>23233</v>
      </c>
      <c r="AV20615" t="s">
        <v>23234</v>
      </c>
      <c r="AW20615" t="s">
        <v>23235</v>
      </c>
      <c r="AX20615" t="s">
        <v>20987</v>
      </c>
      <c r="AY20615" t="s">
        <v>23236</v>
      </c>
      <c r="AZ20615" t="s">
        <v>23237</v>
      </c>
      <c r="BA20615" t="s">
        <v>23238</v>
      </c>
      <c r="BB20615" t="s">
        <v>15351</v>
      </c>
      <c r="BC20615" t="s">
        <v>23239</v>
      </c>
      <c r="BD20615" t="s">
        <v>23240</v>
      </c>
      <c r="BE20615" t="s">
        <v>23241</v>
      </c>
      <c r="BF20615" t="s">
        <v>23242</v>
      </c>
      <c r="BG20615" t="s">
        <v>23243</v>
      </c>
      <c r="BH20615" t="s">
        <v>23244</v>
      </c>
      <c r="BI20615" t="s">
        <v>22639</v>
      </c>
      <c r="BJ20615" t="s">
        <v>23245</v>
      </c>
      <c r="BK20615" t="s">
        <v>23246</v>
      </c>
      <c r="BL20615" t="s">
        <v>23247</v>
      </c>
      <c r="BM20615" t="s">
        <v>23248</v>
      </c>
      <c r="BN20615" t="s">
        <v>23249</v>
      </c>
      <c r="BO20615" t="s">
        <v>2659</v>
      </c>
      <c r="BP20615" t="s">
        <v>23250</v>
      </c>
      <c r="BQ20615" t="s">
        <v>20926</v>
      </c>
      <c r="BR20615" t="s">
        <v>23251</v>
      </c>
      <c r="BS20615" t="s">
        <v>23252</v>
      </c>
      <c r="BT20615" t="s">
        <v>23253</v>
      </c>
      <c r="BU20615" t="s">
        <v>23254</v>
      </c>
      <c r="BV20615" t="s">
        <v>23255</v>
      </c>
      <c r="BW20615" t="s">
        <v>23256</v>
      </c>
      <c r="BX20615" t="s">
        <v>18010</v>
      </c>
      <c r="BY20615" t="s">
        <v>15303</v>
      </c>
      <c r="BZ20615" t="s">
        <v>23257</v>
      </c>
      <c r="CA20615" t="s">
        <v>23258</v>
      </c>
      <c r="CB20615" t="s">
        <v>15283</v>
      </c>
      <c r="CC20615" t="s">
        <v>23259</v>
      </c>
      <c r="CD20615" t="s">
        <v>23260</v>
      </c>
      <c r="CE20615" t="s">
        <v>12352</v>
      </c>
      <c r="CF20615" t="s">
        <v>15262</v>
      </c>
      <c r="CG20615" t="s">
        <v>4590</v>
      </c>
      <c r="CH20615" t="s">
        <v>23261</v>
      </c>
      <c r="CI20615" t="s">
        <v>23262</v>
      </c>
      <c r="CJ20615" t="s">
        <v>23263</v>
      </c>
      <c r="CK20615" t="s">
        <v>23264</v>
      </c>
      <c r="CL20615" t="s">
        <v>23265</v>
      </c>
      <c r="CM20615" t="s">
        <v>23266</v>
      </c>
      <c r="CN20615" t="s">
        <v>23267</v>
      </c>
      <c r="CO20615" t="s">
        <v>22809</v>
      </c>
      <c r="CP20615" t="s">
        <v>23268</v>
      </c>
      <c r="CQ20615" t="s">
        <v>23269</v>
      </c>
      <c r="CR20615" t="s">
        <v>23270</v>
      </c>
      <c r="CS20615" t="s">
        <v>23271</v>
      </c>
      <c r="CT20615" t="s">
        <v>23272</v>
      </c>
      <c r="CU20615" t="s">
        <v>23273</v>
      </c>
      <c r="CV20615" t="s">
        <v>23274</v>
      </c>
      <c r="CW20615" t="s">
        <v>23275</v>
      </c>
      <c r="CX20615" t="s">
        <v>23276</v>
      </c>
      <c r="CY20615" t="s">
        <v>23277</v>
      </c>
      <c r="CZ20615" t="s">
        <v>9931</v>
      </c>
      <c r="DA20615" t="s">
        <v>22857</v>
      </c>
      <c r="DB20615" t="s">
        <v>23278</v>
      </c>
      <c r="DC20615" t="s">
        <v>23279</v>
      </c>
      <c r="DD20615" t="s">
        <v>13886</v>
      </c>
      <c r="DE20615" t="s">
        <v>23280</v>
      </c>
      <c r="DF20615" t="s">
        <v>23281</v>
      </c>
      <c r="DG20615" t="s">
        <v>23282</v>
      </c>
      <c r="DH20615" t="s">
        <v>23283</v>
      </c>
      <c r="DI20615" t="s">
        <v>23284</v>
      </c>
      <c r="DJ20615" t="s">
        <v>23285</v>
      </c>
      <c r="DK20615" t="s">
        <v>23286</v>
      </c>
      <c r="DL20615" t="s">
        <v>23287</v>
      </c>
      <c r="DM20615" t="s">
        <v>23288</v>
      </c>
      <c r="DN20615" t="s">
        <v>23011</v>
      </c>
    </row>
    <row r="20616" spans="1:118">
      <c r="A20616" s="1" t="s">
        <v>23289</v>
      </c>
    </row>
    <row r="20621" spans="1:118">
      <c r="A20621" t="s">
        <v>23290</v>
      </c>
    </row>
    <row r="20623" spans="1:118">
      <c r="A20623" t="s">
        <v>23291</v>
      </c>
      <c r="B20623" t="s">
        <v>23292</v>
      </c>
      <c r="C20623" t="s">
        <v>23293</v>
      </c>
      <c r="D20623" t="s">
        <v>23294</v>
      </c>
      <c r="E20623" t="s">
        <v>23295</v>
      </c>
    </row>
    <row r="20625" spans="1:4">
      <c r="A20625" t="s">
        <v>23296</v>
      </c>
    </row>
    <row r="20627" spans="1:4">
      <c r="A20627" t="s">
        <v>23297</v>
      </c>
      <c r="B20627" t="s">
        <v>23298</v>
      </c>
    </row>
    <row r="20629" spans="1:4">
      <c r="A20629" t="s">
        <v>23299</v>
      </c>
      <c r="B20629" t="s">
        <v>3196</v>
      </c>
      <c r="C20629" t="s">
        <v>23300</v>
      </c>
      <c r="D20629" t="s">
        <v>23301</v>
      </c>
    </row>
    <row r="20631" spans="1:4">
      <c r="A20631" t="s">
        <v>23302</v>
      </c>
    </row>
    <row r="20633" spans="1:4">
      <c r="A20633" t="s">
        <v>8304</v>
      </c>
      <c r="B20633" t="s">
        <v>23303</v>
      </c>
    </row>
    <row r="20634" spans="1:4">
      <c r="A20634">
        <f>1-469-609-7138</f>
        <v>-8215</v>
      </c>
    </row>
    <row r="20635" spans="1:4">
      <c r="A20635" t="s">
        <v>23304</v>
      </c>
    </row>
    <row r="20636" spans="1:4">
      <c r="A20636" t="s">
        <v>23305</v>
      </c>
    </row>
    <row r="20637" spans="1:4">
      <c r="A20637" s="1" t="s">
        <v>23306</v>
      </c>
    </row>
    <row r="20642" spans="1:5">
      <c r="A20642" t="s">
        <v>23307</v>
      </c>
      <c r="B20642" t="s">
        <v>880</v>
      </c>
      <c r="C20642" t="s">
        <v>1635</v>
      </c>
      <c r="D20642" t="s">
        <v>23308</v>
      </c>
      <c r="E20642" t="s">
        <v>23309</v>
      </c>
    </row>
    <row r="20643" spans="1:5">
      <c r="A20643" t="s">
        <v>23310</v>
      </c>
    </row>
    <row r="20645" spans="1:5">
      <c r="A20645" t="s">
        <v>23311</v>
      </c>
    </row>
    <row r="20646" spans="1:5">
      <c r="A20646" t="s">
        <v>23312</v>
      </c>
      <c r="B20646" t="s">
        <v>23313</v>
      </c>
      <c r="C20646" t="s">
        <v>23314</v>
      </c>
      <c r="D20646" t="s">
        <v>23315</v>
      </c>
    </row>
    <row r="20647" spans="1:5">
      <c r="A20647" t="s">
        <v>308</v>
      </c>
    </row>
    <row r="20648" spans="1:5">
      <c r="A20648" t="s">
        <v>23316</v>
      </c>
    </row>
    <row r="20653" spans="1:5">
      <c r="A20653" t="s">
        <v>5232</v>
      </c>
    </row>
    <row r="20655" spans="1:5">
      <c r="A20655" t="s">
        <v>23317</v>
      </c>
      <c r="B20655" t="s">
        <v>23318</v>
      </c>
    </row>
    <row r="20657" spans="1:2">
      <c r="A20657" t="s">
        <v>3160</v>
      </c>
    </row>
    <row r="20658" spans="1:2">
      <c r="A20658" t="s">
        <v>23319</v>
      </c>
    </row>
    <row r="20659" spans="1:2">
      <c r="A20659" t="s">
        <v>23320</v>
      </c>
    </row>
    <row r="20660" spans="1:2">
      <c r="A20660" t="s">
        <v>23321</v>
      </c>
    </row>
    <row r="20661" spans="1:2">
      <c r="A20661" t="s">
        <v>23322</v>
      </c>
    </row>
    <row r="20662" spans="1:2">
      <c r="A20662" t="s">
        <v>23323</v>
      </c>
    </row>
    <row r="20663" spans="1:2">
      <c r="A20663" t="s">
        <v>23324</v>
      </c>
    </row>
    <row r="20664" spans="1:2">
      <c r="A20664" t="s">
        <v>23325</v>
      </c>
    </row>
    <row r="20665" spans="1:2">
      <c r="A20665" t="s">
        <v>23326</v>
      </c>
    </row>
    <row r="20666" spans="1:2">
      <c r="A20666" t="s">
        <v>23327</v>
      </c>
    </row>
    <row r="20667" spans="1:2">
      <c r="A20667" t="s">
        <v>23328</v>
      </c>
      <c r="B20667" t="s">
        <v>23329</v>
      </c>
    </row>
    <row r="20669" spans="1:2">
      <c r="A20669" t="s">
        <v>23330</v>
      </c>
    </row>
    <row r="20670" spans="1:2">
      <c r="A20670" t="s">
        <v>23331</v>
      </c>
    </row>
    <row r="20671" spans="1:2">
      <c r="A20671" t="s">
        <v>23332</v>
      </c>
    </row>
    <row r="20673" spans="1:3">
      <c r="A20673" t="s">
        <v>23333</v>
      </c>
    </row>
    <row r="20674" spans="1:3">
      <c r="A20674" t="s">
        <v>308</v>
      </c>
    </row>
    <row r="20675" spans="1:3">
      <c r="A20675" t="s">
        <v>23334</v>
      </c>
    </row>
    <row r="20680" spans="1:3">
      <c r="A20680" t="s">
        <v>23335</v>
      </c>
    </row>
    <row r="20681" spans="1:3">
      <c r="A20681" t="s">
        <v>23336</v>
      </c>
    </row>
    <row r="20683" spans="1:3">
      <c r="A20683" t="s">
        <v>23337</v>
      </c>
    </row>
    <row r="20684" spans="1:3">
      <c r="A20684" t="s">
        <v>23338</v>
      </c>
    </row>
    <row r="20685" spans="1:3">
      <c r="A20685" t="s">
        <v>23339</v>
      </c>
    </row>
    <row r="20686" spans="1:3">
      <c r="A20686" t="s">
        <v>23340</v>
      </c>
    </row>
    <row r="20687" spans="1:3">
      <c r="A20687" t="s">
        <v>23341</v>
      </c>
    </row>
    <row r="20688" spans="1:3">
      <c r="A20688" t="s">
        <v>23342</v>
      </c>
      <c r="B20688">
        <v>2</v>
      </c>
      <c r="C20688">
        <v>3</v>
      </c>
    </row>
    <row r="20689" spans="1:7">
      <c r="A20689" t="s">
        <v>23343</v>
      </c>
    </row>
    <row r="20690" spans="1:7">
      <c r="A20690" t="s">
        <v>23344</v>
      </c>
    </row>
    <row r="20691" spans="1:7">
      <c r="A20691" t="s">
        <v>23345</v>
      </c>
    </row>
    <row r="20692" spans="1:7">
      <c r="A20692" t="s">
        <v>23346</v>
      </c>
    </row>
    <row r="20693" spans="1:7">
      <c r="A20693" t="s">
        <v>23347</v>
      </c>
    </row>
    <row r="20694" spans="1:7">
      <c r="A20694" t="s">
        <v>23348</v>
      </c>
    </row>
    <row r="20695" spans="1:7">
      <c r="A20695" t="s">
        <v>23349</v>
      </c>
      <c r="B20695" t="s">
        <v>23350</v>
      </c>
    </row>
    <row r="20696" spans="1:7">
      <c r="A20696" t="s">
        <v>835</v>
      </c>
      <c r="B20696">
        <v>1</v>
      </c>
      <c r="C20696">
        <v>50</v>
      </c>
      <c r="D20696">
        <v>60</v>
      </c>
      <c r="E20696">
        <v>60</v>
      </c>
      <c r="F20696" t="s">
        <v>23351</v>
      </c>
    </row>
    <row r="20697" spans="1:7">
      <c r="A20697" t="s">
        <v>23352</v>
      </c>
    </row>
    <row r="20702" spans="1:7">
      <c r="A20702" t="s">
        <v>23353</v>
      </c>
      <c r="B20702" t="s">
        <v>313</v>
      </c>
      <c r="C20702" t="s">
        <v>2413</v>
      </c>
      <c r="D20702" t="s">
        <v>315</v>
      </c>
      <c r="E20702" t="s">
        <v>1647</v>
      </c>
      <c r="F20702" t="s">
        <v>23354</v>
      </c>
      <c r="G20702" t="s">
        <v>23355</v>
      </c>
    </row>
    <row r="20704" spans="1:7">
      <c r="A20704" t="s">
        <v>23356</v>
      </c>
    </row>
    <row r="20706" spans="1:5">
      <c r="A20706" t="s">
        <v>23357</v>
      </c>
    </row>
    <row r="20708" spans="1:5">
      <c r="A20708" t="s">
        <v>23358</v>
      </c>
    </row>
    <row r="20710" spans="1:5">
      <c r="A20710" t="s">
        <v>23359</v>
      </c>
      <c r="B20710" t="s">
        <v>17274</v>
      </c>
      <c r="C20710" t="s">
        <v>23360</v>
      </c>
    </row>
    <row r="20711" spans="1:5">
      <c r="A20711" t="s">
        <v>23361</v>
      </c>
    </row>
    <row r="20712" spans="1:5">
      <c r="A20712" t="s">
        <v>23362</v>
      </c>
    </row>
    <row r="20714" spans="1:5">
      <c r="A20714" t="s">
        <v>23363</v>
      </c>
    </row>
    <row r="20715" spans="1:5">
      <c r="A20715" t="s">
        <v>15184</v>
      </c>
      <c r="B20715" t="s">
        <v>23364</v>
      </c>
      <c r="C20715" t="s">
        <v>23365</v>
      </c>
    </row>
    <row r="20716" spans="1:5">
      <c r="A20716" t="s">
        <v>23366</v>
      </c>
      <c r="B20716" t="s">
        <v>12338</v>
      </c>
      <c r="C20716" t="s">
        <v>23367</v>
      </c>
      <c r="D20716" t="s">
        <v>23368</v>
      </c>
      <c r="E20716" t="s">
        <v>23369</v>
      </c>
    </row>
    <row r="20718" spans="1:5">
      <c r="A20718" t="s">
        <v>23370</v>
      </c>
    </row>
    <row r="20719" spans="1:5">
      <c r="A20719" t="s">
        <v>23371</v>
      </c>
    </row>
    <row r="20720" spans="1:5">
      <c r="A20720" t="s">
        <v>23372</v>
      </c>
    </row>
    <row r="20721" spans="1:7">
      <c r="A20721" t="s">
        <v>23373</v>
      </c>
    </row>
    <row r="20723" spans="1:7">
      <c r="A20723" t="s">
        <v>23374</v>
      </c>
    </row>
    <row r="20724" spans="1:7">
      <c r="A20724" t="s">
        <v>23375</v>
      </c>
    </row>
    <row r="20726" spans="1:7">
      <c r="A20726" t="s">
        <v>2858</v>
      </c>
    </row>
    <row r="20728" spans="1:7">
      <c r="A20728" t="s">
        <v>23376</v>
      </c>
      <c r="B20728" t="s">
        <v>23377</v>
      </c>
      <c r="C20728" t="s">
        <v>23378</v>
      </c>
      <c r="D20728" t="s">
        <v>23379</v>
      </c>
      <c r="E20728" t="s">
        <v>23380</v>
      </c>
      <c r="F20728" t="s">
        <v>4662</v>
      </c>
      <c r="G20728" t="s">
        <v>23381</v>
      </c>
    </row>
    <row r="20730" spans="1:7">
      <c r="A20730" t="s">
        <v>23382</v>
      </c>
    </row>
    <row r="20732" spans="1:7">
      <c r="A20732" t="s">
        <v>23383</v>
      </c>
    </row>
    <row r="20733" spans="1:7">
      <c r="A20733" t="s">
        <v>2749</v>
      </c>
      <c r="B20733" t="s">
        <v>23384</v>
      </c>
    </row>
    <row r="20735" spans="1:7">
      <c r="A20735" t="s">
        <v>23385</v>
      </c>
    </row>
    <row r="20737" spans="1:3">
      <c r="A20737" t="s">
        <v>23386</v>
      </c>
    </row>
    <row r="20738" spans="1:3">
      <c r="A20738" t="s">
        <v>23387</v>
      </c>
    </row>
    <row r="20740" spans="1:3">
      <c r="A20740" t="s">
        <v>23388</v>
      </c>
    </row>
    <row r="20742" spans="1:3">
      <c r="A20742" t="s">
        <v>23389</v>
      </c>
    </row>
    <row r="20744" spans="1:3">
      <c r="A20744" t="s">
        <v>23390</v>
      </c>
    </row>
    <row r="20746" spans="1:3">
      <c r="A20746" t="s">
        <v>23391</v>
      </c>
      <c r="B20746" t="s">
        <v>23392</v>
      </c>
      <c r="C20746" t="s">
        <v>23393</v>
      </c>
    </row>
    <row r="20748" spans="1:3">
      <c r="A20748" t="s">
        <v>23394</v>
      </c>
    </row>
    <row r="20750" spans="1:3">
      <c r="A20750" t="s">
        <v>23395</v>
      </c>
    </row>
    <row r="20752" spans="1:3">
      <c r="A20752" t="s">
        <v>23396</v>
      </c>
    </row>
    <row r="20754" spans="1:2">
      <c r="A20754" t="s">
        <v>23397</v>
      </c>
      <c r="B20754" t="s">
        <v>23398</v>
      </c>
    </row>
    <row r="20756" spans="1:2">
      <c r="A20756" t="s">
        <v>23399</v>
      </c>
    </row>
    <row r="20758" spans="1:2">
      <c r="A20758" t="s">
        <v>23400</v>
      </c>
    </row>
    <row r="20760" spans="1:2">
      <c r="A20760" t="s">
        <v>23401</v>
      </c>
    </row>
    <row r="20762" spans="1:2">
      <c r="A20762" t="s">
        <v>23402</v>
      </c>
    </row>
    <row r="20764" spans="1:2">
      <c r="A20764" t="s">
        <v>23403</v>
      </c>
    </row>
    <row r="20766" spans="1:2">
      <c r="A20766" t="s">
        <v>23404</v>
      </c>
    </row>
    <row r="20768" spans="1:2">
      <c r="A20768" t="s">
        <v>23405</v>
      </c>
    </row>
    <row r="20770" spans="1:2">
      <c r="A20770" t="s">
        <v>23406</v>
      </c>
      <c r="B20770" t="s">
        <v>23407</v>
      </c>
    </row>
    <row r="20772" spans="1:2">
      <c r="A20772" t="s">
        <v>23408</v>
      </c>
    </row>
    <row r="20774" spans="1:2">
      <c r="A20774" t="s">
        <v>23409</v>
      </c>
    </row>
    <row r="20776" spans="1:2">
      <c r="A20776" t="s">
        <v>23410</v>
      </c>
    </row>
    <row r="20778" spans="1:2">
      <c r="A20778" t="s">
        <v>23411</v>
      </c>
    </row>
    <row r="20780" spans="1:2">
      <c r="A20780" t="s">
        <v>23412</v>
      </c>
    </row>
    <row r="20782" spans="1:2">
      <c r="A20782" t="s">
        <v>23413</v>
      </c>
    </row>
    <row r="20784" spans="1:2">
      <c r="A20784" t="s">
        <v>23414</v>
      </c>
    </row>
    <row r="20786" spans="1:2">
      <c r="A20786" t="s">
        <v>23415</v>
      </c>
    </row>
    <row r="20788" spans="1:2">
      <c r="A20788" t="s">
        <v>23416</v>
      </c>
    </row>
    <row r="20790" spans="1:2">
      <c r="A20790" t="s">
        <v>23417</v>
      </c>
    </row>
    <row r="20792" spans="1:2">
      <c r="A20792" t="s">
        <v>23418</v>
      </c>
    </row>
    <row r="20794" spans="1:2">
      <c r="A20794" t="s">
        <v>23419</v>
      </c>
    </row>
    <row r="20796" spans="1:2">
      <c r="A20796" t="s">
        <v>23420</v>
      </c>
      <c r="B20796" t="s">
        <v>23011</v>
      </c>
    </row>
    <row r="20798" spans="1:2">
      <c r="A20798" t="s">
        <v>23421</v>
      </c>
    </row>
    <row r="20800" spans="1:2">
      <c r="A20800" t="s">
        <v>23422</v>
      </c>
    </row>
    <row r="20802" spans="1:5">
      <c r="A20802" t="s">
        <v>23423</v>
      </c>
      <c r="B20802" t="s">
        <v>23424</v>
      </c>
    </row>
    <row r="20804" spans="1:5">
      <c r="A20804" t="s">
        <v>23425</v>
      </c>
    </row>
    <row r="20806" spans="1:5">
      <c r="A20806" t="s">
        <v>23426</v>
      </c>
      <c r="B20806" t="s">
        <v>23427</v>
      </c>
      <c r="C20806" t="s">
        <v>23428</v>
      </c>
      <c r="D20806" t="s">
        <v>23429</v>
      </c>
      <c r="E20806" t="s">
        <v>23430</v>
      </c>
    </row>
    <row r="20808" spans="1:5">
      <c r="A20808" t="s">
        <v>23431</v>
      </c>
    </row>
    <row r="20811" spans="1:5">
      <c r="A20811" s="1" t="s">
        <v>23432</v>
      </c>
    </row>
    <row r="20816" spans="1:5">
      <c r="A20816" t="s">
        <v>23433</v>
      </c>
      <c r="B20816" t="s">
        <v>23434</v>
      </c>
    </row>
    <row r="20818" spans="1:12">
      <c r="A20818" t="s">
        <v>23435</v>
      </c>
      <c r="B20818" t="s">
        <v>23436</v>
      </c>
      <c r="C20818" t="s">
        <v>6878</v>
      </c>
      <c r="D20818" t="s">
        <v>23437</v>
      </c>
      <c r="E20818" t="s">
        <v>23438</v>
      </c>
    </row>
    <row r="20821" spans="1:12">
      <c r="A20821" s="1" t="s">
        <v>23439</v>
      </c>
    </row>
    <row r="20826" spans="1:12">
      <c r="A20826" t="s">
        <v>23440</v>
      </c>
      <c r="B20826" t="s">
        <v>1378</v>
      </c>
      <c r="C20826" t="s">
        <v>4289</v>
      </c>
      <c r="D20826" t="s">
        <v>4288</v>
      </c>
      <c r="E20826" t="s">
        <v>29</v>
      </c>
      <c r="F20826" t="s">
        <v>3360</v>
      </c>
      <c r="G20826" t="s">
        <v>23441</v>
      </c>
      <c r="H20826" t="s">
        <v>23442</v>
      </c>
      <c r="I20826" t="s">
        <v>4288</v>
      </c>
      <c r="J20826" t="s">
        <v>29</v>
      </c>
      <c r="K20826" t="s">
        <v>3360</v>
      </c>
      <c r="L20826" t="s">
        <v>23443</v>
      </c>
    </row>
    <row r="20827" spans="1:12">
      <c r="A20827" s="1" t="s">
        <v>23444</v>
      </c>
    </row>
    <row r="20832" spans="1:12">
      <c r="A20832" t="s">
        <v>23445</v>
      </c>
    </row>
    <row r="20834" spans="1:3">
      <c r="A20834" t="s">
        <v>23446</v>
      </c>
      <c r="B20834" t="s">
        <v>8235</v>
      </c>
    </row>
    <row r="20836" spans="1:3">
      <c r="A20836" t="s">
        <v>23447</v>
      </c>
    </row>
    <row r="20838" spans="1:3">
      <c r="A20838" t="s">
        <v>23448</v>
      </c>
    </row>
    <row r="20840" spans="1:3">
      <c r="A20840" t="s">
        <v>23449</v>
      </c>
    </row>
    <row r="20842" spans="1:3">
      <c r="A20842" t="s">
        <v>23450</v>
      </c>
    </row>
    <row r="20844" spans="1:3">
      <c r="A20844" t="e">
        <f>- Reading comprehension</f>
        <v>#NAME?</v>
      </c>
    </row>
    <row r="20845" spans="1:3">
      <c r="A20845" t="s">
        <v>23451</v>
      </c>
      <c r="B20845" t="s">
        <v>23452</v>
      </c>
      <c r="C20845" t="s">
        <v>23453</v>
      </c>
    </row>
    <row r="20846" spans="1:3">
      <c r="A20846" t="e">
        <f>- VOCABULARY Development</f>
        <v>#NAME?</v>
      </c>
    </row>
    <row r="20847" spans="1:3">
      <c r="A20847" t="e">
        <f>- Word recognition</f>
        <v>#NAME?</v>
      </c>
    </row>
    <row r="20848" spans="1:3">
      <c r="A20848" t="e">
        <f>- Decoding And Phonics</f>
        <v>#NAME?</v>
      </c>
    </row>
    <row r="20849" spans="1:1">
      <c r="A20849" t="e">
        <f>- Letter recognition</f>
        <v>#NAME?</v>
      </c>
    </row>
    <row r="20850" spans="1:1">
      <c r="A20850" t="e">
        <f>- Fluency</f>
        <v>#NAME?</v>
      </c>
    </row>
    <row r="20851" spans="1:1">
      <c r="A20851" t="e">
        <f>- High-Frequency Words</f>
        <v>#NAME?</v>
      </c>
    </row>
    <row r="20853" spans="1:1">
      <c r="A20853" t="s">
        <v>23454</v>
      </c>
    </row>
    <row r="20855" spans="1:1">
      <c r="A20855" t="s">
        <v>23455</v>
      </c>
    </row>
    <row r="20857" spans="1:1">
      <c r="A20857" t="e">
        <f>- SOLVING Multi-Step Word problems</f>
        <v>#NAME?</v>
      </c>
    </row>
    <row r="20858" spans="1:1">
      <c r="A20858" t="e">
        <f>- Basic Math Operations</f>
        <v>#NAME?</v>
      </c>
    </row>
    <row r="20859" spans="1:1">
      <c r="A20859" t="e">
        <f>- place value</f>
        <v>#NAME?</v>
      </c>
    </row>
    <row r="20860" spans="1:1">
      <c r="A20860" t="e">
        <f>- Fractions</f>
        <v>#NAME?</v>
      </c>
    </row>
    <row r="20861" spans="1:1">
      <c r="A20861" t="e">
        <f>- Decimals</f>
        <v>#NAME?</v>
      </c>
    </row>
    <row r="20862" spans="1:1">
      <c r="A20862" t="e">
        <f>- Rounding</f>
        <v>#NAME?</v>
      </c>
    </row>
    <row r="20863" spans="1:1">
      <c r="A20863" t="e">
        <f>- Geometry</f>
        <v>#NAME?</v>
      </c>
    </row>
    <row r="20864" spans="1:1">
      <c r="A20864" t="e">
        <f>- Measurement</f>
        <v>#NAME?</v>
      </c>
    </row>
    <row r="20865" spans="1:3">
      <c r="A20865" t="e">
        <f>- Ratios</f>
        <v>#NAME?</v>
      </c>
      <c r="B20865" t="s">
        <v>23456</v>
      </c>
      <c r="C20865" t="s">
        <v>23457</v>
      </c>
    </row>
    <row r="20866" spans="1:3">
      <c r="A20866" t="e">
        <f>- Variables And Expressions</f>
        <v>#NAME?</v>
      </c>
    </row>
    <row r="20867" spans="1:3">
      <c r="A20867" t="e">
        <f>- Equations And Inequalities</f>
        <v>#NAME?</v>
      </c>
    </row>
    <row r="20869" spans="1:3">
      <c r="A20869" t="s">
        <v>23458</v>
      </c>
    </row>
    <row r="20871" spans="1:3">
      <c r="A20871" t="s">
        <v>23459</v>
      </c>
    </row>
    <row r="20873" spans="1:3">
      <c r="A20873" t="s">
        <v>23460</v>
      </c>
      <c r="B20873" t="s">
        <v>23461</v>
      </c>
      <c r="C20873" t="s">
        <v>23462</v>
      </c>
    </row>
    <row r="20875" spans="1:3">
      <c r="A20875" t="s">
        <v>23463</v>
      </c>
      <c r="B20875" t="s">
        <v>23464</v>
      </c>
      <c r="C20875" t="s">
        <v>23465</v>
      </c>
    </row>
    <row r="20877" spans="1:3">
      <c r="A20877" t="s">
        <v>23466</v>
      </c>
    </row>
    <row r="20878" spans="1:3">
      <c r="A20878" t="s">
        <v>23467</v>
      </c>
    </row>
    <row r="20880" spans="1:3">
      <c r="A20880" t="s">
        <v>23468</v>
      </c>
    </row>
    <row r="20883" spans="1:27">
      <c r="A20883" t="s">
        <v>3143</v>
      </c>
      <c r="B20883" t="s">
        <v>23469</v>
      </c>
      <c r="C20883" t="s">
        <v>23470</v>
      </c>
      <c r="D20883" t="s">
        <v>23471</v>
      </c>
      <c r="E20883" t="s">
        <v>311</v>
      </c>
      <c r="F20883" t="s">
        <v>23472</v>
      </c>
      <c r="G20883" t="s">
        <v>23473</v>
      </c>
      <c r="H20883" t="s">
        <v>23474</v>
      </c>
      <c r="I20883" t="s">
        <v>3794</v>
      </c>
      <c r="J20883" t="s">
        <v>23475</v>
      </c>
      <c r="K20883" t="s">
        <v>23476</v>
      </c>
      <c r="L20883" t="s">
        <v>23477</v>
      </c>
      <c r="M20883" t="s">
        <v>17108</v>
      </c>
      <c r="N20883" t="s">
        <v>23478</v>
      </c>
      <c r="O20883" t="s">
        <v>313</v>
      </c>
      <c r="P20883" t="s">
        <v>3246</v>
      </c>
      <c r="Q20883" t="s">
        <v>23479</v>
      </c>
      <c r="R20883" t="s">
        <v>9758</v>
      </c>
      <c r="S20883" t="s">
        <v>4141</v>
      </c>
      <c r="T20883" t="s">
        <v>4142</v>
      </c>
      <c r="U20883" t="s">
        <v>9781</v>
      </c>
      <c r="V20883" t="s">
        <v>7010</v>
      </c>
      <c r="W20883" t="s">
        <v>11384</v>
      </c>
      <c r="X20883" t="s">
        <v>23480</v>
      </c>
      <c r="Y20883" t="s">
        <v>23481</v>
      </c>
      <c r="Z20883" t="s">
        <v>23482</v>
      </c>
      <c r="AA20883" t="s">
        <v>23483</v>
      </c>
    </row>
    <row r="20884" spans="1:27">
      <c r="A20884" t="s">
        <v>308</v>
      </c>
    </row>
    <row r="20885" spans="1:27">
      <c r="A20885" t="s">
        <v>23484</v>
      </c>
    </row>
    <row r="20890" spans="1:27">
      <c r="A20890" t="s">
        <v>23485</v>
      </c>
    </row>
    <row r="20892" spans="1:27">
      <c r="A20892" t="s">
        <v>23486</v>
      </c>
    </row>
    <row r="20893" spans="1:27">
      <c r="A20893" t="s">
        <v>23487</v>
      </c>
    </row>
    <row r="20895" spans="1:27">
      <c r="A20895" t="s">
        <v>23488</v>
      </c>
    </row>
    <row r="20897" spans="1:10">
      <c r="A20897" t="s">
        <v>23489</v>
      </c>
    </row>
    <row r="20898" spans="1:10">
      <c r="A20898" t="s">
        <v>23490</v>
      </c>
    </row>
    <row r="20900" spans="1:10">
      <c r="A20900" t="s">
        <v>23491</v>
      </c>
      <c r="B20900" t="s">
        <v>69</v>
      </c>
      <c r="C20900" t="s">
        <v>23492</v>
      </c>
      <c r="D20900" t="s">
        <v>23493</v>
      </c>
      <c r="E20900" t="s">
        <v>23494</v>
      </c>
      <c r="F20900" t="s">
        <v>23495</v>
      </c>
      <c r="G20900" t="s">
        <v>1498</v>
      </c>
      <c r="H20900" t="s">
        <v>4934</v>
      </c>
      <c r="I20900" t="s">
        <v>23496</v>
      </c>
      <c r="J20900" t="s">
        <v>23497</v>
      </c>
    </row>
    <row r="20901" spans="1:10">
      <c r="A20901" s="1" t="s">
        <v>23498</v>
      </c>
    </row>
    <row r="20906" spans="1:10">
      <c r="A20906" t="s">
        <v>23499</v>
      </c>
    </row>
    <row r="20907" spans="1:10">
      <c r="A20907" t="s">
        <v>23500</v>
      </c>
    </row>
    <row r="20908" spans="1:10">
      <c r="A20908" t="s">
        <v>23501</v>
      </c>
    </row>
    <row r="20909" spans="1:10">
      <c r="A20909" t="s">
        <v>308</v>
      </c>
    </row>
    <row r="20910" spans="1:10">
      <c r="A20910" t="s">
        <v>23502</v>
      </c>
    </row>
    <row r="20915" spans="1:3">
      <c r="A20915" t="s">
        <v>23503</v>
      </c>
    </row>
    <row r="20917" spans="1:3">
      <c r="A20917" t="s">
        <v>23504</v>
      </c>
      <c r="B20917" t="s">
        <v>23505</v>
      </c>
      <c r="C20917" t="s">
        <v>23506</v>
      </c>
    </row>
    <row r="20919" spans="1:3">
      <c r="A20919" t="s">
        <v>23507</v>
      </c>
      <c r="B20919" t="s">
        <v>13265</v>
      </c>
      <c r="C20919" t="s">
        <v>23508</v>
      </c>
    </row>
    <row r="20920" spans="1:3">
      <c r="A20920" t="s">
        <v>23509</v>
      </c>
    </row>
    <row r="20921" spans="1:3">
      <c r="A20921" t="s">
        <v>23510</v>
      </c>
      <c r="B20921" t="s">
        <v>380</v>
      </c>
      <c r="C20921" t="s">
        <v>23511</v>
      </c>
    </row>
    <row r="20922" spans="1:3">
      <c r="A20922" t="s">
        <v>23512</v>
      </c>
    </row>
    <row r="20923" spans="1:3">
      <c r="A20923" t="s">
        <v>23513</v>
      </c>
    </row>
    <row r="20924" spans="1:3">
      <c r="A20924" t="s">
        <v>23514</v>
      </c>
    </row>
    <row r="20925" spans="1:3">
      <c r="A20925" t="s">
        <v>23515</v>
      </c>
    </row>
    <row r="20926" spans="1:3">
      <c r="A20926" t="s">
        <v>23516</v>
      </c>
    </row>
    <row r="20927" spans="1:3">
      <c r="A20927" t="s">
        <v>23517</v>
      </c>
      <c r="B20927">
        <v>2</v>
      </c>
      <c r="C20927" t="s">
        <v>23518</v>
      </c>
    </row>
    <row r="20928" spans="1:3">
      <c r="A20928" t="s">
        <v>23519</v>
      </c>
    </row>
    <row r="20929" spans="1:7">
      <c r="A20929" t="s">
        <v>23520</v>
      </c>
    </row>
    <row r="20930" spans="1:7">
      <c r="A20930" t="s">
        <v>23521</v>
      </c>
      <c r="B20930" t="s">
        <v>38</v>
      </c>
      <c r="C20930" t="s">
        <v>23522</v>
      </c>
    </row>
    <row r="20931" spans="1:7">
      <c r="A20931" t="s">
        <v>23523</v>
      </c>
      <c r="B20931" t="s">
        <v>12167</v>
      </c>
      <c r="C20931" t="s">
        <v>23524</v>
      </c>
    </row>
    <row r="20932" spans="1:7">
      <c r="A20932" t="s">
        <v>23525</v>
      </c>
      <c r="B20932" t="s">
        <v>23526</v>
      </c>
      <c r="C20932" t="s">
        <v>2232</v>
      </c>
      <c r="D20932" t="s">
        <v>5296</v>
      </c>
      <c r="E20932" t="s">
        <v>23527</v>
      </c>
      <c r="F20932" t="s">
        <v>3149</v>
      </c>
      <c r="G20932" t="s">
        <v>8314</v>
      </c>
    </row>
    <row r="20934" spans="1:7">
      <c r="A20934" t="s">
        <v>23528</v>
      </c>
      <c r="B20934">
        <v>20</v>
      </c>
      <c r="C20934" t="s">
        <v>23529</v>
      </c>
    </row>
    <row r="20936" spans="1:7">
      <c r="A20936" t="s">
        <v>23530</v>
      </c>
    </row>
    <row r="20938" spans="1:7">
      <c r="A20938" t="s">
        <v>23531</v>
      </c>
      <c r="B20938" t="s">
        <v>23532</v>
      </c>
      <c r="C20938" t="s">
        <v>23533</v>
      </c>
      <c r="D20938" t="s">
        <v>23534</v>
      </c>
    </row>
    <row r="20940" spans="1:7">
      <c r="A20940" t="s">
        <v>23535</v>
      </c>
      <c r="B20940" t="s">
        <v>4366</v>
      </c>
      <c r="C20940" t="s">
        <v>23536</v>
      </c>
    </row>
    <row r="20942" spans="1:7">
      <c r="A20942" t="s">
        <v>23537</v>
      </c>
    </row>
    <row r="20943" spans="1:7">
      <c r="A20943" t="s">
        <v>10201</v>
      </c>
    </row>
    <row r="20944" spans="1:7">
      <c r="A20944" t="s">
        <v>23538</v>
      </c>
    </row>
    <row r="20949" spans="1:1">
      <c r="A20949" t="s">
        <v>23539</v>
      </c>
    </row>
    <row r="20950" spans="1:1">
      <c r="A20950" t="s">
        <v>23540</v>
      </c>
    </row>
    <row r="20952" spans="1:1">
      <c r="A20952" t="s">
        <v>23539</v>
      </c>
    </row>
    <row r="20954" spans="1:1">
      <c r="A20954" t="s">
        <v>23541</v>
      </c>
    </row>
    <row r="20956" spans="1:1">
      <c r="A20956" t="s">
        <v>23542</v>
      </c>
    </row>
    <row r="20958" spans="1:1">
      <c r="A20958" t="s">
        <v>23543</v>
      </c>
    </row>
    <row r="20960" spans="1:1">
      <c r="A20960" t="s">
        <v>23544</v>
      </c>
    </row>
    <row r="20962" spans="1:4">
      <c r="A20962" t="s">
        <v>23545</v>
      </c>
    </row>
    <row r="20964" spans="1:4">
      <c r="A20964" t="s">
        <v>23546</v>
      </c>
    </row>
    <row r="20966" spans="1:4">
      <c r="A20966" t="s">
        <v>23547</v>
      </c>
    </row>
    <row r="20968" spans="1:4">
      <c r="A20968" t="s">
        <v>23548</v>
      </c>
      <c r="B20968" t="s">
        <v>23549</v>
      </c>
      <c r="C20968" t="s">
        <v>23550</v>
      </c>
      <c r="D20968" t="s">
        <v>23551</v>
      </c>
    </row>
    <row r="20970" spans="1:4">
      <c r="A20970" t="s">
        <v>23552</v>
      </c>
      <c r="B20970" t="s">
        <v>39</v>
      </c>
      <c r="C20970" t="s">
        <v>46</v>
      </c>
      <c r="D20970" t="s">
        <v>757</v>
      </c>
    </row>
    <row r="20972" spans="1:4">
      <c r="A20972" t="s">
        <v>23553</v>
      </c>
    </row>
    <row r="20974" spans="1:4">
      <c r="A20974" t="s">
        <v>23554</v>
      </c>
    </row>
    <row r="20976" spans="1:4">
      <c r="A20976" t="s">
        <v>23555</v>
      </c>
    </row>
    <row r="20978" spans="1:6">
      <c r="A20978" t="s">
        <v>23556</v>
      </c>
    </row>
    <row r="20980" spans="1:6">
      <c r="A20980" t="s">
        <v>23557</v>
      </c>
      <c r="B20980" t="s">
        <v>23558</v>
      </c>
    </row>
    <row r="20982" spans="1:6">
      <c r="A20982" t="s">
        <v>23559</v>
      </c>
      <c r="B20982" t="s">
        <v>23560</v>
      </c>
    </row>
    <row r="20983" spans="1:6">
      <c r="A20983" t="s">
        <v>23561</v>
      </c>
      <c r="B20983" t="s">
        <v>23562</v>
      </c>
      <c r="C20983" t="s">
        <v>23563</v>
      </c>
      <c r="D20983" t="s">
        <v>4520</v>
      </c>
    </row>
    <row r="20984" spans="1:6">
      <c r="A20984" t="s">
        <v>23564</v>
      </c>
      <c r="B20984" t="s">
        <v>23565</v>
      </c>
      <c r="C20984" t="s">
        <v>23566</v>
      </c>
      <c r="D20984" t="s">
        <v>23567</v>
      </c>
    </row>
    <row r="20985" spans="1:6">
      <c r="A20985" t="s">
        <v>23568</v>
      </c>
    </row>
    <row r="20986" spans="1:6">
      <c r="A20986" t="s">
        <v>23569</v>
      </c>
      <c r="B20986" t="s">
        <v>23570</v>
      </c>
      <c r="C20986" t="s">
        <v>23571</v>
      </c>
    </row>
    <row r="20987" spans="1:6">
      <c r="A20987" t="s">
        <v>23572</v>
      </c>
      <c r="B20987" t="s">
        <v>23573</v>
      </c>
      <c r="C20987" t="s">
        <v>6854</v>
      </c>
      <c r="D20987" t="s">
        <v>23574</v>
      </c>
      <c r="E20987" t="s">
        <v>23575</v>
      </c>
      <c r="F20987" t="s">
        <v>23576</v>
      </c>
    </row>
    <row r="20988" spans="1:6">
      <c r="A20988" t="s">
        <v>23577</v>
      </c>
    </row>
    <row r="20990" spans="1:6">
      <c r="A20990" t="s">
        <v>23578</v>
      </c>
      <c r="B20990" t="s">
        <v>23579</v>
      </c>
    </row>
    <row r="20993" spans="1:10">
      <c r="A20993" t="s">
        <v>23580</v>
      </c>
    </row>
    <row r="20995" spans="1:10">
      <c r="A20995" t="s">
        <v>23581</v>
      </c>
      <c r="B20995" t="s">
        <v>23582</v>
      </c>
    </row>
    <row r="20997" spans="1:10">
      <c r="A20997" t="s">
        <v>23583</v>
      </c>
      <c r="B20997" t="s">
        <v>23584</v>
      </c>
      <c r="C20997" t="s">
        <v>23585</v>
      </c>
      <c r="D20997" t="s">
        <v>23586</v>
      </c>
      <c r="E20997" t="s">
        <v>23587</v>
      </c>
      <c r="F20997" t="s">
        <v>23588</v>
      </c>
      <c r="G20997" t="s">
        <v>23589</v>
      </c>
      <c r="H20997" t="s">
        <v>757</v>
      </c>
    </row>
    <row r="20998" spans="1:10">
      <c r="A20998" t="s">
        <v>23590</v>
      </c>
      <c r="B20998" t="s">
        <v>23591</v>
      </c>
      <c r="C20998" t="s">
        <v>23592</v>
      </c>
    </row>
    <row r="20999" spans="1:10">
      <c r="A20999" t="s">
        <v>23593</v>
      </c>
      <c r="B20999" t="s">
        <v>23594</v>
      </c>
      <c r="C20999" t="s">
        <v>23595</v>
      </c>
      <c r="D20999" t="s">
        <v>23596</v>
      </c>
      <c r="E20999" t="s">
        <v>23597</v>
      </c>
      <c r="F20999" t="s">
        <v>23598</v>
      </c>
      <c r="G20999" t="s">
        <v>23599</v>
      </c>
      <c r="H20999" t="s">
        <v>23600</v>
      </c>
      <c r="I20999" t="s">
        <v>23601</v>
      </c>
      <c r="J20999" t="s">
        <v>757</v>
      </c>
    </row>
    <row r="21000" spans="1:10">
      <c r="A21000" t="s">
        <v>23602</v>
      </c>
      <c r="B21000" t="s">
        <v>23603</v>
      </c>
      <c r="C21000" t="s">
        <v>23604</v>
      </c>
      <c r="D21000" t="s">
        <v>1470</v>
      </c>
    </row>
    <row r="21001" spans="1:10">
      <c r="A21001" t="s">
        <v>23605</v>
      </c>
      <c r="B21001" t="s">
        <v>23606</v>
      </c>
      <c r="C21001" t="s">
        <v>23607</v>
      </c>
      <c r="D21001" t="s">
        <v>23608</v>
      </c>
    </row>
    <row r="21002" spans="1:10">
      <c r="A21002" t="s">
        <v>23609</v>
      </c>
    </row>
    <row r="21003" spans="1:10">
      <c r="A21003" t="s">
        <v>23610</v>
      </c>
      <c r="B21003" t="s">
        <v>23611</v>
      </c>
      <c r="C21003" t="s">
        <v>23612</v>
      </c>
      <c r="D21003" t="s">
        <v>23613</v>
      </c>
      <c r="E21003" t="s">
        <v>23614</v>
      </c>
      <c r="F21003" t="s">
        <v>23615</v>
      </c>
    </row>
    <row r="21004" spans="1:10">
      <c r="A21004" t="s">
        <v>23616</v>
      </c>
    </row>
    <row r="21005" spans="1:10">
      <c r="A21005" t="s">
        <v>23617</v>
      </c>
      <c r="B21005" t="s">
        <v>23618</v>
      </c>
    </row>
    <row r="21006" spans="1:10">
      <c r="A21006" t="s">
        <v>23619</v>
      </c>
      <c r="B21006" t="s">
        <v>23620</v>
      </c>
    </row>
    <row r="21007" spans="1:10">
      <c r="A21007" t="s">
        <v>23621</v>
      </c>
      <c r="B21007" t="s">
        <v>23622</v>
      </c>
      <c r="C21007" t="s">
        <v>23623</v>
      </c>
      <c r="D21007" t="s">
        <v>23624</v>
      </c>
      <c r="E21007" t="s">
        <v>757</v>
      </c>
    </row>
    <row r="21008" spans="1:10">
      <c r="A21008" t="s">
        <v>23625</v>
      </c>
      <c r="B21008" t="s">
        <v>23626</v>
      </c>
      <c r="C21008" t="s">
        <v>23627</v>
      </c>
      <c r="D21008" t="s">
        <v>23628</v>
      </c>
    </row>
    <row r="21009" spans="1:8">
      <c r="A21009" t="s">
        <v>23629</v>
      </c>
    </row>
    <row r="21010" spans="1:8">
      <c r="A21010" t="s">
        <v>23630</v>
      </c>
      <c r="B21010" t="s">
        <v>23631</v>
      </c>
      <c r="C21010" t="s">
        <v>23632</v>
      </c>
      <c r="D21010" t="s">
        <v>23633</v>
      </c>
    </row>
    <row r="21011" spans="1:8">
      <c r="A21011" t="s">
        <v>23634</v>
      </c>
    </row>
    <row r="21012" spans="1:8">
      <c r="A21012" t="s">
        <v>23635</v>
      </c>
    </row>
    <row r="21013" spans="1:8">
      <c r="A21013" t="s">
        <v>23636</v>
      </c>
      <c r="B21013" t="s">
        <v>23637</v>
      </c>
    </row>
    <row r="21014" spans="1:8">
      <c r="A21014" t="s">
        <v>23638</v>
      </c>
    </row>
    <row r="21015" spans="1:8">
      <c r="A21015" t="s">
        <v>23639</v>
      </c>
      <c r="B21015" t="s">
        <v>23640</v>
      </c>
      <c r="C21015" t="s">
        <v>23641</v>
      </c>
    </row>
    <row r="21016" spans="1:8">
      <c r="A21016" t="s">
        <v>23642</v>
      </c>
      <c r="B21016" t="s">
        <v>23643</v>
      </c>
    </row>
    <row r="21017" spans="1:8">
      <c r="A21017" t="s">
        <v>23644</v>
      </c>
      <c r="B21017" t="s">
        <v>23645</v>
      </c>
      <c r="C21017" t="s">
        <v>23646</v>
      </c>
      <c r="D21017" t="s">
        <v>23647</v>
      </c>
      <c r="E21017" t="s">
        <v>23648</v>
      </c>
    </row>
    <row r="21018" spans="1:8">
      <c r="A21018" t="s">
        <v>23649</v>
      </c>
      <c r="B21018" t="s">
        <v>23650</v>
      </c>
      <c r="C21018" t="s">
        <v>23651</v>
      </c>
    </row>
    <row r="21019" spans="1:8">
      <c r="A21019" t="s">
        <v>23652</v>
      </c>
    </row>
    <row r="21020" spans="1:8">
      <c r="A21020" t="s">
        <v>23653</v>
      </c>
    </row>
    <row r="21021" spans="1:8">
      <c r="A21021" t="s">
        <v>23654</v>
      </c>
    </row>
    <row r="21022" spans="1:8">
      <c r="A21022" t="s">
        <v>23655</v>
      </c>
    </row>
    <row r="21023" spans="1:8">
      <c r="A21023" t="s">
        <v>23656</v>
      </c>
      <c r="B21023" t="s">
        <v>2250</v>
      </c>
      <c r="C21023" t="s">
        <v>23657</v>
      </c>
      <c r="D21023" t="s">
        <v>23658</v>
      </c>
    </row>
    <row r="21024" spans="1:8">
      <c r="A21024" t="s">
        <v>23659</v>
      </c>
      <c r="B21024" t="s">
        <v>23660</v>
      </c>
      <c r="C21024" t="s">
        <v>23661</v>
      </c>
      <c r="D21024" t="s">
        <v>23662</v>
      </c>
      <c r="E21024" t="s">
        <v>23663</v>
      </c>
      <c r="F21024" t="s">
        <v>23664</v>
      </c>
      <c r="G21024" t="s">
        <v>23665</v>
      </c>
      <c r="H21024" t="s">
        <v>23666</v>
      </c>
    </row>
    <row r="21026" spans="1:6">
      <c r="A21026" t="s">
        <v>23667</v>
      </c>
    </row>
    <row r="21027" spans="1:6">
      <c r="A21027" t="s">
        <v>23668</v>
      </c>
      <c r="B21027" t="s">
        <v>818</v>
      </c>
      <c r="C21027" t="s">
        <v>23669</v>
      </c>
    </row>
    <row r="21030" spans="1:6">
      <c r="A21030" t="s">
        <v>23670</v>
      </c>
    </row>
    <row r="21031" spans="1:6">
      <c r="A21031" t="s">
        <v>23671</v>
      </c>
      <c r="B21031" t="s">
        <v>23672</v>
      </c>
      <c r="C21031" t="s">
        <v>23673</v>
      </c>
      <c r="D21031" t="s">
        <v>23674</v>
      </c>
      <c r="E21031" t="s">
        <v>23675</v>
      </c>
      <c r="F21031" t="s">
        <v>23676</v>
      </c>
    </row>
    <row r="21034" spans="1:6">
      <c r="A21034" s="1" t="s">
        <v>23677</v>
      </c>
    </row>
    <row r="21039" spans="1:6">
      <c r="A21039" t="s">
        <v>23678</v>
      </c>
      <c r="B21039" t="s">
        <v>23679</v>
      </c>
    </row>
    <row r="21041" spans="1:4">
      <c r="A21041" t="e">
        <f>-- Leah Hetz</f>
        <v>#NAME?</v>
      </c>
    </row>
    <row r="21042" spans="1:4">
      <c r="A21042" t="s">
        <v>23680</v>
      </c>
    </row>
    <row r="21044" spans="1:4">
      <c r="A21044" t="s">
        <v>8</v>
      </c>
      <c r="B21044" t="s">
        <v>23681</v>
      </c>
    </row>
    <row r="21045" spans="1:4">
      <c r="A21045" t="s">
        <v>23682</v>
      </c>
    </row>
    <row r="21047" spans="1:4">
      <c r="A21047" t="s">
        <v>23683</v>
      </c>
      <c r="B21047" t="s">
        <v>23684</v>
      </c>
      <c r="C21047" t="s">
        <v>23685</v>
      </c>
      <c r="D21047" t="s">
        <v>23686</v>
      </c>
    </row>
    <row r="21049" spans="1:4">
      <c r="A21049" t="s">
        <v>23687</v>
      </c>
    </row>
    <row r="21050" spans="1:4">
      <c r="A21050" t="s">
        <v>23688</v>
      </c>
      <c r="B21050" t="s">
        <v>23689</v>
      </c>
    </row>
    <row r="21051" spans="1:4">
      <c r="A21051" t="s">
        <v>23690</v>
      </c>
      <c r="B21051" t="s">
        <v>23691</v>
      </c>
    </row>
    <row r="21052" spans="1:4">
      <c r="A21052" t="s">
        <v>23692</v>
      </c>
    </row>
    <row r="21054" spans="1:4">
      <c r="A21054" t="s">
        <v>23693</v>
      </c>
    </row>
    <row r="21055" spans="1:4">
      <c r="A21055" s="1" t="s">
        <v>23694</v>
      </c>
    </row>
    <row r="21060" spans="1:11">
      <c r="A21060" t="s">
        <v>23695</v>
      </c>
      <c r="B21060" t="s">
        <v>2244</v>
      </c>
      <c r="C21060" t="s">
        <v>23696</v>
      </c>
      <c r="D21060" t="s">
        <v>23697</v>
      </c>
      <c r="E21060" t="s">
        <v>14726</v>
      </c>
      <c r="F21060" t="s">
        <v>23698</v>
      </c>
      <c r="G21060" t="s">
        <v>23699</v>
      </c>
    </row>
    <row r="21062" spans="1:11">
      <c r="A21062" t="s">
        <v>23700</v>
      </c>
      <c r="B21062" t="s">
        <v>23701</v>
      </c>
      <c r="C21062" t="s">
        <v>23702</v>
      </c>
    </row>
    <row r="21064" spans="1:11">
      <c r="A21064" t="s">
        <v>23703</v>
      </c>
      <c r="B21064" t="s">
        <v>23704</v>
      </c>
      <c r="C21064" t="s">
        <v>23705</v>
      </c>
    </row>
    <row r="21066" spans="1:11">
      <c r="A21066" t="s">
        <v>23706</v>
      </c>
      <c r="B21066" t="s">
        <v>28</v>
      </c>
      <c r="C21066" t="s">
        <v>23707</v>
      </c>
      <c r="D21066" t="s">
        <v>3640</v>
      </c>
      <c r="E21066" t="s">
        <v>1378</v>
      </c>
      <c r="F21066" t="s">
        <v>23708</v>
      </c>
      <c r="G21066" t="s">
        <v>369</v>
      </c>
      <c r="H21066" t="s">
        <v>1420</v>
      </c>
      <c r="I21066" t="s">
        <v>23709</v>
      </c>
      <c r="J21066" t="s">
        <v>23710</v>
      </c>
      <c r="K21066" t="s">
        <v>23711</v>
      </c>
    </row>
    <row r="21068" spans="1:11">
      <c r="A21068" t="s">
        <v>23712</v>
      </c>
      <c r="B21068" t="s">
        <v>22928</v>
      </c>
      <c r="C21068" t="s">
        <v>22662</v>
      </c>
      <c r="D21068" t="s">
        <v>23713</v>
      </c>
      <c r="E21068" t="s">
        <v>23714</v>
      </c>
    </row>
    <row r="21070" spans="1:11">
      <c r="A21070" t="s">
        <v>23715</v>
      </c>
      <c r="B21070" t="s">
        <v>23716</v>
      </c>
      <c r="C21070" t="s">
        <v>23717</v>
      </c>
      <c r="D21070" t="s">
        <v>23718</v>
      </c>
      <c r="E21070" t="s">
        <v>23719</v>
      </c>
      <c r="F21070" t="s">
        <v>2244</v>
      </c>
      <c r="G21070" t="s">
        <v>23696</v>
      </c>
      <c r="H21070" t="s">
        <v>23697</v>
      </c>
      <c r="I21070" t="s">
        <v>14726</v>
      </c>
      <c r="J21070" t="s">
        <v>23698</v>
      </c>
      <c r="K21070" t="s">
        <v>23720</v>
      </c>
    </row>
    <row r="21072" spans="1:11">
      <c r="A21072" t="s">
        <v>23721</v>
      </c>
    </row>
    <row r="21074" spans="1:2">
      <c r="A21074" t="s">
        <v>23722</v>
      </c>
      <c r="B21074" t="s">
        <v>23723</v>
      </c>
    </row>
    <row r="21075" spans="1:2">
      <c r="A21075" t="s">
        <v>1532</v>
      </c>
    </row>
    <row r="21076" spans="1:2">
      <c r="A21076" t="s">
        <v>23724</v>
      </c>
    </row>
    <row r="21081" spans="1:2">
      <c r="A21081" t="s">
        <v>23725</v>
      </c>
    </row>
    <row r="21083" spans="1:2">
      <c r="A21083" t="s">
        <v>23726</v>
      </c>
    </row>
    <row r="21084" spans="1:2">
      <c r="A21084" t="s">
        <v>308</v>
      </c>
    </row>
    <row r="21085" spans="1:2">
      <c r="A21085" t="s">
        <v>23727</v>
      </c>
    </row>
    <row r="21090" spans="1:8">
      <c r="A21090" t="s">
        <v>23728</v>
      </c>
    </row>
    <row r="21092" spans="1:8">
      <c r="A21092" t="s">
        <v>1802</v>
      </c>
    </row>
    <row r="21094" spans="1:8">
      <c r="A21094" t="s">
        <v>1803</v>
      </c>
    </row>
    <row r="21096" spans="1:8">
      <c r="A21096" t="s">
        <v>1804</v>
      </c>
    </row>
    <row r="21098" spans="1:8">
      <c r="A21098" t="s">
        <v>1805</v>
      </c>
      <c r="B21098" t="s">
        <v>218</v>
      </c>
      <c r="C21098" t="s">
        <v>380</v>
      </c>
      <c r="D21098" t="s">
        <v>378</v>
      </c>
      <c r="E21098" t="s">
        <v>377</v>
      </c>
      <c r="F21098" t="s">
        <v>379</v>
      </c>
      <c r="G21098" t="s">
        <v>1806</v>
      </c>
      <c r="H21098" t="s">
        <v>1807</v>
      </c>
    </row>
    <row r="21100" spans="1:8">
      <c r="A21100" t="s">
        <v>1808</v>
      </c>
    </row>
    <row r="21102" spans="1:8">
      <c r="A21102" t="s">
        <v>1809</v>
      </c>
    </row>
    <row r="21103" spans="1:8">
      <c r="A21103" t="s">
        <v>1810</v>
      </c>
    </row>
    <row r="21104" spans="1:8">
      <c r="A21104" t="s">
        <v>1811</v>
      </c>
    </row>
    <row r="21105" spans="1:115">
      <c r="A21105" t="s">
        <v>1812</v>
      </c>
    </row>
    <row r="21106" spans="1:115">
      <c r="A21106" t="s">
        <v>1813</v>
      </c>
    </row>
    <row r="21107" spans="1:115">
      <c r="A21107" t="s">
        <v>1814</v>
      </c>
    </row>
    <row r="21109" spans="1:115">
      <c r="A21109" t="s">
        <v>1815</v>
      </c>
    </row>
    <row r="21111" spans="1:115">
      <c r="A21111" t="s">
        <v>1816</v>
      </c>
      <c r="B21111" t="s">
        <v>1817</v>
      </c>
      <c r="C21111" t="s">
        <v>28</v>
      </c>
      <c r="D21111" t="s">
        <v>301</v>
      </c>
      <c r="E21111" t="s">
        <v>302</v>
      </c>
      <c r="F21111" t="s">
        <v>288</v>
      </c>
      <c r="G21111" t="s">
        <v>1818</v>
      </c>
      <c r="H21111" t="s">
        <v>1819</v>
      </c>
      <c r="I21111" t="s">
        <v>674</v>
      </c>
      <c r="J21111" t="s">
        <v>1820</v>
      </c>
      <c r="K21111" t="s">
        <v>1821</v>
      </c>
    </row>
    <row r="21113" spans="1:115">
      <c r="A21113" t="s">
        <v>1822</v>
      </c>
    </row>
    <row r="21114" spans="1:115">
      <c r="A21114" t="s">
        <v>1823</v>
      </c>
    </row>
    <row r="21119" spans="1:115">
      <c r="A21119" t="s">
        <v>23729</v>
      </c>
      <c r="B21119" t="s">
        <v>22641</v>
      </c>
      <c r="C21119" t="s">
        <v>22643</v>
      </c>
      <c r="D21119" t="s">
        <v>22647</v>
      </c>
      <c r="E21119" t="s">
        <v>22652</v>
      </c>
      <c r="F21119" t="s">
        <v>22653</v>
      </c>
      <c r="G21119" t="s">
        <v>22659</v>
      </c>
      <c r="H21119" t="s">
        <v>22666</v>
      </c>
      <c r="I21119" t="s">
        <v>17612</v>
      </c>
      <c r="J21119" t="s">
        <v>22673</v>
      </c>
      <c r="K21119" t="s">
        <v>22735</v>
      </c>
      <c r="L21119" t="s">
        <v>22736</v>
      </c>
      <c r="M21119" t="s">
        <v>22748</v>
      </c>
      <c r="N21119" t="s">
        <v>22750</v>
      </c>
      <c r="O21119" t="s">
        <v>15299</v>
      </c>
      <c r="P21119" t="s">
        <v>22758</v>
      </c>
      <c r="Q21119" t="s">
        <v>22760</v>
      </c>
      <c r="R21119" t="s">
        <v>22761</v>
      </c>
      <c r="S21119" t="s">
        <v>22766</v>
      </c>
      <c r="T21119" t="s">
        <v>22772</v>
      </c>
      <c r="U21119" t="s">
        <v>22774</v>
      </c>
      <c r="V21119" t="s">
        <v>22778</v>
      </c>
      <c r="W21119" t="s">
        <v>2691</v>
      </c>
      <c r="X21119" t="s">
        <v>22782</v>
      </c>
      <c r="Y21119" t="s">
        <v>22783</v>
      </c>
      <c r="Z21119" t="s">
        <v>20939</v>
      </c>
      <c r="AA21119" t="s">
        <v>22787</v>
      </c>
      <c r="AB21119" t="s">
        <v>22789</v>
      </c>
      <c r="AC21119" t="s">
        <v>22790</v>
      </c>
      <c r="AD21119" t="s">
        <v>22794</v>
      </c>
      <c r="AE21119" t="s">
        <v>22799</v>
      </c>
      <c r="AF21119" t="s">
        <v>10297</v>
      </c>
      <c r="AG21119" t="s">
        <v>22810</v>
      </c>
      <c r="AH21119" t="s">
        <v>22811</v>
      </c>
      <c r="AI21119" t="s">
        <v>22812</v>
      </c>
      <c r="AJ21119" t="s">
        <v>20667</v>
      </c>
      <c r="AK21119" t="s">
        <v>22819</v>
      </c>
      <c r="AL21119" t="s">
        <v>8787</v>
      </c>
      <c r="AM21119" t="s">
        <v>15745</v>
      </c>
      <c r="AN21119" t="s">
        <v>22828</v>
      </c>
      <c r="AO21119" t="s">
        <v>22835</v>
      </c>
      <c r="AP21119" t="s">
        <v>22838</v>
      </c>
      <c r="AQ21119" t="s">
        <v>22840</v>
      </c>
      <c r="AR21119" t="s">
        <v>22841</v>
      </c>
      <c r="AS21119" t="s">
        <v>15752</v>
      </c>
      <c r="AT21119" t="s">
        <v>22849</v>
      </c>
      <c r="AU21119" t="s">
        <v>22850</v>
      </c>
      <c r="AV21119" t="s">
        <v>22852</v>
      </c>
      <c r="AW21119" t="s">
        <v>22860</v>
      </c>
      <c r="AX21119" t="s">
        <v>22861</v>
      </c>
      <c r="AY21119" t="s">
        <v>22862</v>
      </c>
      <c r="AZ21119" t="s">
        <v>22867</v>
      </c>
      <c r="BA21119" t="s">
        <v>22880</v>
      </c>
      <c r="BB21119" t="s">
        <v>22881</v>
      </c>
      <c r="BC21119" t="s">
        <v>22882</v>
      </c>
      <c r="BD21119" t="s">
        <v>8722</v>
      </c>
      <c r="BE21119" t="s">
        <v>22886</v>
      </c>
      <c r="BF21119" t="s">
        <v>22887</v>
      </c>
      <c r="BG21119" t="s">
        <v>22893</v>
      </c>
      <c r="BH21119" t="s">
        <v>22896</v>
      </c>
      <c r="BI21119" t="s">
        <v>22905</v>
      </c>
      <c r="BJ21119" t="s">
        <v>22907</v>
      </c>
      <c r="BK21119" t="s">
        <v>22908</v>
      </c>
      <c r="BL21119" t="s">
        <v>22912</v>
      </c>
      <c r="BM21119" t="s">
        <v>22919</v>
      </c>
      <c r="BN21119" t="s">
        <v>22923</v>
      </c>
      <c r="BO21119" t="s">
        <v>22926</v>
      </c>
      <c r="BP21119" t="s">
        <v>22927</v>
      </c>
      <c r="BQ21119" t="s">
        <v>22928</v>
      </c>
      <c r="BR21119" t="s">
        <v>22929</v>
      </c>
      <c r="BS21119" t="s">
        <v>22932</v>
      </c>
      <c r="BT21119" t="s">
        <v>22937</v>
      </c>
      <c r="BU21119" t="s">
        <v>22942</v>
      </c>
      <c r="BV21119" t="s">
        <v>22946</v>
      </c>
      <c r="BW21119" t="s">
        <v>22957</v>
      </c>
      <c r="BX21119" t="s">
        <v>22962</v>
      </c>
      <c r="BY21119" t="s">
        <v>22969</v>
      </c>
      <c r="BZ21119" t="s">
        <v>22677</v>
      </c>
      <c r="CA21119" t="s">
        <v>22678</v>
      </c>
      <c r="CB21119" t="s">
        <v>22690</v>
      </c>
      <c r="CC21119" t="s">
        <v>22697</v>
      </c>
      <c r="CD21119" t="s">
        <v>2610</v>
      </c>
      <c r="CE21119" t="s">
        <v>22700</v>
      </c>
      <c r="CF21119" t="s">
        <v>22703</v>
      </c>
      <c r="CG21119" t="s">
        <v>22704</v>
      </c>
      <c r="CH21119" t="s">
        <v>22705</v>
      </c>
      <c r="CI21119" t="s">
        <v>17260</v>
      </c>
      <c r="CJ21119" t="s">
        <v>16169</v>
      </c>
      <c r="CK21119" t="s">
        <v>22709</v>
      </c>
      <c r="CL21119" t="s">
        <v>22713</v>
      </c>
      <c r="CM21119" t="s">
        <v>22715</v>
      </c>
      <c r="CN21119" t="s">
        <v>15374</v>
      </c>
      <c r="CO21119" t="s">
        <v>2079</v>
      </c>
      <c r="CP21119" t="s">
        <v>22975</v>
      </c>
      <c r="CQ21119" t="s">
        <v>22977</v>
      </c>
      <c r="CR21119" t="s">
        <v>22979</v>
      </c>
      <c r="CS21119" t="s">
        <v>22980</v>
      </c>
      <c r="CT21119" t="s">
        <v>22984</v>
      </c>
      <c r="CU21119" t="s">
        <v>23730</v>
      </c>
      <c r="CV21119" t="s">
        <v>23001</v>
      </c>
      <c r="CW21119" t="s">
        <v>23004</v>
      </c>
      <c r="CX21119" t="s">
        <v>18800</v>
      </c>
      <c r="CY21119" t="s">
        <v>22610</v>
      </c>
      <c r="CZ21119" t="s">
        <v>20574</v>
      </c>
      <c r="DA21119" t="s">
        <v>22612</v>
      </c>
      <c r="DB21119" t="s">
        <v>22613</v>
      </c>
      <c r="DC21119" t="s">
        <v>22617</v>
      </c>
      <c r="DD21119" t="s">
        <v>22620</v>
      </c>
      <c r="DE21119" t="s">
        <v>22621</v>
      </c>
      <c r="DF21119" t="s">
        <v>22622</v>
      </c>
      <c r="DG21119" t="s">
        <v>22623</v>
      </c>
      <c r="DH21119" t="s">
        <v>22625</v>
      </c>
      <c r="DI21119" t="s">
        <v>2638</v>
      </c>
      <c r="DJ21119" t="s">
        <v>22638</v>
      </c>
      <c r="DK21119" t="s">
        <v>23011</v>
      </c>
    </row>
    <row r="21120" spans="1:115">
      <c r="A21120" s="1" t="s">
        <v>23731</v>
      </c>
    </row>
    <row r="21125" spans="1:7">
      <c r="A21125" t="s">
        <v>8</v>
      </c>
    </row>
    <row r="21127" spans="1:7">
      <c r="A21127" t="s">
        <v>23732</v>
      </c>
      <c r="B21127" t="s">
        <v>23733</v>
      </c>
      <c r="C21127" t="s">
        <v>1647</v>
      </c>
      <c r="D21127" t="s">
        <v>23734</v>
      </c>
      <c r="E21127" t="s">
        <v>23735</v>
      </c>
      <c r="F21127" t="s">
        <v>23736</v>
      </c>
      <c r="G21127" t="s">
        <v>23737</v>
      </c>
    </row>
    <row r="21129" spans="1:7">
      <c r="A21129" t="s">
        <v>23738</v>
      </c>
    </row>
    <row r="21131" spans="1:7">
      <c r="A21131" t="s">
        <v>23739</v>
      </c>
      <c r="B21131" t="s">
        <v>23740</v>
      </c>
    </row>
    <row r="21133" spans="1:7">
      <c r="A21133" t="s">
        <v>23741</v>
      </c>
    </row>
    <row r="21134" spans="1:7">
      <c r="A21134" t="s">
        <v>23742</v>
      </c>
    </row>
    <row r="21135" spans="1:7">
      <c r="A21135" t="s">
        <v>23743</v>
      </c>
      <c r="B21135" t="s">
        <v>23744</v>
      </c>
    </row>
    <row r="21136" spans="1:7">
      <c r="A21136" t="s">
        <v>23745</v>
      </c>
    </row>
    <row r="21138" spans="1:4">
      <c r="A21138" t="s">
        <v>2749</v>
      </c>
    </row>
    <row r="21139" spans="1:4">
      <c r="A21139" t="s">
        <v>23746</v>
      </c>
    </row>
    <row r="21142" spans="1:4">
      <c r="A21142" s="1" t="s">
        <v>23747</v>
      </c>
    </row>
    <row r="21147" spans="1:4">
      <c r="A21147" t="s">
        <v>489</v>
      </c>
      <c r="B21147" t="s">
        <v>23748</v>
      </c>
      <c r="C21147" t="s">
        <v>23749</v>
      </c>
      <c r="D21147" t="s">
        <v>23750</v>
      </c>
    </row>
    <row r="21149" spans="1:4">
      <c r="A21149" t="s">
        <v>23751</v>
      </c>
      <c r="B21149" t="s">
        <v>23752</v>
      </c>
    </row>
    <row r="21150" spans="1:4">
      <c r="A21150" t="s">
        <v>308</v>
      </c>
    </row>
    <row r="21151" spans="1:4">
      <c r="A21151" t="s">
        <v>23753</v>
      </c>
    </row>
    <row r="21156" spans="1:20">
      <c r="A21156" t="s">
        <v>23754</v>
      </c>
      <c r="B21156" t="s">
        <v>23755</v>
      </c>
      <c r="C21156" t="s">
        <v>2006</v>
      </c>
      <c r="D21156" t="s">
        <v>23756</v>
      </c>
      <c r="E21156" t="s">
        <v>23757</v>
      </c>
      <c r="F21156" t="s">
        <v>3060</v>
      </c>
      <c r="G21156" t="s">
        <v>371</v>
      </c>
      <c r="H21156" t="s">
        <v>23758</v>
      </c>
      <c r="I21156" t="s">
        <v>4714</v>
      </c>
      <c r="J21156" t="s">
        <v>11724</v>
      </c>
      <c r="K21156" t="s">
        <v>23759</v>
      </c>
      <c r="L21156" t="s">
        <v>23760</v>
      </c>
      <c r="M21156" t="s">
        <v>11692</v>
      </c>
      <c r="N21156" t="s">
        <v>48</v>
      </c>
      <c r="O21156" t="s">
        <v>23761</v>
      </c>
      <c r="P21156" t="s">
        <v>23762</v>
      </c>
      <c r="Q21156" t="s">
        <v>23763</v>
      </c>
      <c r="R21156" t="s">
        <v>23764</v>
      </c>
      <c r="S21156" t="s">
        <v>23765</v>
      </c>
      <c r="T21156" t="s">
        <v>23766</v>
      </c>
    </row>
    <row r="21158" spans="1:20">
      <c r="A21158" t="s">
        <v>23767</v>
      </c>
      <c r="B21158" t="s">
        <v>23768</v>
      </c>
    </row>
    <row r="21160" spans="1:20">
      <c r="A21160" t="s">
        <v>23769</v>
      </c>
      <c r="B21160" t="s">
        <v>23770</v>
      </c>
      <c r="C21160" t="s">
        <v>23771</v>
      </c>
    </row>
    <row r="21164" spans="1:20">
      <c r="A21164" t="s">
        <v>23772</v>
      </c>
    </row>
    <row r="21166" spans="1:20">
      <c r="A21166" t="s">
        <v>23773</v>
      </c>
    </row>
    <row r="21167" spans="1:20">
      <c r="A21167" t="s">
        <v>23774</v>
      </c>
    </row>
    <row r="21168" spans="1:20">
      <c r="A21168" t="s">
        <v>23775</v>
      </c>
    </row>
    <row r="21169" spans="1:1">
      <c r="A21169" t="s">
        <v>23776</v>
      </c>
    </row>
    <row r="21170" spans="1:1">
      <c r="A21170" t="s">
        <v>23777</v>
      </c>
    </row>
    <row r="21171" spans="1:1">
      <c r="A21171" t="s">
        <v>23778</v>
      </c>
    </row>
    <row r="21173" spans="1:1">
      <c r="A21173" t="s">
        <v>23779</v>
      </c>
    </row>
    <row r="21175" spans="1:1">
      <c r="A21175" t="s">
        <v>23780</v>
      </c>
    </row>
    <row r="21176" spans="1:1">
      <c r="A21176" t="s">
        <v>23781</v>
      </c>
    </row>
    <row r="21177" spans="1:1">
      <c r="A21177" t="s">
        <v>23782</v>
      </c>
    </row>
    <row r="21178" spans="1:1">
      <c r="A21178" t="s">
        <v>23783</v>
      </c>
    </row>
    <row r="21179" spans="1:1">
      <c r="A21179" t="s">
        <v>23784</v>
      </c>
    </row>
    <row r="21180" spans="1:1">
      <c r="A21180" t="s">
        <v>23785</v>
      </c>
    </row>
    <row r="21181" spans="1:1">
      <c r="A21181" t="s">
        <v>23786</v>
      </c>
    </row>
    <row r="21182" spans="1:1">
      <c r="A21182" t="s">
        <v>23787</v>
      </c>
    </row>
    <row r="21183" spans="1:1">
      <c r="A21183" t="s">
        <v>23788</v>
      </c>
    </row>
    <row r="21184" spans="1:1">
      <c r="A21184" t="s">
        <v>23789</v>
      </c>
    </row>
    <row r="21185" spans="1:8">
      <c r="A21185" t="s">
        <v>23790</v>
      </c>
    </row>
    <row r="21186" spans="1:8">
      <c r="A21186" t="s">
        <v>23791</v>
      </c>
    </row>
    <row r="21187" spans="1:8">
      <c r="A21187" t="s">
        <v>23792</v>
      </c>
    </row>
    <row r="21188" spans="1:8">
      <c r="A21188" t="s">
        <v>23793</v>
      </c>
    </row>
    <row r="21189" spans="1:8">
      <c r="A21189" t="s">
        <v>23794</v>
      </c>
    </row>
    <row r="21190" spans="1:8">
      <c r="A21190" t="s">
        <v>23795</v>
      </c>
    </row>
    <row r="21191" spans="1:8">
      <c r="A21191" t="s">
        <v>23796</v>
      </c>
    </row>
    <row r="21192" spans="1:8">
      <c r="A21192" t="s">
        <v>23797</v>
      </c>
    </row>
    <row r="21193" spans="1:8">
      <c r="A21193" t="s">
        <v>23798</v>
      </c>
    </row>
    <row r="21194" spans="1:8">
      <c r="A21194" t="s">
        <v>23799</v>
      </c>
    </row>
    <row r="21196" spans="1:8">
      <c r="A21196" t="s">
        <v>23800</v>
      </c>
    </row>
    <row r="21198" spans="1:8">
      <c r="A21198" t="s">
        <v>23801</v>
      </c>
      <c r="B21198" t="s">
        <v>23802</v>
      </c>
      <c r="C21198" t="s">
        <v>48</v>
      </c>
      <c r="D21198" t="s">
        <v>23761</v>
      </c>
      <c r="E21198" t="s">
        <v>23762</v>
      </c>
      <c r="F21198" t="s">
        <v>23803</v>
      </c>
      <c r="G21198" t="s">
        <v>33</v>
      </c>
      <c r="H21198" t="s">
        <v>23804</v>
      </c>
    </row>
    <row r="21199" spans="1:8">
      <c r="A21199" s="1" t="s">
        <v>23805</v>
      </c>
    </row>
    <row r="21204" spans="1:3">
      <c r="A21204" t="s">
        <v>23806</v>
      </c>
      <c r="B21204" t="s">
        <v>23807</v>
      </c>
    </row>
    <row r="21205" spans="1:3">
      <c r="A21205" t="s">
        <v>23808</v>
      </c>
    </row>
    <row r="21207" spans="1:3">
      <c r="A21207" t="s">
        <v>23809</v>
      </c>
      <c r="B21207" t="s">
        <v>23810</v>
      </c>
      <c r="C21207" t="s">
        <v>23811</v>
      </c>
    </row>
    <row r="21209" spans="1:3">
      <c r="A21209" t="s">
        <v>23812</v>
      </c>
    </row>
    <row r="21211" spans="1:3">
      <c r="A21211" t="s">
        <v>23813</v>
      </c>
      <c r="B21211" t="s">
        <v>23814</v>
      </c>
    </row>
    <row r="21214" spans="1:3">
      <c r="A21214" t="s">
        <v>23815</v>
      </c>
    </row>
    <row r="21215" spans="1:3">
      <c r="A21215" t="s">
        <v>23816</v>
      </c>
    </row>
    <row r="21216" spans="1:3">
      <c r="A21216" t="s">
        <v>23817</v>
      </c>
    </row>
    <row r="21217" spans="1:1">
      <c r="A21217" t="s">
        <v>23818</v>
      </c>
    </row>
    <row r="21218" spans="1:1">
      <c r="A21218" t="s">
        <v>23819</v>
      </c>
    </row>
    <row r="21221" spans="1:1">
      <c r="A21221" t="s">
        <v>23820</v>
      </c>
    </row>
    <row r="21222" spans="1:1">
      <c r="A21222" t="s">
        <v>23821</v>
      </c>
    </row>
    <row r="21223" spans="1:1">
      <c r="A21223" t="s">
        <v>23822</v>
      </c>
    </row>
    <row r="21228" spans="1:1">
      <c r="A21228" t="s">
        <v>23823</v>
      </c>
    </row>
    <row r="21230" spans="1:1">
      <c r="A21230" t="s">
        <v>23824</v>
      </c>
    </row>
    <row r="21232" spans="1:1">
      <c r="A21232" t="s">
        <v>23825</v>
      </c>
    </row>
    <row r="21234" spans="1:1">
      <c r="A21234" t="s">
        <v>23826</v>
      </c>
    </row>
    <row r="21236" spans="1:1">
      <c r="A21236" t="s">
        <v>23827</v>
      </c>
    </row>
    <row r="21237" spans="1:1">
      <c r="A21237" t="s">
        <v>23828</v>
      </c>
    </row>
    <row r="21239" spans="1:1">
      <c r="A21239" t="s">
        <v>23829</v>
      </c>
    </row>
    <row r="21240" spans="1:1">
      <c r="A21240" t="e">
        <f>- Steve B.</f>
        <v>#NAME?</v>
      </c>
    </row>
    <row r="21242" spans="1:1">
      <c r="A21242" t="s">
        <v>23830</v>
      </c>
    </row>
    <row r="21243" spans="1:1">
      <c r="A21243" t="e">
        <f>- Brandi</f>
        <v>#NAME?</v>
      </c>
    </row>
    <row r="21248" spans="1:1">
      <c r="A21248" s="1" t="s">
        <v>23831</v>
      </c>
    </row>
    <row r="21253" spans="1:6">
      <c r="A21253" t="s">
        <v>23832</v>
      </c>
      <c r="B21253" t="s">
        <v>23833</v>
      </c>
      <c r="C21253" t="s">
        <v>218</v>
      </c>
      <c r="D21253" t="s">
        <v>380</v>
      </c>
      <c r="E21253" t="s">
        <v>1470</v>
      </c>
    </row>
    <row r="21255" spans="1:6">
      <c r="A21255" t="s">
        <v>23834</v>
      </c>
      <c r="B21255" t="s">
        <v>23835</v>
      </c>
      <c r="C21255" t="s">
        <v>23836</v>
      </c>
      <c r="D21255" t="s">
        <v>23837</v>
      </c>
    </row>
    <row r="21257" spans="1:6">
      <c r="A21257" t="s">
        <v>23838</v>
      </c>
      <c r="B21257" t="s">
        <v>23839</v>
      </c>
      <c r="C21257" t="s">
        <v>1655</v>
      </c>
      <c r="D21257" t="s">
        <v>818</v>
      </c>
      <c r="E21257" t="s">
        <v>1645</v>
      </c>
      <c r="F21257" t="s">
        <v>23840</v>
      </c>
    </row>
    <row r="21259" spans="1:6">
      <c r="A21259" t="s">
        <v>23841</v>
      </c>
      <c r="B21259" t="s">
        <v>23842</v>
      </c>
      <c r="C21259" t="s">
        <v>23843</v>
      </c>
      <c r="D21259" t="s">
        <v>23844</v>
      </c>
    </row>
    <row r="21261" spans="1:6">
      <c r="A21261" t="s">
        <v>23845</v>
      </c>
      <c r="B21261" t="s">
        <v>23846</v>
      </c>
      <c r="C21261" t="s">
        <v>23847</v>
      </c>
    </row>
    <row r="21263" spans="1:6">
      <c r="A21263" t="s">
        <v>23848</v>
      </c>
      <c r="B21263" t="s">
        <v>23849</v>
      </c>
    </row>
    <row r="21265" spans="1:2">
      <c r="A21265" t="s">
        <v>23850</v>
      </c>
      <c r="B21265" t="s">
        <v>23851</v>
      </c>
    </row>
    <row r="21267" spans="1:2">
      <c r="A21267" t="s">
        <v>23852</v>
      </c>
    </row>
    <row r="21268" spans="1:2">
      <c r="A21268" s="1" t="s">
        <v>23853</v>
      </c>
    </row>
    <row r="21273" spans="1:2">
      <c r="A21273" t="s">
        <v>8</v>
      </c>
      <c r="B21273" t="s">
        <v>23854</v>
      </c>
    </row>
    <row r="21274" spans="1:2">
      <c r="A21274" t="s">
        <v>23855</v>
      </c>
    </row>
    <row r="21276" spans="1:2">
      <c r="A21276" t="s">
        <v>23856</v>
      </c>
    </row>
    <row r="21277" spans="1:2">
      <c r="A21277" t="s">
        <v>308</v>
      </c>
    </row>
    <row r="21278" spans="1:2">
      <c r="A21278" t="s">
        <v>23857</v>
      </c>
    </row>
    <row r="21283" spans="1:10">
      <c r="A21283" t="s">
        <v>23858</v>
      </c>
    </row>
    <row r="21285" spans="1:10">
      <c r="A21285" t="s">
        <v>23859</v>
      </c>
      <c r="B21285" t="s">
        <v>1635</v>
      </c>
      <c r="C21285" t="s">
        <v>23860</v>
      </c>
      <c r="D21285" t="s">
        <v>23861</v>
      </c>
      <c r="E21285" t="s">
        <v>23862</v>
      </c>
      <c r="F21285" t="s">
        <v>23863</v>
      </c>
      <c r="G21285" t="s">
        <v>4479</v>
      </c>
      <c r="H21285" t="s">
        <v>23864</v>
      </c>
      <c r="I21285" t="s">
        <v>23865</v>
      </c>
      <c r="J21285" t="s">
        <v>23866</v>
      </c>
    </row>
    <row r="21287" spans="1:10">
      <c r="A21287" t="s">
        <v>23867</v>
      </c>
      <c r="B21287" t="s">
        <v>23868</v>
      </c>
      <c r="C21287" t="s">
        <v>23869</v>
      </c>
      <c r="D21287" t="s">
        <v>23870</v>
      </c>
      <c r="E21287" t="s">
        <v>23871</v>
      </c>
      <c r="F21287" t="s">
        <v>23872</v>
      </c>
    </row>
    <row r="21289" spans="1:10">
      <c r="A21289" t="s">
        <v>23873</v>
      </c>
      <c r="B21289" t="s">
        <v>23874</v>
      </c>
      <c r="C21289" t="s">
        <v>23875</v>
      </c>
    </row>
    <row r="21291" spans="1:10">
      <c r="A21291" t="s">
        <v>23876</v>
      </c>
    </row>
    <row r="21293" spans="1:10">
      <c r="A21293" t="s">
        <v>23877</v>
      </c>
      <c r="B21293" t="s">
        <v>23878</v>
      </c>
    </row>
    <row r="21295" spans="1:10">
      <c r="A21295" t="s">
        <v>23879</v>
      </c>
    </row>
    <row r="21297" spans="1:5">
      <c r="A21297" t="s">
        <v>23880</v>
      </c>
    </row>
    <row r="21299" spans="1:5">
      <c r="A21299" t="s">
        <v>23881</v>
      </c>
      <c r="B21299" t="s">
        <v>23882</v>
      </c>
      <c r="C21299" t="s">
        <v>23883</v>
      </c>
      <c r="D21299" t="s">
        <v>23884</v>
      </c>
      <c r="E21299" t="s">
        <v>23885</v>
      </c>
    </row>
    <row r="21301" spans="1:5">
      <c r="A21301" t="s">
        <v>23886</v>
      </c>
    </row>
    <row r="21306" spans="1:5">
      <c r="A21306" s="1" t="s">
        <v>23887</v>
      </c>
    </row>
    <row r="21311" spans="1:5">
      <c r="A21311" t="s">
        <v>23888</v>
      </c>
    </row>
    <row r="21313" spans="1:8">
      <c r="A21313" t="s">
        <v>1802</v>
      </c>
    </row>
    <row r="21315" spans="1:8">
      <c r="A21315" t="s">
        <v>1803</v>
      </c>
    </row>
    <row r="21317" spans="1:8">
      <c r="A21317" t="s">
        <v>1804</v>
      </c>
    </row>
    <row r="21319" spans="1:8">
      <c r="A21319" t="s">
        <v>1805</v>
      </c>
      <c r="B21319" t="s">
        <v>218</v>
      </c>
      <c r="C21319" t="s">
        <v>380</v>
      </c>
      <c r="D21319" t="s">
        <v>378</v>
      </c>
      <c r="E21319" t="s">
        <v>377</v>
      </c>
      <c r="F21319" t="s">
        <v>379</v>
      </c>
      <c r="G21319" t="s">
        <v>1806</v>
      </c>
      <c r="H21319" t="s">
        <v>1807</v>
      </c>
    </row>
    <row r="21321" spans="1:8">
      <c r="A21321" t="s">
        <v>1808</v>
      </c>
    </row>
    <row r="21323" spans="1:8">
      <c r="A21323" t="s">
        <v>1809</v>
      </c>
    </row>
    <row r="21324" spans="1:8">
      <c r="A21324" t="s">
        <v>1810</v>
      </c>
    </row>
    <row r="21325" spans="1:8">
      <c r="A21325" t="s">
        <v>1811</v>
      </c>
    </row>
    <row r="21326" spans="1:8">
      <c r="A21326" t="s">
        <v>1812</v>
      </c>
    </row>
    <row r="21327" spans="1:8">
      <c r="A21327" t="s">
        <v>1813</v>
      </c>
    </row>
    <row r="21328" spans="1:8">
      <c r="A21328" t="s">
        <v>1814</v>
      </c>
    </row>
    <row r="21330" spans="1:63">
      <c r="A21330" t="s">
        <v>1815</v>
      </c>
    </row>
    <row r="21332" spans="1:63">
      <c r="A21332" t="s">
        <v>1816</v>
      </c>
      <c r="B21332" t="s">
        <v>1817</v>
      </c>
      <c r="C21332" t="s">
        <v>28</v>
      </c>
      <c r="D21332" t="s">
        <v>301</v>
      </c>
      <c r="E21332" t="s">
        <v>302</v>
      </c>
      <c r="F21332" t="s">
        <v>288</v>
      </c>
      <c r="G21332" t="s">
        <v>1818</v>
      </c>
      <c r="H21332" t="s">
        <v>1819</v>
      </c>
      <c r="I21332" t="s">
        <v>674</v>
      </c>
      <c r="J21332" t="s">
        <v>1820</v>
      </c>
      <c r="K21332" t="s">
        <v>1821</v>
      </c>
    </row>
    <row r="21334" spans="1:63">
      <c r="A21334" t="s">
        <v>1822</v>
      </c>
    </row>
    <row r="21335" spans="1:63">
      <c r="A21335" t="s">
        <v>1823</v>
      </c>
    </row>
    <row r="21340" spans="1:63">
      <c r="A21340" t="s">
        <v>23889</v>
      </c>
      <c r="B21340" t="s">
        <v>12475</v>
      </c>
      <c r="C21340" t="s">
        <v>23890</v>
      </c>
      <c r="D21340" t="s">
        <v>22921</v>
      </c>
      <c r="E21340" t="s">
        <v>22933</v>
      </c>
      <c r="F21340" t="s">
        <v>22945</v>
      </c>
      <c r="G21340" t="s">
        <v>2592</v>
      </c>
      <c r="H21340" t="s">
        <v>22954</v>
      </c>
      <c r="I21340" t="s">
        <v>22956</v>
      </c>
      <c r="J21340" t="s">
        <v>20964</v>
      </c>
      <c r="K21340" t="s">
        <v>22965</v>
      </c>
      <c r="L21340" t="s">
        <v>22966</v>
      </c>
      <c r="M21340" t="s">
        <v>22688</v>
      </c>
      <c r="N21340" t="s">
        <v>22691</v>
      </c>
      <c r="O21340" t="s">
        <v>22698</v>
      </c>
      <c r="P21340" t="s">
        <v>22710</v>
      </c>
      <c r="Q21340" t="s">
        <v>22727</v>
      </c>
      <c r="R21340" t="s">
        <v>22729</v>
      </c>
      <c r="S21340" t="s">
        <v>22970</v>
      </c>
      <c r="T21340" t="s">
        <v>22981</v>
      </c>
      <c r="U21340" t="s">
        <v>23009</v>
      </c>
      <c r="V21340" t="s">
        <v>23891</v>
      </c>
      <c r="W21340" t="s">
        <v>22614</v>
      </c>
      <c r="X21340" t="s">
        <v>22615</v>
      </c>
      <c r="Y21340" t="s">
        <v>22636</v>
      </c>
      <c r="Z21340" t="s">
        <v>22649</v>
      </c>
      <c r="AA21340" t="s">
        <v>22655</v>
      </c>
      <c r="AB21340" t="s">
        <v>22656</v>
      </c>
      <c r="AC21340" t="s">
        <v>22657</v>
      </c>
      <c r="AD21340" t="s">
        <v>22658</v>
      </c>
      <c r="AE21340" t="s">
        <v>22660</v>
      </c>
      <c r="AF21340" t="s">
        <v>22670</v>
      </c>
      <c r="AG21340" t="s">
        <v>8169</v>
      </c>
      <c r="AH21340" t="s">
        <v>22734</v>
      </c>
      <c r="AI21340" t="s">
        <v>15312</v>
      </c>
      <c r="AJ21340" t="s">
        <v>22743</v>
      </c>
      <c r="AK21340" t="s">
        <v>17257</v>
      </c>
      <c r="AL21340" t="s">
        <v>22756</v>
      </c>
      <c r="AM21340" t="s">
        <v>22759</v>
      </c>
      <c r="AN21340" t="s">
        <v>22762</v>
      </c>
      <c r="AO21340" t="s">
        <v>22769</v>
      </c>
      <c r="AP21340" t="s">
        <v>22777</v>
      </c>
      <c r="AQ21340" t="s">
        <v>10295</v>
      </c>
      <c r="AR21340" t="s">
        <v>22791</v>
      </c>
      <c r="AS21340" t="s">
        <v>22792</v>
      </c>
      <c r="AT21340" t="s">
        <v>22798</v>
      </c>
      <c r="AU21340" t="s">
        <v>22804</v>
      </c>
      <c r="AV21340" t="s">
        <v>22817</v>
      </c>
      <c r="AW21340" t="s">
        <v>22822</v>
      </c>
      <c r="AX21340" t="s">
        <v>22823</v>
      </c>
      <c r="AY21340" t="s">
        <v>22824</v>
      </c>
      <c r="AZ21340" t="s">
        <v>22829</v>
      </c>
      <c r="BA21340" t="s">
        <v>22830</v>
      </c>
      <c r="BB21340" t="s">
        <v>22833</v>
      </c>
      <c r="BC21340" t="s">
        <v>16102</v>
      </c>
      <c r="BD21340" t="s">
        <v>22844</v>
      </c>
      <c r="BE21340" t="s">
        <v>22847</v>
      </c>
      <c r="BF21340" t="s">
        <v>22858</v>
      </c>
      <c r="BG21340" t="s">
        <v>22864</v>
      </c>
      <c r="BH21340" t="s">
        <v>22872</v>
      </c>
      <c r="BI21340" t="s">
        <v>22878</v>
      </c>
      <c r="BJ21340" t="s">
        <v>22894</v>
      </c>
      <c r="BK21340" t="s">
        <v>23011</v>
      </c>
    </row>
    <row r="21341" spans="1:63">
      <c r="A21341" s="1" t="s">
        <v>23892</v>
      </c>
    </row>
    <row r="21346" spans="1:8">
      <c r="A21346" t="s">
        <v>23893</v>
      </c>
      <c r="B21346" t="s">
        <v>23894</v>
      </c>
    </row>
    <row r="21348" spans="1:8">
      <c r="A21348" t="s">
        <v>23895</v>
      </c>
      <c r="B21348" t="s">
        <v>23896</v>
      </c>
      <c r="C21348" t="s">
        <v>21886</v>
      </c>
      <c r="D21348" t="s">
        <v>23897</v>
      </c>
      <c r="E21348" t="s">
        <v>23898</v>
      </c>
      <c r="F21348" t="s">
        <v>2734</v>
      </c>
      <c r="G21348" t="s">
        <v>23899</v>
      </c>
      <c r="H21348" t="s">
        <v>23900</v>
      </c>
    </row>
    <row r="21350" spans="1:8">
      <c r="A21350" t="s">
        <v>23901</v>
      </c>
    </row>
    <row r="21351" spans="1:8">
      <c r="A21351" t="s">
        <v>2324</v>
      </c>
      <c r="B21351" t="s">
        <v>23902</v>
      </c>
    </row>
    <row r="21352" spans="1:8">
      <c r="A21352" t="s">
        <v>23903</v>
      </c>
    </row>
    <row r="21357" spans="1:8">
      <c r="A21357" t="s">
        <v>23904</v>
      </c>
      <c r="B21357" t="s">
        <v>23905</v>
      </c>
      <c r="C21357" t="s">
        <v>23906</v>
      </c>
      <c r="D21357" t="s">
        <v>23907</v>
      </c>
      <c r="E21357" t="s">
        <v>23908</v>
      </c>
      <c r="F21357" t="s">
        <v>23909</v>
      </c>
    </row>
    <row r="21360" spans="1:8">
      <c r="A21360" t="s">
        <v>23910</v>
      </c>
      <c r="B21360" t="s">
        <v>23911</v>
      </c>
      <c r="C21360" t="s">
        <v>23912</v>
      </c>
    </row>
    <row r="21361" spans="1:3">
      <c r="A21361" t="s">
        <v>198</v>
      </c>
    </row>
    <row r="21362" spans="1:3">
      <c r="A21362" t="s">
        <v>527</v>
      </c>
    </row>
    <row r="21363" spans="1:3">
      <c r="A21363" t="s">
        <v>2397</v>
      </c>
    </row>
    <row r="21364" spans="1:3">
      <c r="A21364" t="s">
        <v>529</v>
      </c>
    </row>
    <row r="21365" spans="1:3">
      <c r="A21365" t="s">
        <v>22017</v>
      </c>
    </row>
    <row r="21366" spans="1:3">
      <c r="A21366" t="s">
        <v>823</v>
      </c>
    </row>
    <row r="21368" spans="1:3">
      <c r="A21368" t="s">
        <v>23913</v>
      </c>
    </row>
    <row r="21370" spans="1:3">
      <c r="A21370" t="s">
        <v>23914</v>
      </c>
    </row>
    <row r="21372" spans="1:3">
      <c r="A21372" t="s">
        <v>23915</v>
      </c>
    </row>
    <row r="21374" spans="1:3">
      <c r="A21374" t="s">
        <v>23916</v>
      </c>
      <c r="B21374" t="s">
        <v>23917</v>
      </c>
      <c r="C21374" t="s">
        <v>23918</v>
      </c>
    </row>
    <row r="21375" spans="1:3">
      <c r="A21375" s="1" t="s">
        <v>23919</v>
      </c>
    </row>
    <row r="21380" spans="1:7">
      <c r="A21380" t="s">
        <v>23920</v>
      </c>
    </row>
    <row r="21382" spans="1:7">
      <c r="A21382" t="s">
        <v>23921</v>
      </c>
    </row>
    <row r="21383" spans="1:7">
      <c r="A21383" t="s">
        <v>23922</v>
      </c>
      <c r="B21383" t="s">
        <v>15303</v>
      </c>
      <c r="C21383" t="s">
        <v>23923</v>
      </c>
    </row>
    <row r="21385" spans="1:7">
      <c r="A21385" t="s">
        <v>23924</v>
      </c>
      <c r="B21385" t="s">
        <v>4276</v>
      </c>
      <c r="C21385" t="s">
        <v>23925</v>
      </c>
      <c r="D21385" t="s">
        <v>3997</v>
      </c>
      <c r="E21385" t="s">
        <v>9877</v>
      </c>
      <c r="F21385" t="s">
        <v>23926</v>
      </c>
      <c r="G21385" t="s">
        <v>23927</v>
      </c>
    </row>
    <row r="21387" spans="1:7">
      <c r="A21387" t="s">
        <v>23928</v>
      </c>
    </row>
    <row r="21388" spans="1:7">
      <c r="A21388" t="s">
        <v>23929</v>
      </c>
    </row>
    <row r="21389" spans="1:7">
      <c r="A21389" t="s">
        <v>23930</v>
      </c>
    </row>
    <row r="21390" spans="1:7">
      <c r="A21390" t="s">
        <v>5237</v>
      </c>
      <c r="B21390" t="s">
        <v>23931</v>
      </c>
    </row>
    <row r="21392" spans="1:7">
      <c r="A21392" t="s">
        <v>23932</v>
      </c>
    </row>
    <row r="21393" spans="1:4">
      <c r="A21393" t="s">
        <v>23933</v>
      </c>
      <c r="B21393" t="s">
        <v>23934</v>
      </c>
    </row>
    <row r="21395" spans="1:4">
      <c r="A21395" t="s">
        <v>4923</v>
      </c>
    </row>
    <row r="21397" spans="1:4">
      <c r="A21397" s="1" t="s">
        <v>23935</v>
      </c>
    </row>
    <row r="21402" spans="1:4">
      <c r="A21402" t="s">
        <v>7727</v>
      </c>
    </row>
    <row r="21403" spans="1:4">
      <c r="A21403" t="s">
        <v>12452</v>
      </c>
      <c r="B21403" t="s">
        <v>23936</v>
      </c>
      <c r="C21403" t="s">
        <v>23937</v>
      </c>
      <c r="D21403" t="s">
        <v>23938</v>
      </c>
    </row>
    <row r="21405" spans="1:4">
      <c r="A21405" t="s">
        <v>23939</v>
      </c>
      <c r="B21405" t="s">
        <v>23940</v>
      </c>
      <c r="C21405" t="s">
        <v>23941</v>
      </c>
    </row>
    <row r="21407" spans="1:4">
      <c r="A21407" t="s">
        <v>23942</v>
      </c>
    </row>
    <row r="21409" spans="1:6">
      <c r="A21409" t="s">
        <v>23943</v>
      </c>
      <c r="B21409" t="s">
        <v>23944</v>
      </c>
    </row>
    <row r="21411" spans="1:6">
      <c r="A21411" t="s">
        <v>23945</v>
      </c>
    </row>
    <row r="21414" spans="1:6">
      <c r="A21414" t="s">
        <v>23946</v>
      </c>
    </row>
    <row r="21415" spans="1:6">
      <c r="A21415" t="e">
        <f>-Math: Basic Arithmetic up Through Algebra II And Trigonometry</f>
        <v>#NAME?</v>
      </c>
    </row>
    <row r="21416" spans="1:6">
      <c r="A21416" t="e">
        <f>-Biological And most Health Sciences up Through College/most grad Levels</f>
        <v>#NAME?</v>
      </c>
    </row>
    <row r="21417" spans="1:6">
      <c r="A21417" t="e">
        <f>-chemistry And physics up Through High School/most College Levels</f>
        <v>#NAME?</v>
      </c>
    </row>
    <row r="21418" spans="1:6">
      <c r="A21418" t="e">
        <f>-Psychology Through High School/College Levels</f>
        <v>#NAME?</v>
      </c>
    </row>
    <row r="21419" spans="1:6">
      <c r="A21419" t="e">
        <f>-History: most topics up Through High School</f>
        <v>#NAME?</v>
      </c>
    </row>
    <row r="21420" spans="1:6">
      <c r="A21420" t="e">
        <f>-English/Literature: most topics up Through High School</f>
        <v>#NAME?</v>
      </c>
    </row>
    <row r="21421" spans="1:6">
      <c r="A21421" t="e">
        <f>-Business topics such As Basic Economics</f>
        <v>#NAME?</v>
      </c>
      <c r="B21421" t="s">
        <v>4475</v>
      </c>
      <c r="C21421" t="s">
        <v>1127</v>
      </c>
      <c r="D21421" t="s">
        <v>23947</v>
      </c>
      <c r="E21421" t="s">
        <v>23948</v>
      </c>
      <c r="F21421" t="s">
        <v>23949</v>
      </c>
    </row>
    <row r="21424" spans="1:6">
      <c r="A21424" t="s">
        <v>7604</v>
      </c>
    </row>
    <row r="21425" spans="1:7">
      <c r="A21425" t="s">
        <v>23950</v>
      </c>
      <c r="B21425" t="s">
        <v>23951</v>
      </c>
      <c r="C21425" t="s">
        <v>23952</v>
      </c>
      <c r="D21425" t="s">
        <v>23953</v>
      </c>
      <c r="E21425" t="s">
        <v>23954</v>
      </c>
    </row>
    <row r="21427" spans="1:7">
      <c r="A21427" t="s">
        <v>23955</v>
      </c>
      <c r="B21427" t="s">
        <v>23956</v>
      </c>
      <c r="C21427" t="s">
        <v>23957</v>
      </c>
      <c r="D21427" t="s">
        <v>23958</v>
      </c>
      <c r="E21427" t="s">
        <v>23959</v>
      </c>
      <c r="F21427" t="s">
        <v>23960</v>
      </c>
      <c r="G21427" t="s">
        <v>23961</v>
      </c>
    </row>
    <row r="21430" spans="1:7">
      <c r="A21430" t="s">
        <v>23962</v>
      </c>
    </row>
    <row r="21431" spans="1:7">
      <c r="A21431" t="s">
        <v>23963</v>
      </c>
      <c r="B21431" t="s">
        <v>23964</v>
      </c>
      <c r="C21431" t="s">
        <v>23965</v>
      </c>
    </row>
    <row r="21433" spans="1:7">
      <c r="A21433" t="s">
        <v>23966</v>
      </c>
      <c r="B21433" t="s">
        <v>23967</v>
      </c>
      <c r="C21433" t="s">
        <v>23968</v>
      </c>
    </row>
    <row r="21435" spans="1:7">
      <c r="A21435" t="s">
        <v>23969</v>
      </c>
    </row>
    <row r="21437" spans="1:7">
      <c r="A21437" t="s">
        <v>23970</v>
      </c>
    </row>
    <row r="21438" spans="1:7">
      <c r="A21438" t="e">
        <f>- William T</f>
        <v>#NAME?</v>
      </c>
    </row>
    <row r="21439" spans="1:7">
      <c r="A21439" t="s">
        <v>8542</v>
      </c>
    </row>
    <row r="21440" spans="1:7">
      <c r="A21440" t="s">
        <v>23971</v>
      </c>
      <c r="B21440" t="s">
        <v>23972</v>
      </c>
    </row>
    <row r="21445" spans="1:3">
      <c r="A21445" t="s">
        <v>23973</v>
      </c>
      <c r="B21445" t="s">
        <v>373</v>
      </c>
      <c r="C21445" t="s">
        <v>23974</v>
      </c>
    </row>
    <row r="21448" spans="1:3">
      <c r="A21448" t="s">
        <v>23975</v>
      </c>
    </row>
    <row r="21450" spans="1:3">
      <c r="A21450" t="s">
        <v>23976</v>
      </c>
    </row>
    <row r="21452" spans="1:3">
      <c r="A21452" t="s">
        <v>23977</v>
      </c>
    </row>
    <row r="21453" spans="1:3">
      <c r="A21453" t="s">
        <v>23978</v>
      </c>
    </row>
    <row r="21455" spans="1:3">
      <c r="A21455" t="s">
        <v>23979</v>
      </c>
    </row>
    <row r="21456" spans="1:3">
      <c r="A21456" s="1" t="s">
        <v>23980</v>
      </c>
    </row>
    <row r="21461" spans="1:11">
      <c r="A21461" t="s">
        <v>23981</v>
      </c>
      <c r="B21461" t="s">
        <v>28</v>
      </c>
      <c r="C21461" t="s">
        <v>373</v>
      </c>
      <c r="D21461" t="s">
        <v>301</v>
      </c>
      <c r="E21461" t="s">
        <v>369</v>
      </c>
      <c r="F21461" t="s">
        <v>493</v>
      </c>
      <c r="G21461" t="s">
        <v>7186</v>
      </c>
      <c r="H21461" t="s">
        <v>14261</v>
      </c>
      <c r="I21461" t="s">
        <v>372</v>
      </c>
      <c r="J21461" t="s">
        <v>23982</v>
      </c>
      <c r="K21461" t="s">
        <v>23983</v>
      </c>
    </row>
    <row r="21462" spans="1:11">
      <c r="A21462" s="1" t="s">
        <v>23984</v>
      </c>
    </row>
    <row r="21467" spans="1:11">
      <c r="A21467" t="s">
        <v>23985</v>
      </c>
      <c r="B21467" t="s">
        <v>23986</v>
      </c>
    </row>
    <row r="21468" spans="1:11">
      <c r="A21468" t="s">
        <v>23987</v>
      </c>
      <c r="B21468" t="s">
        <v>23988</v>
      </c>
    </row>
    <row r="21469" spans="1:11">
      <c r="A21469" t="s">
        <v>23989</v>
      </c>
      <c r="B21469" t="s">
        <v>23990</v>
      </c>
    </row>
    <row r="21470" spans="1:11">
      <c r="A21470" t="s">
        <v>23991</v>
      </c>
      <c r="B21470" t="s">
        <v>326</v>
      </c>
    </row>
    <row r="21471" spans="1:11">
      <c r="A21471" t="s">
        <v>23992</v>
      </c>
      <c r="B21471" t="s">
        <v>23993</v>
      </c>
    </row>
    <row r="21472" spans="1:11">
      <c r="A21472" t="s">
        <v>23994</v>
      </c>
      <c r="B21472" t="s">
        <v>23995</v>
      </c>
    </row>
    <row r="21473" spans="1:22">
      <c r="A21473" t="s">
        <v>23996</v>
      </c>
      <c r="B21473" t="s">
        <v>23997</v>
      </c>
      <c r="C21473" t="s">
        <v>23998</v>
      </c>
      <c r="D21473" t="s">
        <v>23999</v>
      </c>
      <c r="E21473" t="s">
        <v>24000</v>
      </c>
    </row>
    <row r="21475" spans="1:22">
      <c r="A21475" t="s">
        <v>24001</v>
      </c>
      <c r="B21475" t="s">
        <v>24002</v>
      </c>
      <c r="C21475" t="s">
        <v>24003</v>
      </c>
      <c r="D21475" t="s">
        <v>24004</v>
      </c>
      <c r="E21475" t="s">
        <v>24005</v>
      </c>
      <c r="F21475" t="s">
        <v>24006</v>
      </c>
      <c r="G21475" t="s">
        <v>24007</v>
      </c>
    </row>
    <row r="21476" spans="1:22">
      <c r="A21476" t="s">
        <v>24008</v>
      </c>
      <c r="B21476" t="s">
        <v>24009</v>
      </c>
      <c r="C21476" t="s">
        <v>24010</v>
      </c>
      <c r="D21476" t="s">
        <v>24011</v>
      </c>
      <c r="E21476" t="s">
        <v>24012</v>
      </c>
      <c r="F21476" t="s">
        <v>24013</v>
      </c>
      <c r="G21476" t="s">
        <v>24014</v>
      </c>
      <c r="H21476" t="s">
        <v>24015</v>
      </c>
      <c r="I21476" t="s">
        <v>24016</v>
      </c>
      <c r="J21476" t="s">
        <v>24017</v>
      </c>
      <c r="K21476" t="s">
        <v>24018</v>
      </c>
      <c r="L21476" t="s">
        <v>24019</v>
      </c>
      <c r="M21476" t="s">
        <v>24020</v>
      </c>
      <c r="N21476" t="s">
        <v>24021</v>
      </c>
      <c r="O21476" t="s">
        <v>24022</v>
      </c>
      <c r="P21476" t="s">
        <v>24023</v>
      </c>
      <c r="Q21476" t="s">
        <v>24024</v>
      </c>
      <c r="R21476" t="s">
        <v>24025</v>
      </c>
      <c r="S21476" t="s">
        <v>24026</v>
      </c>
      <c r="T21476" t="s">
        <v>24027</v>
      </c>
      <c r="U21476" t="s">
        <v>24020</v>
      </c>
      <c r="V21476" t="s">
        <v>24028</v>
      </c>
    </row>
    <row r="21477" spans="1:22">
      <c r="A21477" t="s">
        <v>24029</v>
      </c>
      <c r="B21477" t="s">
        <v>24030</v>
      </c>
      <c r="C21477" t="s">
        <v>24031</v>
      </c>
      <c r="D21477" t="s">
        <v>24032</v>
      </c>
      <c r="E21477" t="s">
        <v>2734</v>
      </c>
      <c r="F21477" t="s">
        <v>24033</v>
      </c>
      <c r="G21477" t="s">
        <v>24034</v>
      </c>
      <c r="H21477" t="s">
        <v>24035</v>
      </c>
      <c r="I21477" t="s">
        <v>24036</v>
      </c>
    </row>
    <row r="21478" spans="1:22">
      <c r="A21478" t="s">
        <v>14474</v>
      </c>
    </row>
    <row r="21480" spans="1:22">
      <c r="A21480" t="s">
        <v>24037</v>
      </c>
      <c r="B21480" t="s">
        <v>24038</v>
      </c>
      <c r="C21480" t="s">
        <v>24039</v>
      </c>
      <c r="D21480" t="s">
        <v>3364</v>
      </c>
      <c r="E21480" t="s">
        <v>51</v>
      </c>
      <c r="F21480" t="s">
        <v>2895</v>
      </c>
      <c r="G21480" t="s">
        <v>24040</v>
      </c>
      <c r="H21480" t="s">
        <v>24041</v>
      </c>
      <c r="I21480" t="s">
        <v>24042</v>
      </c>
      <c r="J21480" t="s">
        <v>24043</v>
      </c>
      <c r="K21480" t="s">
        <v>24044</v>
      </c>
    </row>
    <row r="21481" spans="1:22">
      <c r="A21481" t="s">
        <v>24045</v>
      </c>
      <c r="B21481" t="s">
        <v>19273</v>
      </c>
      <c r="C21481" t="s">
        <v>24046</v>
      </c>
      <c r="D21481" t="s">
        <v>15776</v>
      </c>
      <c r="E21481" t="s">
        <v>24047</v>
      </c>
      <c r="F21481" t="s">
        <v>24048</v>
      </c>
    </row>
    <row r="21482" spans="1:22">
      <c r="A21482" t="s">
        <v>24049</v>
      </c>
    </row>
    <row r="21483" spans="1:22">
      <c r="A21483" t="s">
        <v>24050</v>
      </c>
      <c r="B21483" t="s">
        <v>24051</v>
      </c>
      <c r="C21483" t="s">
        <v>24052</v>
      </c>
      <c r="D21483" t="s">
        <v>24053</v>
      </c>
      <c r="E21483" t="s">
        <v>24054</v>
      </c>
      <c r="F21483" t="s">
        <v>24052</v>
      </c>
      <c r="G21483" t="s">
        <v>24055</v>
      </c>
      <c r="H21483" t="s">
        <v>24056</v>
      </c>
      <c r="I21483" t="s">
        <v>24057</v>
      </c>
      <c r="J21483" t="s">
        <v>24058</v>
      </c>
    </row>
    <row r="21484" spans="1:22">
      <c r="A21484" t="s">
        <v>24059</v>
      </c>
      <c r="B21484" t="s">
        <v>24060</v>
      </c>
      <c r="C21484" t="s">
        <v>24061</v>
      </c>
    </row>
    <row r="21486" spans="1:22">
      <c r="A21486" t="s">
        <v>24062</v>
      </c>
    </row>
    <row r="21488" spans="1:22">
      <c r="A21488" t="s">
        <v>345</v>
      </c>
    </row>
    <row r="21489" spans="1:1">
      <c r="A21489" t="s">
        <v>346</v>
      </c>
    </row>
    <row r="21490" spans="1:1">
      <c r="A21490" t="s">
        <v>24063</v>
      </c>
    </row>
    <row r="21491" spans="1:1">
      <c r="A21491" t="s">
        <v>15797</v>
      </c>
    </row>
    <row r="21492" spans="1:1">
      <c r="A21492" t="s">
        <v>5109</v>
      </c>
    </row>
    <row r="21493" spans="1:1">
      <c r="A21493" t="s">
        <v>24064</v>
      </c>
    </row>
    <row r="21494" spans="1:1">
      <c r="A21494" t="s">
        <v>24065</v>
      </c>
    </row>
    <row r="21495" spans="1:1">
      <c r="A21495" t="s">
        <v>527</v>
      </c>
    </row>
    <row r="21496" spans="1:1">
      <c r="A21496" t="s">
        <v>24066</v>
      </c>
    </row>
    <row r="21497" spans="1:1">
      <c r="A21497" t="s">
        <v>1974</v>
      </c>
    </row>
    <row r="21498" spans="1:1">
      <c r="A21498" t="s">
        <v>1084</v>
      </c>
    </row>
    <row r="21499" spans="1:1">
      <c r="A21499" t="s">
        <v>529</v>
      </c>
    </row>
    <row r="21500" spans="1:1">
      <c r="A21500" t="s">
        <v>24067</v>
      </c>
    </row>
    <row r="21502" spans="1:1">
      <c r="A21502" t="s">
        <v>24068</v>
      </c>
    </row>
    <row r="21503" spans="1:1">
      <c r="A21503" t="s">
        <v>24069</v>
      </c>
    </row>
    <row r="21505" spans="1:1">
      <c r="A21505" t="s">
        <v>2843</v>
      </c>
    </row>
    <row r="21506" spans="1:1">
      <c r="A21506" t="s">
        <v>10181</v>
      </c>
    </row>
    <row r="21507" spans="1:1">
      <c r="A21507" t="s">
        <v>13185</v>
      </c>
    </row>
    <row r="21509" spans="1:1">
      <c r="A21509" t="s">
        <v>3764</v>
      </c>
    </row>
    <row r="21510" spans="1:1">
      <c r="A21510" t="s">
        <v>10511</v>
      </c>
    </row>
    <row r="21511" spans="1:1">
      <c r="A21511" t="s">
        <v>339</v>
      </c>
    </row>
    <row r="21513" spans="1:1">
      <c r="A21513" t="s">
        <v>341</v>
      </c>
    </row>
    <row r="21514" spans="1:1">
      <c r="A21514" t="s">
        <v>3526</v>
      </c>
    </row>
    <row r="21515" spans="1:1">
      <c r="A21515" t="s">
        <v>3741</v>
      </c>
    </row>
    <row r="21516" spans="1:1">
      <c r="A21516" t="s">
        <v>1445</v>
      </c>
    </row>
    <row r="21518" spans="1:1">
      <c r="A21518" t="s">
        <v>15184</v>
      </c>
    </row>
    <row r="21519" spans="1:1">
      <c r="A21519" t="s">
        <v>24070</v>
      </c>
    </row>
    <row r="21520" spans="1:1">
      <c r="A21520" t="s">
        <v>24071</v>
      </c>
    </row>
    <row r="21521" spans="1:6">
      <c r="A21521" t="s">
        <v>24072</v>
      </c>
    </row>
    <row r="21522" spans="1:6">
      <c r="A21522" t="s">
        <v>24073</v>
      </c>
    </row>
    <row r="21523" spans="1:6">
      <c r="A21523" t="s">
        <v>24074</v>
      </c>
    </row>
    <row r="21524" spans="1:6">
      <c r="A21524" t="s">
        <v>24075</v>
      </c>
    </row>
    <row r="21526" spans="1:6">
      <c r="A21526" t="s">
        <v>24076</v>
      </c>
    </row>
    <row r="21527" spans="1:6">
      <c r="A21527" t="s">
        <v>24077</v>
      </c>
    </row>
    <row r="21530" spans="1:6">
      <c r="A21530" t="s">
        <v>11648</v>
      </c>
    </row>
    <row r="21532" spans="1:6">
      <c r="A21532" t="s">
        <v>7931</v>
      </c>
      <c r="B21532" t="s">
        <v>7010</v>
      </c>
      <c r="C21532">
        <v>2006</v>
      </c>
      <c r="D21532" t="s">
        <v>24078</v>
      </c>
      <c r="E21532" t="s">
        <v>24079</v>
      </c>
      <c r="F21532" t="s">
        <v>19273</v>
      </c>
    </row>
    <row r="21533" spans="1:6">
      <c r="A21533" t="s">
        <v>7931</v>
      </c>
      <c r="B21533" t="s">
        <v>2006</v>
      </c>
      <c r="C21533">
        <v>2006</v>
      </c>
      <c r="D21533" t="s">
        <v>24078</v>
      </c>
      <c r="E21533" t="s">
        <v>24079</v>
      </c>
      <c r="F21533" t="s">
        <v>19273</v>
      </c>
    </row>
    <row r="21534" spans="1:6">
      <c r="A21534" t="s">
        <v>24080</v>
      </c>
      <c r="B21534" t="s">
        <v>24081</v>
      </c>
      <c r="C21534">
        <v>2014</v>
      </c>
      <c r="D21534" t="s">
        <v>24082</v>
      </c>
      <c r="E21534" t="s">
        <v>23267</v>
      </c>
      <c r="F21534" t="s">
        <v>15776</v>
      </c>
    </row>
    <row r="21536" spans="1:6">
      <c r="A21536" t="s">
        <v>24083</v>
      </c>
    </row>
    <row r="21538" spans="1:4">
      <c r="A21538" t="s">
        <v>24084</v>
      </c>
      <c r="B21538" t="s">
        <v>24085</v>
      </c>
    </row>
    <row r="21539" spans="1:4">
      <c r="A21539" t="s">
        <v>24086</v>
      </c>
      <c r="B21539" t="s">
        <v>24087</v>
      </c>
      <c r="C21539" t="s">
        <v>24088</v>
      </c>
    </row>
    <row r="21540" spans="1:4">
      <c r="A21540" t="s">
        <v>24089</v>
      </c>
      <c r="B21540" t="s">
        <v>24090</v>
      </c>
      <c r="C21540" t="s">
        <v>24087</v>
      </c>
    </row>
    <row r="21541" spans="1:4">
      <c r="A21541" t="s">
        <v>24089</v>
      </c>
      <c r="B21541" t="s">
        <v>24091</v>
      </c>
      <c r="C21541" t="s">
        <v>24087</v>
      </c>
    </row>
    <row r="21542" spans="1:4">
      <c r="A21542" t="s">
        <v>24089</v>
      </c>
      <c r="B21542" t="s">
        <v>24092</v>
      </c>
      <c r="C21542" t="s">
        <v>24087</v>
      </c>
    </row>
    <row r="21544" spans="1:4">
      <c r="A21544" t="s">
        <v>24093</v>
      </c>
    </row>
    <row r="21546" spans="1:4">
      <c r="A21546" t="s">
        <v>24094</v>
      </c>
      <c r="B21546" t="s">
        <v>24078</v>
      </c>
      <c r="C21546">
        <v>2006</v>
      </c>
    </row>
    <row r="21547" spans="1:4">
      <c r="A21547" t="s">
        <v>24095</v>
      </c>
      <c r="B21547" t="s">
        <v>24096</v>
      </c>
      <c r="C21547">
        <v>2005</v>
      </c>
    </row>
    <row r="21548" spans="1:4">
      <c r="A21548" t="s">
        <v>24097</v>
      </c>
      <c r="B21548" t="s">
        <v>24098</v>
      </c>
      <c r="C21548" t="s">
        <v>24078</v>
      </c>
      <c r="D21548" t="s">
        <v>24099</v>
      </c>
    </row>
    <row r="21549" spans="1:4">
      <c r="A21549" t="s">
        <v>24100</v>
      </c>
      <c r="B21549" t="s">
        <v>24101</v>
      </c>
    </row>
    <row r="21550" spans="1:4">
      <c r="A21550" t="s">
        <v>24102</v>
      </c>
    </row>
    <row r="21552" spans="1:4">
      <c r="A21552" t="s">
        <v>24103</v>
      </c>
    </row>
    <row r="21554" spans="1:8">
      <c r="A21554" t="s">
        <v>24104</v>
      </c>
      <c r="B21554" t="s">
        <v>24105</v>
      </c>
      <c r="C21554" t="s">
        <v>24106</v>
      </c>
      <c r="D21554" t="s">
        <v>24107</v>
      </c>
      <c r="E21554" t="s">
        <v>24108</v>
      </c>
      <c r="F21554" t="s">
        <v>24109</v>
      </c>
      <c r="G21554" t="s">
        <v>24110</v>
      </c>
    </row>
    <row r="21555" spans="1:8">
      <c r="A21555" t="s">
        <v>24111</v>
      </c>
      <c r="B21555" t="s">
        <v>15929</v>
      </c>
      <c r="C21555" t="s">
        <v>24112</v>
      </c>
      <c r="D21555" t="s">
        <v>24113</v>
      </c>
      <c r="E21555" t="s">
        <v>24114</v>
      </c>
    </row>
    <row r="21556" spans="1:8">
      <c r="A21556" t="s">
        <v>24115</v>
      </c>
      <c r="B21556" t="s">
        <v>24116</v>
      </c>
      <c r="C21556" t="s">
        <v>24117</v>
      </c>
      <c r="D21556" t="s">
        <v>1635</v>
      </c>
      <c r="E21556" t="s">
        <v>24118</v>
      </c>
      <c r="F21556" t="s">
        <v>24119</v>
      </c>
      <c r="G21556" t="s">
        <v>24120</v>
      </c>
      <c r="H21556" t="s">
        <v>24121</v>
      </c>
    </row>
    <row r="21558" spans="1:8">
      <c r="A21558" t="s">
        <v>4724</v>
      </c>
    </row>
    <row r="21560" spans="1:8">
      <c r="A21560" t="s">
        <v>24122</v>
      </c>
    </row>
    <row r="21561" spans="1:8">
      <c r="A21561" t="s">
        <v>24123</v>
      </c>
    </row>
    <row r="21562" spans="1:8">
      <c r="A21562" t="s">
        <v>24124</v>
      </c>
    </row>
    <row r="21563" spans="1:8">
      <c r="A21563" t="s">
        <v>24125</v>
      </c>
      <c r="B21563" t="s">
        <v>24126</v>
      </c>
      <c r="C21563" t="s">
        <v>24127</v>
      </c>
      <c r="D21563" t="s">
        <v>24128</v>
      </c>
      <c r="E21563" t="s">
        <v>24129</v>
      </c>
      <c r="F21563" t="s">
        <v>24130</v>
      </c>
      <c r="G21563" t="s">
        <v>24131</v>
      </c>
      <c r="H21563" t="s">
        <v>24132</v>
      </c>
    </row>
    <row r="21565" spans="1:8">
      <c r="A21565" s="1" t="s">
        <v>24133</v>
      </c>
    </row>
    <row r="21570" spans="1:4">
      <c r="A21570" t="s">
        <v>24134</v>
      </c>
      <c r="B21570" t="s">
        <v>757</v>
      </c>
    </row>
    <row r="21572" spans="1:4">
      <c r="A21572" t="s">
        <v>24135</v>
      </c>
      <c r="B21572" t="s">
        <v>24136</v>
      </c>
    </row>
    <row r="21574" spans="1:4">
      <c r="A21574" t="s">
        <v>24137</v>
      </c>
      <c r="B21574" t="s">
        <v>24138</v>
      </c>
      <c r="C21574" t="s">
        <v>24139</v>
      </c>
      <c r="D21574" t="s">
        <v>24140</v>
      </c>
    </row>
    <row r="21576" spans="1:4">
      <c r="A21576" t="s">
        <v>24141</v>
      </c>
      <c r="B21576" t="s">
        <v>24142</v>
      </c>
    </row>
    <row r="21578" spans="1:4">
      <c r="A21578" t="s">
        <v>24143</v>
      </c>
    </row>
    <row r="21580" spans="1:4">
      <c r="A21580" t="s">
        <v>24144</v>
      </c>
    </row>
    <row r="21582" spans="1:4">
      <c r="A21582" t="s">
        <v>24145</v>
      </c>
      <c r="B21582" t="s">
        <v>24146</v>
      </c>
    </row>
    <row r="21584" spans="1:4">
      <c r="A21584" t="s">
        <v>24147</v>
      </c>
    </row>
    <row r="21586" spans="1:3">
      <c r="A21586" t="s">
        <v>24148</v>
      </c>
      <c r="B21586" t="s">
        <v>24149</v>
      </c>
      <c r="C21586" t="s">
        <v>24150</v>
      </c>
    </row>
    <row r="21588" spans="1:3">
      <c r="A21588" t="s">
        <v>24151</v>
      </c>
      <c r="B21588" t="s">
        <v>24152</v>
      </c>
    </row>
    <row r="21590" spans="1:3">
      <c r="A21590" t="s">
        <v>2749</v>
      </c>
    </row>
    <row r="21591" spans="1:3">
      <c r="A21591" t="s">
        <v>24153</v>
      </c>
    </row>
    <row r="21593" spans="1:3">
      <c r="A21593" t="s">
        <v>24154</v>
      </c>
      <c r="B21593" t="s">
        <v>24155</v>
      </c>
    </row>
    <row r="21594" spans="1:3">
      <c r="A21594" t="s">
        <v>24156</v>
      </c>
    </row>
    <row r="21597" spans="1:3">
      <c r="A21597" t="s">
        <v>24157</v>
      </c>
    </row>
    <row r="21598" spans="1:3">
      <c r="A21598" t="s">
        <v>24158</v>
      </c>
    </row>
    <row r="21600" spans="1:3">
      <c r="A21600" t="s">
        <v>24159</v>
      </c>
    </row>
    <row r="21601" spans="1:4">
      <c r="A21601" s="3">
        <v>44694</v>
      </c>
      <c r="B21601">
        <v>2019</v>
      </c>
    </row>
    <row r="21602" spans="1:4">
      <c r="A21602" t="s">
        <v>24160</v>
      </c>
    </row>
    <row r="21603" spans="1:4">
      <c r="A21603" t="s">
        <v>24161</v>
      </c>
    </row>
    <row r="21604" spans="1:4">
      <c r="A21604" t="s">
        <v>24162</v>
      </c>
    </row>
    <row r="21605" spans="1:4">
      <c r="A21605" t="s">
        <v>24163</v>
      </c>
    </row>
    <row r="21607" spans="1:4">
      <c r="A21607" s="3">
        <v>44615</v>
      </c>
      <c r="B21607">
        <v>2019</v>
      </c>
    </row>
    <row r="21608" spans="1:4">
      <c r="A21608" t="s">
        <v>24160</v>
      </c>
    </row>
    <row r="21609" spans="1:4">
      <c r="A21609" t="s">
        <v>24161</v>
      </c>
    </row>
    <row r="21610" spans="1:4">
      <c r="A21610" t="s">
        <v>24164</v>
      </c>
    </row>
    <row r="21611" spans="1:4">
      <c r="A21611" t="s">
        <v>24165</v>
      </c>
      <c r="B21611" t="s">
        <v>24166</v>
      </c>
    </row>
    <row r="21612" spans="1:4">
      <c r="A21612" t="s">
        <v>24167</v>
      </c>
      <c r="B21612" t="s">
        <v>24168</v>
      </c>
    </row>
    <row r="21613" spans="1:4">
      <c r="A21613" t="s">
        <v>24169</v>
      </c>
      <c r="B21613" t="s">
        <v>24170</v>
      </c>
      <c r="C21613" t="s">
        <v>24171</v>
      </c>
      <c r="D21613" t="s">
        <v>24172</v>
      </c>
    </row>
    <row r="21614" spans="1:4">
      <c r="A21614" s="3">
        <v>44610</v>
      </c>
      <c r="B21614">
        <v>2019</v>
      </c>
    </row>
    <row r="21615" spans="1:4">
      <c r="A21615" t="s">
        <v>24173</v>
      </c>
    </row>
    <row r="21616" spans="1:4">
      <c r="A21616" t="s">
        <v>24163</v>
      </c>
    </row>
    <row r="21618" spans="1:2">
      <c r="A21618" t="s">
        <v>24174</v>
      </c>
    </row>
    <row r="21619" spans="1:2">
      <c r="A21619" s="3">
        <v>44898</v>
      </c>
      <c r="B21619">
        <v>2018</v>
      </c>
    </row>
    <row r="21620" spans="1:2">
      <c r="A21620" t="s">
        <v>24160</v>
      </c>
    </row>
    <row r="21621" spans="1:2">
      <c r="A21621" t="s">
        <v>24161</v>
      </c>
    </row>
    <row r="21622" spans="1:2">
      <c r="A21622" t="s">
        <v>24175</v>
      </c>
    </row>
    <row r="21623" spans="1:2">
      <c r="A21623" t="s">
        <v>24176</v>
      </c>
    </row>
    <row r="21624" spans="1:2">
      <c r="A21624" s="3">
        <v>44896</v>
      </c>
      <c r="B21624">
        <v>2018</v>
      </c>
    </row>
    <row r="21625" spans="1:2">
      <c r="A21625" t="s">
        <v>24177</v>
      </c>
    </row>
    <row r="21626" spans="1:2">
      <c r="A21626" t="s">
        <v>24178</v>
      </c>
    </row>
    <row r="21628" spans="1:2">
      <c r="A21628" t="s">
        <v>24179</v>
      </c>
    </row>
    <row r="21629" spans="1:2">
      <c r="A21629" s="3">
        <v>44876</v>
      </c>
      <c r="B21629">
        <v>2018</v>
      </c>
    </row>
    <row r="21630" spans="1:2">
      <c r="A21630" t="s">
        <v>24160</v>
      </c>
    </row>
    <row r="21631" spans="1:2">
      <c r="A21631" t="s">
        <v>24161</v>
      </c>
    </row>
    <row r="21632" spans="1:2">
      <c r="A21632" t="s">
        <v>24180</v>
      </c>
    </row>
    <row r="21633" spans="1:8">
      <c r="A21633" t="s">
        <v>24181</v>
      </c>
    </row>
    <row r="21634" spans="1:8">
      <c r="A21634" t="s">
        <v>24167</v>
      </c>
      <c r="B21634" t="s">
        <v>24168</v>
      </c>
    </row>
    <row r="21635" spans="1:8">
      <c r="A21635" t="s">
        <v>24182</v>
      </c>
    </row>
    <row r="21636" spans="1:8">
      <c r="A21636" t="s">
        <v>24183</v>
      </c>
      <c r="B21636" t="s">
        <v>24184</v>
      </c>
      <c r="C21636" t="s">
        <v>24185</v>
      </c>
      <c r="D21636" t="s">
        <v>24186</v>
      </c>
      <c r="E21636" t="s">
        <v>24187</v>
      </c>
      <c r="F21636" t="s">
        <v>24188</v>
      </c>
      <c r="G21636" t="s">
        <v>24189</v>
      </c>
      <c r="H21636" t="s">
        <v>24190</v>
      </c>
    </row>
    <row r="21637" spans="1:8">
      <c r="A21637" t="s">
        <v>24191</v>
      </c>
    </row>
    <row r="21638" spans="1:8">
      <c r="A21638" t="s">
        <v>24192</v>
      </c>
    </row>
    <row r="21639" spans="1:8">
      <c r="A21639" t="s">
        <v>24193</v>
      </c>
    </row>
    <row r="21640" spans="1:8">
      <c r="A21640" s="3">
        <v>44860</v>
      </c>
      <c r="B21640">
        <v>2018</v>
      </c>
    </row>
    <row r="21641" spans="1:8">
      <c r="A21641" t="s">
        <v>24194</v>
      </c>
    </row>
    <row r="21642" spans="1:8">
      <c r="A21642" t="s">
        <v>24163</v>
      </c>
    </row>
    <row r="21644" spans="1:8">
      <c r="A21644" s="3">
        <v>44827</v>
      </c>
      <c r="B21644">
        <v>2018</v>
      </c>
    </row>
    <row r="21645" spans="1:8">
      <c r="A21645" t="s">
        <v>24160</v>
      </c>
    </row>
    <row r="21646" spans="1:8">
      <c r="A21646" t="s">
        <v>24161</v>
      </c>
    </row>
    <row r="21647" spans="1:8">
      <c r="A21647" t="s">
        <v>24195</v>
      </c>
    </row>
    <row r="21648" spans="1:8">
      <c r="A21648" t="s">
        <v>24163</v>
      </c>
    </row>
    <row r="21650" spans="1:4">
      <c r="A21650" t="s">
        <v>24196</v>
      </c>
      <c r="B21650" t="s">
        <v>24197</v>
      </c>
    </row>
    <row r="21651" spans="1:4">
      <c r="A21651" t="s">
        <v>24198</v>
      </c>
    </row>
    <row r="21652" spans="1:4">
      <c r="A21652" t="s">
        <v>24199</v>
      </c>
    </row>
    <row r="21653" spans="1:4">
      <c r="A21653" t="s">
        <v>24167</v>
      </c>
      <c r="B21653" t="s">
        <v>24168</v>
      </c>
    </row>
    <row r="21654" spans="1:4">
      <c r="A21654" t="s">
        <v>24200</v>
      </c>
    </row>
    <row r="21656" spans="1:4">
      <c r="A21656" t="s">
        <v>24201</v>
      </c>
    </row>
    <row r="21657" spans="1:4">
      <c r="A21657" s="3">
        <v>44750</v>
      </c>
      <c r="B21657">
        <v>2018</v>
      </c>
    </row>
    <row r="21659" spans="1:4">
      <c r="A21659" t="s">
        <v>24160</v>
      </c>
    </row>
    <row r="21660" spans="1:4">
      <c r="A21660" t="s">
        <v>24161</v>
      </c>
    </row>
    <row r="21661" spans="1:4">
      <c r="A21661" t="s">
        <v>24202</v>
      </c>
    </row>
    <row r="21662" spans="1:4">
      <c r="A21662" t="s">
        <v>24203</v>
      </c>
    </row>
    <row r="21664" spans="1:4">
      <c r="A21664" t="s">
        <v>24204</v>
      </c>
      <c r="B21664" t="s">
        <v>24205</v>
      </c>
      <c r="C21664" t="s">
        <v>24206</v>
      </c>
      <c r="D21664" t="s">
        <v>24207</v>
      </c>
    </row>
    <row r="21665" spans="1:2">
      <c r="A21665" t="s">
        <v>24167</v>
      </c>
      <c r="B21665" t="s">
        <v>24168</v>
      </c>
    </row>
    <row r="21666" spans="1:2">
      <c r="A21666" t="s">
        <v>24208</v>
      </c>
    </row>
    <row r="21667" spans="1:2">
      <c r="A21667" t="s">
        <v>24209</v>
      </c>
    </row>
    <row r="21668" spans="1:2">
      <c r="A21668" t="s">
        <v>2749</v>
      </c>
    </row>
    <row r="21669" spans="1:2">
      <c r="A21669" t="s">
        <v>24210</v>
      </c>
    </row>
    <row r="21670" spans="1:2">
      <c r="A21670" s="3">
        <v>44687</v>
      </c>
      <c r="B21670">
        <v>2018</v>
      </c>
    </row>
    <row r="21671" spans="1:2">
      <c r="A21671" t="s">
        <v>24160</v>
      </c>
    </row>
    <row r="21672" spans="1:2">
      <c r="A21672" t="s">
        <v>24161</v>
      </c>
    </row>
    <row r="21673" spans="1:2">
      <c r="A21673" t="s">
        <v>24211</v>
      </c>
    </row>
    <row r="21674" spans="1:2">
      <c r="A21674" t="s">
        <v>24212</v>
      </c>
    </row>
    <row r="21676" spans="1:2">
      <c r="A21676" s="3">
        <v>44658</v>
      </c>
      <c r="B21676">
        <v>2018</v>
      </c>
    </row>
    <row r="21677" spans="1:2">
      <c r="A21677" t="s">
        <v>24160</v>
      </c>
    </row>
    <row r="21678" spans="1:2">
      <c r="A21678" t="s">
        <v>24161</v>
      </c>
    </row>
    <row r="21679" spans="1:2">
      <c r="A21679" t="s">
        <v>24213</v>
      </c>
    </row>
    <row r="21680" spans="1:2">
      <c r="A21680" t="s">
        <v>24163</v>
      </c>
    </row>
    <row r="21682" spans="1:2">
      <c r="A21682" t="s">
        <v>24214</v>
      </c>
      <c r="B21682" t="s">
        <v>24215</v>
      </c>
    </row>
    <row r="21683" spans="1:2">
      <c r="A21683" s="3">
        <v>44627</v>
      </c>
      <c r="B21683">
        <v>2018</v>
      </c>
    </row>
    <row r="21684" spans="1:2">
      <c r="A21684" t="s">
        <v>24160</v>
      </c>
    </row>
    <row r="21685" spans="1:2">
      <c r="A21685" t="s">
        <v>24161</v>
      </c>
    </row>
    <row r="21686" spans="1:2">
      <c r="A21686" t="s">
        <v>24216</v>
      </c>
    </row>
    <row r="21687" spans="1:2">
      <c r="A21687" t="s">
        <v>24217</v>
      </c>
    </row>
    <row r="21688" spans="1:2">
      <c r="A21688" s="3">
        <v>44625</v>
      </c>
      <c r="B21688">
        <v>2018</v>
      </c>
    </row>
    <row r="21689" spans="1:2">
      <c r="A21689" t="s">
        <v>24218</v>
      </c>
    </row>
    <row r="21690" spans="1:2">
      <c r="A21690" t="s">
        <v>24163</v>
      </c>
    </row>
    <row r="21692" spans="1:2">
      <c r="A21692" t="s">
        <v>24219</v>
      </c>
    </row>
    <row r="21693" spans="1:2">
      <c r="A21693" s="3">
        <v>44620</v>
      </c>
      <c r="B21693">
        <v>2018</v>
      </c>
    </row>
    <row r="21694" spans="1:2">
      <c r="A21694" t="s">
        <v>24160</v>
      </c>
    </row>
    <row r="21695" spans="1:2">
      <c r="A21695" t="s">
        <v>24161</v>
      </c>
    </row>
    <row r="21696" spans="1:2">
      <c r="A21696" t="s">
        <v>24220</v>
      </c>
    </row>
    <row r="21697" spans="1:2">
      <c r="A21697" t="s">
        <v>24221</v>
      </c>
    </row>
    <row r="21698" spans="1:2">
      <c r="A21698" s="3">
        <v>44615</v>
      </c>
      <c r="B21698">
        <v>2018</v>
      </c>
    </row>
    <row r="21699" spans="1:2">
      <c r="A21699" t="s">
        <v>24222</v>
      </c>
    </row>
    <row r="21700" spans="1:2">
      <c r="A21700" t="s">
        <v>24203</v>
      </c>
    </row>
    <row r="21702" spans="1:2">
      <c r="A21702" t="s">
        <v>24223</v>
      </c>
      <c r="B21702" t="s">
        <v>24224</v>
      </c>
    </row>
    <row r="21703" spans="1:2">
      <c r="A21703" t="s">
        <v>24225</v>
      </c>
    </row>
    <row r="21704" spans="1:2">
      <c r="A21704" t="s">
        <v>24226</v>
      </c>
      <c r="B21704">
        <v>2018</v>
      </c>
    </row>
    <row r="21705" spans="1:2">
      <c r="A21705" t="s">
        <v>24160</v>
      </c>
    </row>
    <row r="21706" spans="1:2">
      <c r="A21706" t="s">
        <v>24161</v>
      </c>
    </row>
    <row r="21708" spans="1:2">
      <c r="A21708" t="s">
        <v>24227</v>
      </c>
    </row>
    <row r="21710" spans="1:2">
      <c r="A21710" t="s">
        <v>24228</v>
      </c>
    </row>
    <row r="21711" spans="1:2">
      <c r="A21711" t="s">
        <v>24229</v>
      </c>
    </row>
    <row r="21713" spans="1:10">
      <c r="A21713" t="s">
        <v>24230</v>
      </c>
      <c r="B21713" t="s">
        <v>24231</v>
      </c>
      <c r="C21713" t="s">
        <v>24232</v>
      </c>
      <c r="D21713" t="s">
        <v>24233</v>
      </c>
      <c r="E21713" t="s">
        <v>24234</v>
      </c>
      <c r="F21713" t="s">
        <v>24235</v>
      </c>
      <c r="G21713" t="s">
        <v>24236</v>
      </c>
      <c r="H21713" t="s">
        <v>24237</v>
      </c>
      <c r="I21713" t="s">
        <v>24238</v>
      </c>
      <c r="J21713" t="s">
        <v>24239</v>
      </c>
    </row>
    <row r="21714" spans="1:10">
      <c r="A21714" t="s">
        <v>24240</v>
      </c>
      <c r="B21714">
        <v>2017</v>
      </c>
    </row>
    <row r="21715" spans="1:10">
      <c r="A21715" t="s">
        <v>24160</v>
      </c>
    </row>
    <row r="21716" spans="1:10">
      <c r="A21716" t="s">
        <v>24161</v>
      </c>
    </row>
    <row r="21718" spans="1:10">
      <c r="A21718" t="s">
        <v>24227</v>
      </c>
    </row>
    <row r="21720" spans="1:10">
      <c r="A21720" t="s">
        <v>24241</v>
      </c>
    </row>
    <row r="21721" spans="1:10">
      <c r="A21721" t="s">
        <v>24163</v>
      </c>
    </row>
    <row r="21723" spans="1:10">
      <c r="A21723" t="s">
        <v>24242</v>
      </c>
    </row>
    <row r="21724" spans="1:10">
      <c r="A21724" s="3">
        <v>44858</v>
      </c>
      <c r="B21724">
        <v>2017</v>
      </c>
    </row>
    <row r="21725" spans="1:10">
      <c r="A21725" t="s">
        <v>24160</v>
      </c>
    </row>
    <row r="21726" spans="1:10">
      <c r="A21726" t="s">
        <v>24161</v>
      </c>
    </row>
    <row r="21727" spans="1:10">
      <c r="A21727" t="s">
        <v>24243</v>
      </c>
    </row>
    <row r="21728" spans="1:10">
      <c r="A21728" t="s">
        <v>24163</v>
      </c>
    </row>
    <row r="21730" spans="1:6">
      <c r="A21730" t="s">
        <v>24244</v>
      </c>
    </row>
    <row r="21731" spans="1:6">
      <c r="A21731" t="s">
        <v>24167</v>
      </c>
      <c r="B21731" t="s">
        <v>24168</v>
      </c>
    </row>
    <row r="21732" spans="1:6">
      <c r="A21732" t="s">
        <v>24245</v>
      </c>
      <c r="B21732" t="s">
        <v>24246</v>
      </c>
      <c r="C21732" t="s">
        <v>24247</v>
      </c>
      <c r="D21732" t="s">
        <v>24248</v>
      </c>
    </row>
    <row r="21733" spans="1:6">
      <c r="A21733" s="3">
        <v>44857</v>
      </c>
      <c r="B21733">
        <v>2017</v>
      </c>
    </row>
    <row r="21734" spans="1:6">
      <c r="A21734" t="s">
        <v>24160</v>
      </c>
    </row>
    <row r="21735" spans="1:6">
      <c r="A21735" t="s">
        <v>24161</v>
      </c>
    </row>
    <row r="21736" spans="1:6">
      <c r="A21736" t="s">
        <v>24249</v>
      </c>
    </row>
    <row r="21737" spans="1:6">
      <c r="A21737" t="s">
        <v>24163</v>
      </c>
    </row>
    <row r="21739" spans="1:6">
      <c r="A21739" t="s">
        <v>24250</v>
      </c>
      <c r="B21739" t="s">
        <v>24251</v>
      </c>
      <c r="C21739" t="s">
        <v>24252</v>
      </c>
      <c r="D21739" t="s">
        <v>24253</v>
      </c>
    </row>
    <row r="21740" spans="1:6">
      <c r="A21740" t="s">
        <v>24167</v>
      </c>
      <c r="B21740" t="s">
        <v>24168</v>
      </c>
    </row>
    <row r="21741" spans="1:6">
      <c r="A21741" t="s">
        <v>24254</v>
      </c>
      <c r="B21741" t="s">
        <v>24255</v>
      </c>
      <c r="C21741" t="s">
        <v>24256</v>
      </c>
      <c r="D21741" t="s">
        <v>24257</v>
      </c>
      <c r="E21741" t="s">
        <v>24258</v>
      </c>
      <c r="F21741" t="s">
        <v>24259</v>
      </c>
    </row>
    <row r="21742" spans="1:6">
      <c r="A21742" t="s">
        <v>24260</v>
      </c>
    </row>
    <row r="21743" spans="1:6">
      <c r="A21743" s="3">
        <v>44850</v>
      </c>
      <c r="B21743">
        <v>2017</v>
      </c>
    </row>
    <row r="21744" spans="1:6">
      <c r="A21744" t="s">
        <v>24160</v>
      </c>
    </row>
    <row r="21745" spans="1:4">
      <c r="A21745" t="s">
        <v>24161</v>
      </c>
    </row>
    <row r="21746" spans="1:4">
      <c r="A21746" t="s">
        <v>24261</v>
      </c>
    </row>
    <row r="21747" spans="1:4">
      <c r="A21747" t="s">
        <v>24163</v>
      </c>
    </row>
    <row r="21749" spans="1:4">
      <c r="A21749" t="s">
        <v>24262</v>
      </c>
      <c r="B21749" t="s">
        <v>24263</v>
      </c>
    </row>
    <row r="21750" spans="1:4">
      <c r="A21750" t="s">
        <v>24167</v>
      </c>
      <c r="B21750" t="s">
        <v>24168</v>
      </c>
    </row>
    <row r="21751" spans="1:4">
      <c r="A21751" t="s">
        <v>24264</v>
      </c>
      <c r="B21751" t="s">
        <v>24265</v>
      </c>
    </row>
    <row r="21752" spans="1:4">
      <c r="A21752" t="s">
        <v>24266</v>
      </c>
      <c r="B21752" t="s">
        <v>24267</v>
      </c>
      <c r="C21752" t="s">
        <v>24268</v>
      </c>
      <c r="D21752" t="s">
        <v>24269</v>
      </c>
    </row>
    <row r="21753" spans="1:4">
      <c r="A21753" s="3">
        <v>44842</v>
      </c>
      <c r="B21753">
        <v>2017</v>
      </c>
    </row>
    <row r="21754" spans="1:4">
      <c r="A21754" t="s">
        <v>24160</v>
      </c>
    </row>
    <row r="21755" spans="1:4">
      <c r="A21755" t="s">
        <v>24161</v>
      </c>
    </row>
    <row r="21756" spans="1:4">
      <c r="A21756" t="s">
        <v>24270</v>
      </c>
    </row>
    <row r="21757" spans="1:4">
      <c r="A21757" t="s">
        <v>24163</v>
      </c>
    </row>
    <row r="21759" spans="1:4">
      <c r="A21759" t="s">
        <v>24271</v>
      </c>
    </row>
    <row r="21760" spans="1:4">
      <c r="A21760" s="3">
        <v>44713</v>
      </c>
      <c r="B21760">
        <v>2017</v>
      </c>
    </row>
    <row r="21761" spans="1:2">
      <c r="A21761" t="s">
        <v>24160</v>
      </c>
    </row>
    <row r="21762" spans="1:2">
      <c r="A21762" t="s">
        <v>24161</v>
      </c>
    </row>
    <row r="21763" spans="1:2">
      <c r="A21763" t="s">
        <v>24272</v>
      </c>
    </row>
    <row r="21764" spans="1:2">
      <c r="A21764" t="s">
        <v>24273</v>
      </c>
    </row>
    <row r="21766" spans="1:2">
      <c r="A21766" t="s">
        <v>24274</v>
      </c>
    </row>
    <row r="21767" spans="1:2">
      <c r="A21767" t="s">
        <v>24167</v>
      </c>
      <c r="B21767" t="s">
        <v>24168</v>
      </c>
    </row>
    <row r="21768" spans="1:2">
      <c r="A21768" t="s">
        <v>24275</v>
      </c>
    </row>
    <row r="21770" spans="1:2">
      <c r="A21770" t="s">
        <v>24276</v>
      </c>
    </row>
    <row r="21772" spans="1:2">
      <c r="A21772" t="s">
        <v>24277</v>
      </c>
    </row>
    <row r="21773" spans="1:2">
      <c r="A21773" t="s">
        <v>24278</v>
      </c>
    </row>
    <row r="21774" spans="1:2">
      <c r="A21774" s="3">
        <v>44685</v>
      </c>
      <c r="B21774">
        <v>2017</v>
      </c>
    </row>
    <row r="21775" spans="1:2">
      <c r="A21775" t="s">
        <v>24160</v>
      </c>
    </row>
    <row r="21776" spans="1:2">
      <c r="A21776" t="s">
        <v>24161</v>
      </c>
    </row>
    <row r="21777" spans="1:5">
      <c r="A21777" t="s">
        <v>24279</v>
      </c>
    </row>
    <row r="21778" spans="1:5">
      <c r="A21778" t="s">
        <v>24212</v>
      </c>
    </row>
    <row r="21780" spans="1:5">
      <c r="A21780" t="s">
        <v>24280</v>
      </c>
      <c r="B21780" t="s">
        <v>24281</v>
      </c>
      <c r="C21780" t="s">
        <v>24282</v>
      </c>
      <c r="D21780" t="s">
        <v>24283</v>
      </c>
      <c r="E21780" t="s">
        <v>24284</v>
      </c>
    </row>
    <row r="21781" spans="1:5">
      <c r="A21781" t="s">
        <v>24167</v>
      </c>
      <c r="B21781" t="s">
        <v>24168</v>
      </c>
    </row>
    <row r="21782" spans="1:5">
      <c r="A21782" t="s">
        <v>24285</v>
      </c>
    </row>
    <row r="21784" spans="1:5">
      <c r="A21784" t="s">
        <v>24286</v>
      </c>
    </row>
    <row r="21785" spans="1:5">
      <c r="A21785" t="s">
        <v>2749</v>
      </c>
    </row>
    <row r="21786" spans="1:5">
      <c r="A21786" t="s">
        <v>24287</v>
      </c>
    </row>
    <row r="21787" spans="1:5">
      <c r="A21787" s="3">
        <v>44642</v>
      </c>
      <c r="B21787">
        <v>2017</v>
      </c>
    </row>
    <row r="21788" spans="1:5">
      <c r="A21788" t="s">
        <v>24160</v>
      </c>
    </row>
    <row r="21789" spans="1:5">
      <c r="A21789" t="s">
        <v>24161</v>
      </c>
    </row>
    <row r="21790" spans="1:5">
      <c r="A21790" t="s">
        <v>24288</v>
      </c>
    </row>
    <row r="21791" spans="1:5">
      <c r="A21791" t="s">
        <v>24273</v>
      </c>
    </row>
    <row r="21793" spans="1:2">
      <c r="A21793" t="s">
        <v>24289</v>
      </c>
      <c r="B21793" t="s">
        <v>24290</v>
      </c>
    </row>
    <row r="21794" spans="1:2">
      <c r="A21794" t="s">
        <v>24167</v>
      </c>
      <c r="B21794" t="s">
        <v>24168</v>
      </c>
    </row>
    <row r="21795" spans="1:2">
      <c r="A21795" t="s">
        <v>24291</v>
      </c>
      <c r="B21795" t="s">
        <v>24292</v>
      </c>
    </row>
    <row r="21796" spans="1:2">
      <c r="A21796" t="s">
        <v>24293</v>
      </c>
    </row>
    <row r="21797" spans="1:2">
      <c r="A21797" t="s">
        <v>24294</v>
      </c>
    </row>
    <row r="21798" spans="1:2">
      <c r="A21798" s="3">
        <v>44639</v>
      </c>
      <c r="B21798">
        <v>2017</v>
      </c>
    </row>
    <row r="21799" spans="1:2">
      <c r="A21799" t="s">
        <v>24160</v>
      </c>
    </row>
    <row r="21800" spans="1:2">
      <c r="A21800" t="s">
        <v>24161</v>
      </c>
    </row>
    <row r="21801" spans="1:2">
      <c r="A21801" t="s">
        <v>24295</v>
      </c>
    </row>
    <row r="21802" spans="1:2">
      <c r="A21802" t="s">
        <v>24212</v>
      </c>
    </row>
    <row r="21804" spans="1:2">
      <c r="A21804" t="s">
        <v>24296</v>
      </c>
    </row>
    <row r="21805" spans="1:2">
      <c r="A21805" t="s">
        <v>24167</v>
      </c>
      <c r="B21805" t="s">
        <v>24168</v>
      </c>
    </row>
    <row r="21806" spans="1:2">
      <c r="A21806" t="s">
        <v>24297</v>
      </c>
      <c r="B21806" t="s">
        <v>24298</v>
      </c>
    </row>
    <row r="21807" spans="1:2">
      <c r="A21807" s="3">
        <v>44907</v>
      </c>
      <c r="B21807">
        <v>2016</v>
      </c>
    </row>
    <row r="21808" spans="1:2">
      <c r="A21808" t="s">
        <v>24160</v>
      </c>
    </row>
    <row r="21809" spans="1:6">
      <c r="A21809" t="s">
        <v>24161</v>
      </c>
    </row>
    <row r="21810" spans="1:6">
      <c r="A21810" t="s">
        <v>24299</v>
      </c>
    </row>
    <row r="21811" spans="1:6">
      <c r="A21811" t="s">
        <v>24163</v>
      </c>
    </row>
    <row r="21813" spans="1:6">
      <c r="A21813" t="s">
        <v>24300</v>
      </c>
      <c r="B21813" t="s">
        <v>24301</v>
      </c>
      <c r="C21813" t="s">
        <v>24302</v>
      </c>
      <c r="D21813" t="s">
        <v>24303</v>
      </c>
      <c r="E21813" t="s">
        <v>24304</v>
      </c>
      <c r="F21813" t="s">
        <v>24305</v>
      </c>
    </row>
    <row r="21814" spans="1:6">
      <c r="A21814" t="s">
        <v>24167</v>
      </c>
      <c r="B21814" t="s">
        <v>24168</v>
      </c>
    </row>
    <row r="21815" spans="1:6">
      <c r="A21815" t="s">
        <v>24306</v>
      </c>
      <c r="B21815" t="s">
        <v>24307</v>
      </c>
    </row>
    <row r="21816" spans="1:6">
      <c r="A21816" t="s">
        <v>24277</v>
      </c>
    </row>
    <row r="21817" spans="1:6">
      <c r="A21817" t="s">
        <v>24308</v>
      </c>
    </row>
    <row r="21818" spans="1:6">
      <c r="A21818" t="s">
        <v>24309</v>
      </c>
    </row>
    <row r="21819" spans="1:6">
      <c r="A21819" s="3">
        <v>44906</v>
      </c>
      <c r="B21819">
        <v>2016</v>
      </c>
    </row>
    <row r="21820" spans="1:6">
      <c r="A21820" t="s">
        <v>24160</v>
      </c>
    </row>
    <row r="21821" spans="1:6">
      <c r="A21821" t="s">
        <v>24161</v>
      </c>
    </row>
    <row r="21822" spans="1:6">
      <c r="A21822" t="s">
        <v>24310</v>
      </c>
    </row>
    <row r="21823" spans="1:6">
      <c r="A21823" t="s">
        <v>24311</v>
      </c>
    </row>
    <row r="21825" spans="1:3">
      <c r="A21825" t="s">
        <v>24312</v>
      </c>
      <c r="B21825" t="s">
        <v>24313</v>
      </c>
      <c r="C21825" t="s">
        <v>24314</v>
      </c>
    </row>
    <row r="21826" spans="1:3">
      <c r="A21826" t="s">
        <v>24167</v>
      </c>
      <c r="B21826" t="s">
        <v>24168</v>
      </c>
    </row>
    <row r="21827" spans="1:3">
      <c r="A21827" t="s">
        <v>24315</v>
      </c>
    </row>
    <row r="21828" spans="1:3">
      <c r="A21828" s="3">
        <v>44883</v>
      </c>
      <c r="B21828">
        <v>2016</v>
      </c>
    </row>
    <row r="21829" spans="1:3">
      <c r="A21829" t="s">
        <v>24160</v>
      </c>
    </row>
    <row r="21830" spans="1:3">
      <c r="A21830" t="s">
        <v>24161</v>
      </c>
    </row>
    <row r="21831" spans="1:3">
      <c r="A21831" t="s">
        <v>24316</v>
      </c>
    </row>
    <row r="21832" spans="1:3">
      <c r="A21832" t="s">
        <v>24317</v>
      </c>
    </row>
    <row r="21834" spans="1:3">
      <c r="A21834" t="s">
        <v>24318</v>
      </c>
      <c r="B21834" t="s">
        <v>24319</v>
      </c>
      <c r="C21834" t="s">
        <v>24320</v>
      </c>
    </row>
    <row r="21835" spans="1:3">
      <c r="A21835" s="1" t="s">
        <v>24321</v>
      </c>
    </row>
    <row r="21840" spans="1:3">
      <c r="A21840" t="s">
        <v>21673</v>
      </c>
    </row>
    <row r="21842" spans="1:9">
      <c r="A21842" t="s">
        <v>24322</v>
      </c>
      <c r="B21842" t="s">
        <v>24323</v>
      </c>
      <c r="C21842" t="s">
        <v>24324</v>
      </c>
      <c r="D21842" t="s">
        <v>24325</v>
      </c>
    </row>
    <row r="21844" spans="1:9">
      <c r="A21844" t="s">
        <v>24326</v>
      </c>
      <c r="B21844" t="s">
        <v>24327</v>
      </c>
      <c r="C21844" t="s">
        <v>24328</v>
      </c>
      <c r="D21844" t="s">
        <v>137</v>
      </c>
      <c r="E21844" t="s">
        <v>21064</v>
      </c>
      <c r="F21844" t="s">
        <v>24329</v>
      </c>
      <c r="G21844" t="s">
        <v>24330</v>
      </c>
    </row>
    <row r="21846" spans="1:9">
      <c r="A21846" t="s">
        <v>24331</v>
      </c>
      <c r="B21846" t="s">
        <v>21680</v>
      </c>
      <c r="C21846" t="s">
        <v>218</v>
      </c>
      <c r="D21846" t="s">
        <v>52</v>
      </c>
      <c r="E21846" t="s">
        <v>21656</v>
      </c>
      <c r="F21846" t="s">
        <v>1635</v>
      </c>
      <c r="G21846" t="s">
        <v>1655</v>
      </c>
      <c r="H21846" t="s">
        <v>21657</v>
      </c>
      <c r="I21846" t="s">
        <v>8314</v>
      </c>
    </row>
    <row r="21848" spans="1:9">
      <c r="A21848" t="s">
        <v>21681</v>
      </c>
      <c r="B21848" t="s">
        <v>21682</v>
      </c>
    </row>
    <row r="21850" spans="1:9">
      <c r="A21850" t="s">
        <v>24332</v>
      </c>
    </row>
    <row r="21851" spans="1:9">
      <c r="A21851" s="1" t="s">
        <v>24333</v>
      </c>
    </row>
    <row r="21856" spans="1:9">
      <c r="A21856" t="s">
        <v>24334</v>
      </c>
      <c r="B21856" t="s">
        <v>24335</v>
      </c>
      <c r="C21856" t="s">
        <v>24336</v>
      </c>
      <c r="D21856" t="s">
        <v>24337</v>
      </c>
    </row>
    <row r="21858" spans="1:11">
      <c r="A21858" t="s">
        <v>24338</v>
      </c>
      <c r="B21858" t="s">
        <v>24339</v>
      </c>
      <c r="C21858" t="s">
        <v>2451</v>
      </c>
      <c r="D21858" t="s">
        <v>1052</v>
      </c>
      <c r="E21858" t="s">
        <v>218</v>
      </c>
      <c r="F21858" t="s">
        <v>52</v>
      </c>
      <c r="G21858" t="s">
        <v>21656</v>
      </c>
      <c r="H21858" t="s">
        <v>1635</v>
      </c>
      <c r="I21858" t="s">
        <v>820</v>
      </c>
      <c r="J21858" t="s">
        <v>1655</v>
      </c>
      <c r="K21858" t="s">
        <v>206</v>
      </c>
    </row>
    <row r="21860" spans="1:11">
      <c r="A21860" t="s">
        <v>24340</v>
      </c>
    </row>
    <row r="21862" spans="1:11">
      <c r="A21862" t="s">
        <v>24341</v>
      </c>
      <c r="B21862" t="s">
        <v>322</v>
      </c>
      <c r="C21862" t="s">
        <v>24342</v>
      </c>
    </row>
    <row r="21864" spans="1:11">
      <c r="A21864" t="s">
        <v>19573</v>
      </c>
    </row>
    <row r="21865" spans="1:11">
      <c r="A21865" t="s">
        <v>24343</v>
      </c>
    </row>
    <row r="21867" spans="1:11">
      <c r="A21867" t="s">
        <v>24344</v>
      </c>
    </row>
    <row r="21869" spans="1:11">
      <c r="A21869" t="s">
        <v>21667</v>
      </c>
      <c r="B21869" t="s">
        <v>21668</v>
      </c>
      <c r="C21869" t="s">
        <v>21669</v>
      </c>
    </row>
    <row r="21871" spans="1:11">
      <c r="A21871" t="s">
        <v>21665</v>
      </c>
      <c r="B21871" t="s">
        <v>21666</v>
      </c>
    </row>
    <row r="21872" spans="1:11">
      <c r="A21872" s="1" t="s">
        <v>24345</v>
      </c>
    </row>
    <row r="21877" spans="1:6">
      <c r="A21877" t="s">
        <v>24346</v>
      </c>
    </row>
    <row r="21878" spans="1:6">
      <c r="A21878" t="s">
        <v>24347</v>
      </c>
    </row>
    <row r="21879" spans="1:6">
      <c r="A21879" t="s">
        <v>24348</v>
      </c>
    </row>
    <row r="21881" spans="1:6">
      <c r="A21881" t="s">
        <v>4536</v>
      </c>
    </row>
    <row r="21883" spans="1:6">
      <c r="A21883" t="s">
        <v>24349</v>
      </c>
      <c r="B21883" t="s">
        <v>946</v>
      </c>
      <c r="C21883" t="s">
        <v>24350</v>
      </c>
    </row>
    <row r="21885" spans="1:6">
      <c r="A21885" t="s">
        <v>24351</v>
      </c>
    </row>
    <row r="21887" spans="1:6">
      <c r="A21887" t="s">
        <v>1252</v>
      </c>
      <c r="B21887" t="s">
        <v>28</v>
      </c>
      <c r="C21887" t="s">
        <v>301</v>
      </c>
      <c r="D21887" t="s">
        <v>8932</v>
      </c>
      <c r="E21887" t="s">
        <v>288</v>
      </c>
      <c r="F21887" t="s">
        <v>673</v>
      </c>
    </row>
    <row r="21889" spans="1:5">
      <c r="A21889" t="s">
        <v>24352</v>
      </c>
    </row>
    <row r="21891" spans="1:5">
      <c r="A21891" t="s">
        <v>24353</v>
      </c>
      <c r="B21891" t="s">
        <v>380</v>
      </c>
      <c r="C21891" t="s">
        <v>24354</v>
      </c>
      <c r="D21891" t="s">
        <v>377</v>
      </c>
      <c r="E21891" t="s">
        <v>2895</v>
      </c>
    </row>
    <row r="21893" spans="1:5">
      <c r="A21893" t="s">
        <v>24355</v>
      </c>
    </row>
    <row r="21895" spans="1:5">
      <c r="A21895" t="s">
        <v>24356</v>
      </c>
      <c r="B21895" t="s">
        <v>24357</v>
      </c>
    </row>
    <row r="21896" spans="1:5">
      <c r="A21896" s="1" t="s">
        <v>24358</v>
      </c>
    </row>
    <row r="21901" spans="1:5">
      <c r="A21901" t="s">
        <v>24359</v>
      </c>
      <c r="B21901" t="s">
        <v>24360</v>
      </c>
      <c r="C21901" t="s">
        <v>24361</v>
      </c>
    </row>
    <row r="21903" spans="1:5">
      <c r="A21903" t="s">
        <v>24362</v>
      </c>
      <c r="B21903" t="s">
        <v>24363</v>
      </c>
    </row>
    <row r="21904" spans="1:5">
      <c r="A21904" s="1" t="s">
        <v>24364</v>
      </c>
    </row>
    <row r="21909" spans="1:7">
      <c r="A21909" t="s">
        <v>24365</v>
      </c>
    </row>
    <row r="21911" spans="1:7">
      <c r="A21911" t="s">
        <v>24366</v>
      </c>
      <c r="B21911" t="s">
        <v>24367</v>
      </c>
    </row>
    <row r="21913" spans="1:7">
      <c r="A21913" t="s">
        <v>24368</v>
      </c>
      <c r="B21913" t="s">
        <v>757</v>
      </c>
    </row>
    <row r="21914" spans="1:7">
      <c r="A21914" t="s">
        <v>24369</v>
      </c>
    </row>
    <row r="21916" spans="1:7">
      <c r="A21916" t="s">
        <v>24370</v>
      </c>
      <c r="B21916" t="s">
        <v>24371</v>
      </c>
      <c r="C21916" t="s">
        <v>52</v>
      </c>
      <c r="D21916" t="s">
        <v>7187</v>
      </c>
      <c r="E21916" t="s">
        <v>24372</v>
      </c>
      <c r="F21916" t="s">
        <v>24373</v>
      </c>
      <c r="G21916" t="s">
        <v>24374</v>
      </c>
    </row>
    <row r="21918" spans="1:7">
      <c r="A21918" t="s">
        <v>24375</v>
      </c>
      <c r="B21918" t="s">
        <v>24376</v>
      </c>
    </row>
    <row r="21919" spans="1:7">
      <c r="A21919" t="s">
        <v>24377</v>
      </c>
      <c r="B21919" t="s">
        <v>24378</v>
      </c>
      <c r="C21919" t="s">
        <v>24379</v>
      </c>
    </row>
    <row r="21921" spans="1:5">
      <c r="A21921" t="s">
        <v>24380</v>
      </c>
      <c r="B21921" t="s">
        <v>24381</v>
      </c>
    </row>
    <row r="21922" spans="1:5">
      <c r="A21922" t="s">
        <v>24382</v>
      </c>
    </row>
    <row r="21924" spans="1:5">
      <c r="A21924" t="s">
        <v>24383</v>
      </c>
      <c r="B21924" t="s">
        <v>2350</v>
      </c>
      <c r="C21924" t="s">
        <v>24384</v>
      </c>
      <c r="D21924" t="s">
        <v>24385</v>
      </c>
      <c r="E21924" t="s">
        <v>24386</v>
      </c>
    </row>
    <row r="21926" spans="1:5">
      <c r="A21926" t="s">
        <v>24387</v>
      </c>
      <c r="B21926" t="s">
        <v>24388</v>
      </c>
      <c r="C21926" t="s">
        <v>24389</v>
      </c>
      <c r="D21926" t="s">
        <v>24390</v>
      </c>
      <c r="E21926" t="s">
        <v>24391</v>
      </c>
    </row>
    <row r="21928" spans="1:5">
      <c r="A21928" t="s">
        <v>24392</v>
      </c>
      <c r="B21928" t="s">
        <v>24393</v>
      </c>
      <c r="C21928" t="s">
        <v>24394</v>
      </c>
    </row>
    <row r="21930" spans="1:5">
      <c r="A21930" t="s">
        <v>24395</v>
      </c>
      <c r="B21930" t="s">
        <v>24396</v>
      </c>
      <c r="C21930" t="s">
        <v>24397</v>
      </c>
      <c r="D21930" t="s">
        <v>24398</v>
      </c>
    </row>
    <row r="21931" spans="1:5">
      <c r="A21931" t="s">
        <v>24399</v>
      </c>
    </row>
    <row r="21933" spans="1:5">
      <c r="A21933" t="s">
        <v>24400</v>
      </c>
    </row>
    <row r="21934" spans="1:5">
      <c r="A21934" t="e">
        <f>- Pre-Algebra</f>
        <v>#NAME?</v>
      </c>
    </row>
    <row r="21935" spans="1:5">
      <c r="A21935" t="s">
        <v>24401</v>
      </c>
    </row>
    <row r="21936" spans="1:5">
      <c r="A21936" t="e">
        <f>- Geometry</f>
        <v>#NAME?</v>
      </c>
    </row>
    <row r="21937" spans="1:9">
      <c r="A21937" t="e">
        <f>- Elementary School Math</f>
        <v>#NAME?</v>
      </c>
    </row>
    <row r="21938" spans="1:9">
      <c r="A21938" t="e">
        <f>- Middle School Math</f>
        <v>#NAME?</v>
      </c>
    </row>
    <row r="21939" spans="1:9">
      <c r="A21939" t="s">
        <v>24402</v>
      </c>
    </row>
    <row r="21940" spans="1:9">
      <c r="A21940" t="s">
        <v>24403</v>
      </c>
      <c r="B21940" t="s">
        <v>24404</v>
      </c>
      <c r="C21940" t="s">
        <v>24405</v>
      </c>
    </row>
    <row r="21941" spans="1:9">
      <c r="A21941" s="1" t="s">
        <v>24406</v>
      </c>
    </row>
    <row r="21946" spans="1:9">
      <c r="A21946" t="s">
        <v>24407</v>
      </c>
      <c r="B21946" t="s">
        <v>11783</v>
      </c>
      <c r="C21946" t="s">
        <v>1126</v>
      </c>
      <c r="D21946" t="s">
        <v>24408</v>
      </c>
      <c r="E21946" t="s">
        <v>24409</v>
      </c>
      <c r="F21946" t="s">
        <v>24410</v>
      </c>
      <c r="G21946" t="s">
        <v>24411</v>
      </c>
      <c r="H21946" t="s">
        <v>24412</v>
      </c>
      <c r="I21946" t="s">
        <v>24413</v>
      </c>
    </row>
    <row r="21947" spans="1:9">
      <c r="A21947" s="1" t="s">
        <v>24414</v>
      </c>
    </row>
    <row r="21952" spans="1:9">
      <c r="A21952" t="s">
        <v>24415</v>
      </c>
    </row>
    <row r="21953" spans="1:4">
      <c r="A21953" t="s">
        <v>24416</v>
      </c>
      <c r="B21953" t="s">
        <v>24417</v>
      </c>
      <c r="C21953" t="s">
        <v>24418</v>
      </c>
    </row>
    <row r="21955" spans="1:4">
      <c r="A21955" t="s">
        <v>24419</v>
      </c>
    </row>
    <row r="21957" spans="1:4">
      <c r="A21957" t="s">
        <v>24420</v>
      </c>
      <c r="B21957" t="s">
        <v>2239</v>
      </c>
      <c r="C21957" t="s">
        <v>13266</v>
      </c>
      <c r="D21957" t="s">
        <v>24421</v>
      </c>
    </row>
    <row r="21958" spans="1:4">
      <c r="A21958" t="s">
        <v>24422</v>
      </c>
    </row>
    <row r="21959" spans="1:4">
      <c r="A21959" t="s">
        <v>24423</v>
      </c>
    </row>
    <row r="21960" spans="1:4">
      <c r="A21960" t="s">
        <v>24424</v>
      </c>
      <c r="B21960" t="s">
        <v>1655</v>
      </c>
      <c r="C21960" t="s">
        <v>11783</v>
      </c>
      <c r="D21960" t="s">
        <v>819</v>
      </c>
    </row>
    <row r="21961" spans="1:4">
      <c r="A21961" t="s">
        <v>24425</v>
      </c>
    </row>
    <row r="21962" spans="1:4">
      <c r="A21962" t="s">
        <v>24426</v>
      </c>
    </row>
    <row r="21963" spans="1:4">
      <c r="A21963" t="s">
        <v>24427</v>
      </c>
    </row>
    <row r="21964" spans="1:4">
      <c r="A21964" t="s">
        <v>24428</v>
      </c>
    </row>
    <row r="21965" spans="1:4">
      <c r="A21965" t="s">
        <v>24429</v>
      </c>
    </row>
    <row r="21966" spans="1:4">
      <c r="A21966" t="s">
        <v>24430</v>
      </c>
      <c r="B21966" t="s">
        <v>1661</v>
      </c>
      <c r="C21966" t="s">
        <v>4815</v>
      </c>
    </row>
    <row r="21967" spans="1:4">
      <c r="A21967" t="s">
        <v>24431</v>
      </c>
      <c r="B21967" t="s">
        <v>4872</v>
      </c>
      <c r="C21967" t="s">
        <v>24432</v>
      </c>
      <c r="D21967" t="s">
        <v>380</v>
      </c>
    </row>
    <row r="21969" spans="1:3">
      <c r="A21969" t="s">
        <v>24433</v>
      </c>
    </row>
    <row r="21970" spans="1:3">
      <c r="A21970" t="s">
        <v>24422</v>
      </c>
    </row>
    <row r="21971" spans="1:3">
      <c r="A21971" t="s">
        <v>24434</v>
      </c>
    </row>
    <row r="21972" spans="1:3">
      <c r="A21972" t="s">
        <v>24435</v>
      </c>
    </row>
    <row r="21973" spans="1:3">
      <c r="A21973" t="s">
        <v>24436</v>
      </c>
    </row>
    <row r="21975" spans="1:3">
      <c r="A21975" t="s">
        <v>24437</v>
      </c>
    </row>
    <row r="21976" spans="1:3">
      <c r="A21976" t="s">
        <v>24438</v>
      </c>
      <c r="B21976" t="s">
        <v>24439</v>
      </c>
      <c r="C21976" t="s">
        <v>24440</v>
      </c>
    </row>
    <row r="21977" spans="1:3">
      <c r="A21977" t="s">
        <v>24441</v>
      </c>
    </row>
    <row r="21978" spans="1:3">
      <c r="A21978" t="s">
        <v>24442</v>
      </c>
    </row>
    <row r="21979" spans="1:3">
      <c r="A21979" t="s">
        <v>24443</v>
      </c>
    </row>
    <row r="21980" spans="1:3">
      <c r="A21980" t="s">
        <v>24444</v>
      </c>
    </row>
    <row r="21981" spans="1:3">
      <c r="A21981" t="s">
        <v>24445</v>
      </c>
      <c r="B21981" t="s">
        <v>24446</v>
      </c>
      <c r="C21981" t="s">
        <v>24447</v>
      </c>
    </row>
    <row r="21983" spans="1:3">
      <c r="A21983" t="s">
        <v>24448</v>
      </c>
    </row>
    <row r="21984" spans="1:3">
      <c r="A21984" t="s">
        <v>24422</v>
      </c>
    </row>
    <row r="21985" spans="1:4">
      <c r="A21985" t="s">
        <v>24449</v>
      </c>
    </row>
    <row r="21986" spans="1:4">
      <c r="A21986" t="s">
        <v>24450</v>
      </c>
    </row>
    <row r="21987" spans="1:4">
      <c r="A21987" t="s">
        <v>24451</v>
      </c>
    </row>
    <row r="21988" spans="1:4">
      <c r="A21988" t="s">
        <v>24452</v>
      </c>
      <c r="B21988" t="s">
        <v>24453</v>
      </c>
    </row>
    <row r="21989" spans="1:4">
      <c r="A21989" t="s">
        <v>24454</v>
      </c>
    </row>
    <row r="21990" spans="1:4">
      <c r="A21990" t="s">
        <v>24455</v>
      </c>
    </row>
    <row r="21991" spans="1:4">
      <c r="A21991" t="s">
        <v>24456</v>
      </c>
    </row>
    <row r="21993" spans="1:4">
      <c r="A21993" t="s">
        <v>24457</v>
      </c>
    </row>
    <row r="21994" spans="1:4">
      <c r="A21994" t="s">
        <v>7480</v>
      </c>
    </row>
    <row r="21995" spans="1:4">
      <c r="A21995" t="s">
        <v>24458</v>
      </c>
      <c r="B21995" t="s">
        <v>24459</v>
      </c>
      <c r="C21995" t="s">
        <v>24460</v>
      </c>
      <c r="D21995" t="s">
        <v>1470</v>
      </c>
    </row>
    <row r="21997" spans="1:4">
      <c r="A21997" t="s">
        <v>24461</v>
      </c>
      <c r="B21997" t="s">
        <v>24462</v>
      </c>
    </row>
    <row r="21999" spans="1:4">
      <c r="A21999" t="s">
        <v>24463</v>
      </c>
    </row>
    <row r="22001" spans="1:13">
      <c r="A22001" t="s">
        <v>24464</v>
      </c>
    </row>
    <row r="22002" spans="1:13">
      <c r="A22002" s="1" t="s">
        <v>24465</v>
      </c>
    </row>
    <row r="22007" spans="1:13">
      <c r="A22007" t="s">
        <v>24466</v>
      </c>
      <c r="B22007" t="s">
        <v>301</v>
      </c>
      <c r="C22007" t="s">
        <v>28</v>
      </c>
      <c r="D22007" t="s">
        <v>288</v>
      </c>
      <c r="E22007" t="s">
        <v>372</v>
      </c>
      <c r="F22007" t="s">
        <v>1154</v>
      </c>
      <c r="G22007" t="s">
        <v>2809</v>
      </c>
      <c r="H22007" t="s">
        <v>24467</v>
      </c>
      <c r="I22007" t="s">
        <v>218</v>
      </c>
      <c r="J22007" t="s">
        <v>380</v>
      </c>
      <c r="K22007" t="s">
        <v>11937</v>
      </c>
      <c r="L22007" t="s">
        <v>24468</v>
      </c>
      <c r="M22007" t="s">
        <v>24469</v>
      </c>
    </row>
    <row r="22009" spans="1:13">
      <c r="A22009" t="s">
        <v>24470</v>
      </c>
      <c r="B22009" t="s">
        <v>24471</v>
      </c>
      <c r="C22009" t="s">
        <v>24472</v>
      </c>
      <c r="D22009" t="s">
        <v>24473</v>
      </c>
      <c r="E22009" t="s">
        <v>24474</v>
      </c>
    </row>
    <row r="22011" spans="1:13">
      <c r="A22011" t="s">
        <v>24475</v>
      </c>
      <c r="B22011" t="s">
        <v>20584</v>
      </c>
      <c r="C22011" t="s">
        <v>8142</v>
      </c>
      <c r="D22011" t="s">
        <v>24476</v>
      </c>
    </row>
    <row r="22013" spans="1:13">
      <c r="A22013" t="s">
        <v>24477</v>
      </c>
    </row>
    <row r="22014" spans="1:13">
      <c r="A22014" t="s">
        <v>24478</v>
      </c>
    </row>
    <row r="22015" spans="1:13">
      <c r="A22015" t="s">
        <v>24479</v>
      </c>
    </row>
    <row r="22016" spans="1:13">
      <c r="A22016" s="1" t="s">
        <v>24480</v>
      </c>
    </row>
    <row r="22021" spans="1:8">
      <c r="A22021" t="s">
        <v>24481</v>
      </c>
      <c r="B22021" t="s">
        <v>24482</v>
      </c>
      <c r="C22021" t="s">
        <v>24483</v>
      </c>
      <c r="D22021" t="s">
        <v>24484</v>
      </c>
    </row>
    <row r="22023" spans="1:8">
      <c r="A22023" t="s">
        <v>24485</v>
      </c>
      <c r="B22023" t="s">
        <v>24486</v>
      </c>
      <c r="C22023" t="s">
        <v>24487</v>
      </c>
      <c r="D22023" t="s">
        <v>24488</v>
      </c>
      <c r="E22023" t="s">
        <v>24489</v>
      </c>
      <c r="F22023" t="s">
        <v>24490</v>
      </c>
      <c r="G22023" t="s">
        <v>24491</v>
      </c>
      <c r="H22023" t="s">
        <v>24492</v>
      </c>
    </row>
    <row r="22025" spans="1:8">
      <c r="A22025" t="s">
        <v>24493</v>
      </c>
    </row>
    <row r="22027" spans="1:8">
      <c r="A22027" t="s">
        <v>24494</v>
      </c>
    </row>
    <row r="22028" spans="1:8">
      <c r="A22028" t="s">
        <v>24495</v>
      </c>
    </row>
    <row r="22029" spans="1:8">
      <c r="A22029" t="s">
        <v>24496</v>
      </c>
      <c r="B22029" t="s">
        <v>24497</v>
      </c>
      <c r="C22029" t="s">
        <v>10372</v>
      </c>
      <c r="D22029" t="s">
        <v>24498</v>
      </c>
      <c r="E22029" t="s">
        <v>24499</v>
      </c>
      <c r="F22029" t="s">
        <v>24500</v>
      </c>
    </row>
    <row r="22030" spans="1:8">
      <c r="A22030" t="s">
        <v>24501</v>
      </c>
    </row>
    <row r="22031" spans="1:8">
      <c r="A22031" t="s">
        <v>24502</v>
      </c>
    </row>
    <row r="22032" spans="1:8">
      <c r="A22032" t="s">
        <v>6973</v>
      </c>
      <c r="B22032" t="s">
        <v>880</v>
      </c>
      <c r="C22032" t="s">
        <v>24503</v>
      </c>
    </row>
    <row r="22033" spans="1:3">
      <c r="A22033" t="s">
        <v>24504</v>
      </c>
    </row>
    <row r="22034" spans="1:3">
      <c r="A22034" t="s">
        <v>24505</v>
      </c>
    </row>
    <row r="22036" spans="1:3">
      <c r="A22036" t="s">
        <v>24506</v>
      </c>
      <c r="B22036" t="s">
        <v>24507</v>
      </c>
    </row>
    <row r="22037" spans="1:3">
      <c r="A22037" s="1" t="s">
        <v>24508</v>
      </c>
    </row>
    <row r="22042" spans="1:3">
      <c r="A22042" t="s">
        <v>24509</v>
      </c>
      <c r="B22042" t="s">
        <v>24510</v>
      </c>
      <c r="C22042" t="s">
        <v>24511</v>
      </c>
    </row>
    <row r="22044" spans="1:3">
      <c r="A22044" t="s">
        <v>24512</v>
      </c>
    </row>
    <row r="22046" spans="1:3">
      <c r="A22046" t="s">
        <v>24513</v>
      </c>
    </row>
    <row r="22048" spans="1:3">
      <c r="A22048" t="s">
        <v>24514</v>
      </c>
    </row>
    <row r="22049" spans="1:9">
      <c r="A22049" t="s">
        <v>24515</v>
      </c>
    </row>
    <row r="22050" spans="1:9">
      <c r="A22050" t="s">
        <v>24516</v>
      </c>
      <c r="B22050" t="s">
        <v>4476</v>
      </c>
      <c r="C22050" t="s">
        <v>6956</v>
      </c>
      <c r="D22050" t="s">
        <v>24517</v>
      </c>
      <c r="E22050" t="s">
        <v>24518</v>
      </c>
      <c r="F22050" t="s">
        <v>2895</v>
      </c>
    </row>
    <row r="22051" spans="1:9">
      <c r="A22051" t="s">
        <v>24519</v>
      </c>
    </row>
    <row r="22052" spans="1:9">
      <c r="A22052" t="s">
        <v>24520</v>
      </c>
    </row>
    <row r="22053" spans="1:9">
      <c r="A22053" t="s">
        <v>24521</v>
      </c>
      <c r="B22053" t="s">
        <v>378</v>
      </c>
      <c r="C22053" t="s">
        <v>5081</v>
      </c>
      <c r="D22053" t="s">
        <v>24522</v>
      </c>
      <c r="E22053" t="s">
        <v>4872</v>
      </c>
      <c r="F22053" t="s">
        <v>24523</v>
      </c>
      <c r="G22053" t="s">
        <v>689</v>
      </c>
      <c r="H22053" t="s">
        <v>24524</v>
      </c>
    </row>
    <row r="22054" spans="1:9">
      <c r="A22054" t="s">
        <v>24525</v>
      </c>
    </row>
    <row r="22056" spans="1:9">
      <c r="A22056" t="s">
        <v>24526</v>
      </c>
      <c r="B22056" t="s">
        <v>24527</v>
      </c>
      <c r="C22056" t="s">
        <v>24528</v>
      </c>
      <c r="D22056" t="s">
        <v>24529</v>
      </c>
      <c r="E22056" t="s">
        <v>24530</v>
      </c>
    </row>
    <row r="22058" spans="1:9">
      <c r="A22058" t="s">
        <v>24531</v>
      </c>
      <c r="B22058" t="s">
        <v>24532</v>
      </c>
      <c r="C22058" t="s">
        <v>24533</v>
      </c>
      <c r="D22058" t="s">
        <v>24534</v>
      </c>
      <c r="E22058" t="s">
        <v>24535</v>
      </c>
      <c r="F22058" t="s">
        <v>24536</v>
      </c>
      <c r="G22058" t="s">
        <v>24537</v>
      </c>
      <c r="H22058" t="s">
        <v>24538</v>
      </c>
      <c r="I22058" t="s">
        <v>24539</v>
      </c>
    </row>
    <row r="22060" spans="1:9">
      <c r="A22060" t="s">
        <v>24540</v>
      </c>
      <c r="B22060" t="s">
        <v>24541</v>
      </c>
    </row>
    <row r="22062" spans="1:9">
      <c r="A22062" t="s">
        <v>3334</v>
      </c>
      <c r="B22062" t="s">
        <v>322</v>
      </c>
      <c r="C22062" t="s">
        <v>24542</v>
      </c>
    </row>
    <row r="22064" spans="1:9">
      <c r="A22064" t="e">
        <f>- Stephen</f>
        <v>#NAME?</v>
      </c>
    </row>
    <row r="22069" spans="1:4">
      <c r="A22069" t="s">
        <v>24543</v>
      </c>
      <c r="B22069" t="s">
        <v>24544</v>
      </c>
    </row>
    <row r="22070" spans="1:4">
      <c r="A22070" s="1" t="s">
        <v>24545</v>
      </c>
    </row>
    <row r="22075" spans="1:4">
      <c r="A22075" t="s">
        <v>24546</v>
      </c>
    </row>
    <row r="22077" spans="1:4">
      <c r="A22077" t="s">
        <v>24547</v>
      </c>
      <c r="B22077" t="s">
        <v>24548</v>
      </c>
    </row>
    <row r="22079" spans="1:4">
      <c r="A22079" t="s">
        <v>24549</v>
      </c>
      <c r="B22079" t="s">
        <v>24550</v>
      </c>
      <c r="C22079" t="s">
        <v>24551</v>
      </c>
      <c r="D22079" t="s">
        <v>24552</v>
      </c>
    </row>
    <row r="22081" spans="1:5">
      <c r="A22081" t="s">
        <v>24553</v>
      </c>
      <c r="B22081" t="s">
        <v>24554</v>
      </c>
      <c r="C22081" t="s">
        <v>24555</v>
      </c>
      <c r="D22081" t="s">
        <v>24556</v>
      </c>
    </row>
    <row r="22083" spans="1:5">
      <c r="A22083" t="s">
        <v>24557</v>
      </c>
      <c r="B22083" t="s">
        <v>24558</v>
      </c>
      <c r="C22083" t="s">
        <v>24559</v>
      </c>
      <c r="D22083" t="s">
        <v>24560</v>
      </c>
      <c r="E22083" t="s">
        <v>24561</v>
      </c>
    </row>
    <row r="22085" spans="1:5">
      <c r="A22085" t="s">
        <v>24562</v>
      </c>
      <c r="B22085" t="s">
        <v>24563</v>
      </c>
      <c r="C22085" t="s">
        <v>24564</v>
      </c>
    </row>
    <row r="22087" spans="1:5">
      <c r="A22087" t="s">
        <v>24565</v>
      </c>
      <c r="B22087" t="s">
        <v>24566</v>
      </c>
      <c r="C22087" t="s">
        <v>24567</v>
      </c>
    </row>
    <row r="22089" spans="1:5">
      <c r="A22089" t="s">
        <v>24568</v>
      </c>
      <c r="B22089" t="s">
        <v>24569</v>
      </c>
    </row>
    <row r="22091" spans="1:5">
      <c r="A22091" t="s">
        <v>24570</v>
      </c>
      <c r="B22091" t="s">
        <v>24571</v>
      </c>
      <c r="C22091" t="s">
        <v>24572</v>
      </c>
    </row>
    <row r="22093" spans="1:5">
      <c r="A22093" t="s">
        <v>24573</v>
      </c>
    </row>
    <row r="22095" spans="1:5">
      <c r="A22095" t="s">
        <v>24574</v>
      </c>
      <c r="B22095" t="s">
        <v>24575</v>
      </c>
    </row>
    <row r="22097" spans="1:4">
      <c r="A22097" t="s">
        <v>24576</v>
      </c>
      <c r="B22097" t="s">
        <v>218</v>
      </c>
      <c r="C22097" t="s">
        <v>380</v>
      </c>
      <c r="D22097" t="s">
        <v>24577</v>
      </c>
    </row>
    <row r="22099" spans="1:4">
      <c r="A22099" t="s">
        <v>2848</v>
      </c>
      <c r="B22099" t="s">
        <v>24578</v>
      </c>
      <c r="C22099" t="s">
        <v>24579</v>
      </c>
      <c r="D22099" t="s">
        <v>24580</v>
      </c>
    </row>
    <row r="22101" spans="1:4">
      <c r="A22101" t="s">
        <v>2749</v>
      </c>
      <c r="B22101" t="s">
        <v>757</v>
      </c>
    </row>
    <row r="22102" spans="1:4">
      <c r="A22102" t="s">
        <v>24581</v>
      </c>
    </row>
    <row r="22103" spans="1:4">
      <c r="A22103" t="s">
        <v>2372</v>
      </c>
    </row>
    <row r="22104" spans="1:4">
      <c r="A22104" t="s">
        <v>24582</v>
      </c>
    </row>
    <row r="22109" spans="1:4">
      <c r="A22109" t="s">
        <v>24583</v>
      </c>
      <c r="B22109" t="s">
        <v>24584</v>
      </c>
      <c r="C22109" t="s">
        <v>2244</v>
      </c>
      <c r="D22109" t="s">
        <v>24585</v>
      </c>
    </row>
    <row r="22111" spans="1:4">
      <c r="A22111" t="s">
        <v>21440</v>
      </c>
      <c r="B22111" t="s">
        <v>24586</v>
      </c>
      <c r="C22111" t="s">
        <v>21442</v>
      </c>
    </row>
    <row r="22113" spans="1:6">
      <c r="A22113" t="s">
        <v>24587</v>
      </c>
      <c r="B22113" t="s">
        <v>24588</v>
      </c>
      <c r="C22113" t="s">
        <v>21447</v>
      </c>
      <c r="D22113" t="s">
        <v>21448</v>
      </c>
      <c r="E22113" t="s">
        <v>21449</v>
      </c>
      <c r="F22113" t="s">
        <v>21450</v>
      </c>
    </row>
    <row r="22115" spans="1:6">
      <c r="A22115" t="s">
        <v>24589</v>
      </c>
      <c r="B22115" t="s">
        <v>24590</v>
      </c>
      <c r="C22115" t="s">
        <v>24591</v>
      </c>
      <c r="D22115" t="s">
        <v>3289</v>
      </c>
      <c r="E22115" t="s">
        <v>21453</v>
      </c>
    </row>
    <row r="22117" spans="1:6">
      <c r="A22117" t="s">
        <v>7153</v>
      </c>
      <c r="B22117" t="s">
        <v>24592</v>
      </c>
    </row>
    <row r="22118" spans="1:6">
      <c r="A22118" t="s">
        <v>1532</v>
      </c>
    </row>
    <row r="22119" spans="1:6">
      <c r="A22119" t="s">
        <v>24593</v>
      </c>
    </row>
    <row r="22124" spans="1:6">
      <c r="A22124" t="s">
        <v>24594</v>
      </c>
      <c r="B22124" t="s">
        <v>24595</v>
      </c>
    </row>
    <row r="22126" spans="1:6">
      <c r="A22126" t="s">
        <v>24596</v>
      </c>
    </row>
    <row r="22128" spans="1:6">
      <c r="A22128" t="s">
        <v>24597</v>
      </c>
    </row>
    <row r="22129" spans="1:6">
      <c r="A22129" t="s">
        <v>24598</v>
      </c>
    </row>
    <row r="22131" spans="1:6">
      <c r="A22131" t="s">
        <v>24599</v>
      </c>
      <c r="B22131" t="s">
        <v>24600</v>
      </c>
    </row>
    <row r="22133" spans="1:6">
      <c r="A22133" t="s">
        <v>24601</v>
      </c>
    </row>
    <row r="22135" spans="1:6">
      <c r="A22135" t="s">
        <v>24602</v>
      </c>
      <c r="B22135" t="s">
        <v>24603</v>
      </c>
      <c r="C22135" t="s">
        <v>24604</v>
      </c>
      <c r="D22135" t="s">
        <v>24605</v>
      </c>
      <c r="E22135" t="s">
        <v>24606</v>
      </c>
      <c r="F22135" t="s">
        <v>24607</v>
      </c>
    </row>
    <row r="22137" spans="1:6">
      <c r="A22137" t="s">
        <v>24608</v>
      </c>
      <c r="B22137" t="s">
        <v>24609</v>
      </c>
    </row>
    <row r="22138" spans="1:6">
      <c r="A22138" t="e">
        <f>-- Chris</f>
        <v>#NAME?</v>
      </c>
    </row>
    <row r="22141" spans="1:6">
      <c r="A22141" t="s">
        <v>2858</v>
      </c>
    </row>
    <row r="22143" spans="1:6">
      <c r="A22143" t="s">
        <v>24610</v>
      </c>
      <c r="B22143" t="s">
        <v>24611</v>
      </c>
      <c r="C22143" t="s">
        <v>24612</v>
      </c>
      <c r="D22143" t="s">
        <v>24613</v>
      </c>
      <c r="E22143" t="s">
        <v>24614</v>
      </c>
    </row>
    <row r="22145" spans="1:5">
      <c r="A22145" t="s">
        <v>24615</v>
      </c>
      <c r="B22145" t="s">
        <v>24616</v>
      </c>
      <c r="C22145" t="s">
        <v>24617</v>
      </c>
      <c r="D22145" t="s">
        <v>24618</v>
      </c>
    </row>
    <row r="22147" spans="1:5">
      <c r="A22147" t="e">
        <f>- Izze</f>
        <v>#NAME?</v>
      </c>
    </row>
    <row r="22150" spans="1:5">
      <c r="A22150" t="s">
        <v>24619</v>
      </c>
      <c r="B22150" t="s">
        <v>24620</v>
      </c>
      <c r="C22150" t="s">
        <v>24621</v>
      </c>
      <c r="D22150" t="s">
        <v>24622</v>
      </c>
    </row>
    <row r="22152" spans="1:5">
      <c r="A22152" t="s">
        <v>24623</v>
      </c>
      <c r="B22152" t="s">
        <v>24624</v>
      </c>
      <c r="C22152" t="s">
        <v>24625</v>
      </c>
    </row>
    <row r="22154" spans="1:5">
      <c r="A22154" t="s">
        <v>24626</v>
      </c>
    </row>
    <row r="22157" spans="1:5">
      <c r="A22157" t="s">
        <v>24627</v>
      </c>
      <c r="B22157" t="s">
        <v>24628</v>
      </c>
      <c r="C22157" t="s">
        <v>24629</v>
      </c>
      <c r="D22157" t="s">
        <v>24630</v>
      </c>
      <c r="E22157" t="s">
        <v>24631</v>
      </c>
    </row>
    <row r="22159" spans="1:5">
      <c r="A22159" t="e">
        <f>- Ian</f>
        <v>#NAME?</v>
      </c>
    </row>
    <row r="22162" spans="1:7">
      <c r="A22162" t="s">
        <v>24632</v>
      </c>
      <c r="B22162" t="s">
        <v>24633</v>
      </c>
      <c r="C22162" t="s">
        <v>1526</v>
      </c>
      <c r="D22162" t="s">
        <v>24634</v>
      </c>
      <c r="E22162" t="s">
        <v>24635</v>
      </c>
    </row>
    <row r="22164" spans="1:7">
      <c r="A22164" t="e">
        <f>- Amber</f>
        <v>#NAME?</v>
      </c>
    </row>
    <row r="22165" spans="1:7">
      <c r="A22165" s="1" t="s">
        <v>24636</v>
      </c>
    </row>
    <row r="22173" spans="1:7">
      <c r="A22173" t="s">
        <v>24637</v>
      </c>
      <c r="B22173" t="s">
        <v>24638</v>
      </c>
      <c r="C22173" t="s">
        <v>24639</v>
      </c>
      <c r="D22173" t="s">
        <v>24640</v>
      </c>
      <c r="E22173" t="s">
        <v>24641</v>
      </c>
      <c r="F22173" t="s">
        <v>24642</v>
      </c>
      <c r="G22173" t="s">
        <v>24643</v>
      </c>
    </row>
    <row r="22176" spans="1:7">
      <c r="A22176" t="s">
        <v>1962</v>
      </c>
      <c r="B22176" t="s">
        <v>24644</v>
      </c>
      <c r="C22176" t="s">
        <v>24645</v>
      </c>
      <c r="D22176" t="s">
        <v>1965</v>
      </c>
    </row>
    <row r="22179" spans="1:3">
      <c r="A22179" t="s">
        <v>15555</v>
      </c>
    </row>
    <row r="22182" spans="1:3">
      <c r="A22182" t="s">
        <v>444</v>
      </c>
    </row>
    <row r="22184" spans="1:3">
      <c r="A22184" t="s">
        <v>3757</v>
      </c>
      <c r="B22184" t="s">
        <v>24646</v>
      </c>
    </row>
    <row r="22185" spans="1:3">
      <c r="A22185" t="s">
        <v>446</v>
      </c>
      <c r="B22185" t="s">
        <v>299</v>
      </c>
      <c r="C22185" t="s">
        <v>447</v>
      </c>
    </row>
    <row r="22186" spans="1:3">
      <c r="A22186" t="s">
        <v>448</v>
      </c>
    </row>
    <row r="22188" spans="1:3">
      <c r="A22188" t="s">
        <v>449</v>
      </c>
    </row>
    <row r="22189" spans="1:3">
      <c r="A22189" t="s">
        <v>450</v>
      </c>
    </row>
    <row r="22190" spans="1:3">
      <c r="A22190" t="s">
        <v>451</v>
      </c>
    </row>
    <row r="22191" spans="1:3">
      <c r="A22191" t="s">
        <v>452</v>
      </c>
    </row>
    <row r="22192" spans="1:3">
      <c r="A22192" t="s">
        <v>453</v>
      </c>
    </row>
    <row r="22194" spans="1:4">
      <c r="A22194" t="s">
        <v>457</v>
      </c>
    </row>
    <row r="22195" spans="1:4">
      <c r="A22195" t="s">
        <v>458</v>
      </c>
    </row>
    <row r="22196" spans="1:4">
      <c r="A22196" t="s">
        <v>459</v>
      </c>
    </row>
    <row r="22197" spans="1:4">
      <c r="A22197" t="s">
        <v>460</v>
      </c>
    </row>
    <row r="22198" spans="1:4">
      <c r="A22198" t="s">
        <v>461</v>
      </c>
    </row>
    <row r="22201" spans="1:4">
      <c r="A22201" t="s">
        <v>1930</v>
      </c>
      <c r="B22201" t="s">
        <v>24647</v>
      </c>
      <c r="C22201" t="s">
        <v>1932</v>
      </c>
      <c r="D22201" t="s">
        <v>1933</v>
      </c>
    </row>
    <row r="22205" spans="1:4">
      <c r="A22205" t="s">
        <v>24648</v>
      </c>
      <c r="B22205" t="s">
        <v>24649</v>
      </c>
    </row>
    <row r="22207" spans="1:4">
      <c r="A22207" t="s">
        <v>24650</v>
      </c>
    </row>
    <row r="22208" spans="1:4">
      <c r="A22208" t="s">
        <v>24651</v>
      </c>
    </row>
    <row r="22210" spans="1:4">
      <c r="A22210" t="s">
        <v>24652</v>
      </c>
      <c r="B22210" t="s">
        <v>24653</v>
      </c>
      <c r="C22210" t="s">
        <v>24654</v>
      </c>
      <c r="D22210" t="s">
        <v>24655</v>
      </c>
    </row>
    <row r="22215" spans="1:4">
      <c r="A22215" t="s">
        <v>321</v>
      </c>
      <c r="B22215" t="s">
        <v>322</v>
      </c>
      <c r="C22215" t="s">
        <v>323</v>
      </c>
    </row>
    <row r="22220" spans="1:4">
      <c r="A22220" s="1" t="s">
        <v>24656</v>
      </c>
    </row>
    <row r="22225" spans="1:9">
      <c r="A22225" t="s">
        <v>24657</v>
      </c>
    </row>
    <row r="22227" spans="1:9">
      <c r="A22227" t="s">
        <v>24658</v>
      </c>
    </row>
    <row r="22228" spans="1:9">
      <c r="A22228" t="s">
        <v>24659</v>
      </c>
    </row>
    <row r="22229" spans="1:9">
      <c r="A22229" t="s">
        <v>24660</v>
      </c>
      <c r="B22229" t="s">
        <v>1645</v>
      </c>
      <c r="C22229" t="s">
        <v>24661</v>
      </c>
      <c r="D22229" t="s">
        <v>818</v>
      </c>
      <c r="E22229" t="s">
        <v>2332</v>
      </c>
      <c r="F22229" t="s">
        <v>24662</v>
      </c>
    </row>
    <row r="22230" spans="1:9">
      <c r="A22230" t="s">
        <v>24663</v>
      </c>
      <c r="B22230" t="s">
        <v>24664</v>
      </c>
    </row>
    <row r="22231" spans="1:9">
      <c r="A22231" t="s">
        <v>24665</v>
      </c>
      <c r="B22231" t="s">
        <v>1011</v>
      </c>
      <c r="C22231" t="s">
        <v>24666</v>
      </c>
      <c r="D22231" t="s">
        <v>880</v>
      </c>
      <c r="E22231" t="s">
        <v>1896</v>
      </c>
      <c r="F22231" t="s">
        <v>24667</v>
      </c>
      <c r="G22231" t="s">
        <v>24668</v>
      </c>
      <c r="H22231" t="s">
        <v>21379</v>
      </c>
      <c r="I22231" t="s">
        <v>1527</v>
      </c>
    </row>
    <row r="22233" spans="1:9">
      <c r="A22233" t="s">
        <v>24669</v>
      </c>
    </row>
    <row r="22234" spans="1:9">
      <c r="A22234" t="s">
        <v>24670</v>
      </c>
    </row>
    <row r="22235" spans="1:9">
      <c r="A22235" t="s">
        <v>24671</v>
      </c>
    </row>
    <row r="22237" spans="1:9">
      <c r="A22237" t="s">
        <v>24672</v>
      </c>
    </row>
    <row r="22239" spans="1:9">
      <c r="A22239" t="s">
        <v>24673</v>
      </c>
      <c r="B22239" t="s">
        <v>24674</v>
      </c>
      <c r="C22239" t="s">
        <v>24675</v>
      </c>
      <c r="D22239" t="s">
        <v>24676</v>
      </c>
      <c r="E22239" t="s">
        <v>24677</v>
      </c>
      <c r="F22239" t="s">
        <v>2480</v>
      </c>
      <c r="G22239" t="s">
        <v>24678</v>
      </c>
    </row>
    <row r="22241" spans="1:10">
      <c r="A22241" t="s">
        <v>24679</v>
      </c>
    </row>
    <row r="22243" spans="1:10">
      <c r="A22243" t="s">
        <v>24680</v>
      </c>
    </row>
    <row r="22244" spans="1:10">
      <c r="A22244" t="s">
        <v>24681</v>
      </c>
    </row>
    <row r="22245" spans="1:10">
      <c r="A22245" s="1" t="s">
        <v>24682</v>
      </c>
    </row>
    <row r="22250" spans="1:10">
      <c r="A22250" t="s">
        <v>24683</v>
      </c>
      <c r="B22250" t="s">
        <v>24684</v>
      </c>
      <c r="C22250" t="s">
        <v>24685</v>
      </c>
      <c r="D22250" t="s">
        <v>24686</v>
      </c>
      <c r="E22250" t="s">
        <v>24687</v>
      </c>
      <c r="F22250" t="s">
        <v>2997</v>
      </c>
      <c r="G22250" t="s">
        <v>1052</v>
      </c>
      <c r="H22250" t="s">
        <v>1470</v>
      </c>
      <c r="I22250" t="s">
        <v>24688</v>
      </c>
      <c r="J22250" t="s">
        <v>24689</v>
      </c>
    </row>
    <row r="22252" spans="1:10">
      <c r="A22252" t="s">
        <v>24690</v>
      </c>
    </row>
    <row r="22253" spans="1:10">
      <c r="A22253" s="1" t="s">
        <v>24691</v>
      </c>
    </row>
    <row r="22258" spans="1:8">
      <c r="A22258" t="s">
        <v>24692</v>
      </c>
    </row>
    <row r="22260" spans="1:8">
      <c r="A22260" t="s">
        <v>1802</v>
      </c>
    </row>
    <row r="22262" spans="1:8">
      <c r="A22262" t="s">
        <v>1803</v>
      </c>
    </row>
    <row r="22264" spans="1:8">
      <c r="A22264" t="s">
        <v>1804</v>
      </c>
    </row>
    <row r="22266" spans="1:8">
      <c r="A22266" t="s">
        <v>1805</v>
      </c>
      <c r="B22266" t="s">
        <v>218</v>
      </c>
      <c r="C22266" t="s">
        <v>380</v>
      </c>
      <c r="D22266" t="s">
        <v>378</v>
      </c>
      <c r="E22266" t="s">
        <v>377</v>
      </c>
      <c r="F22266" t="s">
        <v>379</v>
      </c>
      <c r="G22266" t="s">
        <v>1806</v>
      </c>
      <c r="H22266" t="s">
        <v>1807</v>
      </c>
    </row>
    <row r="22268" spans="1:8">
      <c r="A22268" t="s">
        <v>1808</v>
      </c>
    </row>
    <row r="22270" spans="1:8">
      <c r="A22270" t="s">
        <v>1809</v>
      </c>
    </row>
    <row r="22271" spans="1:8">
      <c r="A22271" t="s">
        <v>1810</v>
      </c>
    </row>
    <row r="22272" spans="1:8">
      <c r="A22272" t="s">
        <v>1811</v>
      </c>
    </row>
    <row r="22273" spans="1:144">
      <c r="A22273" t="s">
        <v>1812</v>
      </c>
    </row>
    <row r="22274" spans="1:144">
      <c r="A22274" t="s">
        <v>1813</v>
      </c>
    </row>
    <row r="22275" spans="1:144">
      <c r="A22275" t="s">
        <v>1814</v>
      </c>
    </row>
    <row r="22277" spans="1:144">
      <c r="A22277" t="s">
        <v>1815</v>
      </c>
    </row>
    <row r="22279" spans="1:144">
      <c r="A22279" t="s">
        <v>1816</v>
      </c>
      <c r="B22279" t="s">
        <v>1817</v>
      </c>
      <c r="C22279" t="s">
        <v>28</v>
      </c>
      <c r="D22279" t="s">
        <v>301</v>
      </c>
      <c r="E22279" t="s">
        <v>302</v>
      </c>
      <c r="F22279" t="s">
        <v>288</v>
      </c>
      <c r="G22279" t="s">
        <v>1818</v>
      </c>
      <c r="H22279" t="s">
        <v>1819</v>
      </c>
      <c r="I22279" t="s">
        <v>674</v>
      </c>
      <c r="J22279" t="s">
        <v>1820</v>
      </c>
      <c r="K22279" t="s">
        <v>1821</v>
      </c>
    </row>
    <row r="22281" spans="1:144">
      <c r="A22281" t="s">
        <v>1822</v>
      </c>
    </row>
    <row r="22282" spans="1:144">
      <c r="A22282" t="s">
        <v>1823</v>
      </c>
    </row>
    <row r="22287" spans="1:144">
      <c r="A22287" t="s">
        <v>15605</v>
      </c>
      <c r="B22287" t="s">
        <v>24693</v>
      </c>
      <c r="C22287" t="s">
        <v>15943</v>
      </c>
      <c r="D22287" t="s">
        <v>24694</v>
      </c>
      <c r="E22287" t="s">
        <v>24695</v>
      </c>
      <c r="F22287" t="s">
        <v>24696</v>
      </c>
      <c r="G22287" t="s">
        <v>13208</v>
      </c>
      <c r="H22287" t="s">
        <v>24697</v>
      </c>
      <c r="I22287" t="s">
        <v>8142</v>
      </c>
      <c r="J22287" t="s">
        <v>24698</v>
      </c>
      <c r="K22287" t="s">
        <v>24699</v>
      </c>
      <c r="L22287" t="s">
        <v>24700</v>
      </c>
      <c r="M22287" t="s">
        <v>24701</v>
      </c>
      <c r="N22287" t="s">
        <v>24702</v>
      </c>
      <c r="O22287" t="s">
        <v>24703</v>
      </c>
      <c r="P22287" t="s">
        <v>24704</v>
      </c>
      <c r="Q22287" t="s">
        <v>24705</v>
      </c>
      <c r="R22287" t="s">
        <v>24706</v>
      </c>
      <c r="S22287" t="s">
        <v>24707</v>
      </c>
      <c r="T22287" t="s">
        <v>24708</v>
      </c>
      <c r="U22287" t="s">
        <v>24709</v>
      </c>
      <c r="V22287" t="s">
        <v>16646</v>
      </c>
      <c r="W22287" t="s">
        <v>24710</v>
      </c>
      <c r="X22287" t="s">
        <v>24711</v>
      </c>
      <c r="Y22287" t="s">
        <v>15415</v>
      </c>
      <c r="Z22287" t="s">
        <v>24712</v>
      </c>
      <c r="AA22287" t="s">
        <v>24713</v>
      </c>
      <c r="AB22287" t="s">
        <v>24714</v>
      </c>
      <c r="AC22287" t="s">
        <v>24715</v>
      </c>
      <c r="AD22287" t="s">
        <v>24716</v>
      </c>
      <c r="AE22287" t="s">
        <v>24717</v>
      </c>
      <c r="AF22287" t="s">
        <v>24718</v>
      </c>
      <c r="AG22287" t="s">
        <v>24719</v>
      </c>
      <c r="AH22287" t="s">
        <v>24720</v>
      </c>
      <c r="AI22287" t="s">
        <v>15927</v>
      </c>
      <c r="AJ22287" t="s">
        <v>24721</v>
      </c>
      <c r="AK22287" t="s">
        <v>24722</v>
      </c>
      <c r="AL22287" t="s">
        <v>24723</v>
      </c>
      <c r="AM22287" t="s">
        <v>24724</v>
      </c>
      <c r="AN22287" t="s">
        <v>22211</v>
      </c>
      <c r="AO22287" t="s">
        <v>24725</v>
      </c>
      <c r="AP22287" t="s">
        <v>15999</v>
      </c>
      <c r="AQ22287" t="s">
        <v>24726</v>
      </c>
      <c r="AR22287" t="s">
        <v>24727</v>
      </c>
      <c r="AS22287" t="s">
        <v>24728</v>
      </c>
      <c r="AT22287" t="s">
        <v>15938</v>
      </c>
      <c r="AU22287" t="s">
        <v>24729</v>
      </c>
      <c r="AV22287" t="s">
        <v>24730</v>
      </c>
      <c r="AW22287" t="s">
        <v>24731</v>
      </c>
      <c r="AX22287" t="s">
        <v>24732</v>
      </c>
      <c r="AY22287" t="s">
        <v>24733</v>
      </c>
      <c r="AZ22287" t="s">
        <v>20986</v>
      </c>
      <c r="BA22287" t="s">
        <v>12034</v>
      </c>
      <c r="BB22287" t="s">
        <v>24734</v>
      </c>
      <c r="BC22287" t="s">
        <v>24735</v>
      </c>
      <c r="BD22287" t="s">
        <v>24736</v>
      </c>
      <c r="BE22287" t="s">
        <v>24737</v>
      </c>
      <c r="BF22287" t="s">
        <v>20583</v>
      </c>
      <c r="BG22287" t="s">
        <v>24738</v>
      </c>
      <c r="BH22287" t="s">
        <v>20584</v>
      </c>
      <c r="BI22287" t="s">
        <v>20586</v>
      </c>
      <c r="BJ22287" t="s">
        <v>24739</v>
      </c>
      <c r="BK22287" t="s">
        <v>24740</v>
      </c>
      <c r="BL22287" t="s">
        <v>24741</v>
      </c>
      <c r="BM22287" t="s">
        <v>24742</v>
      </c>
      <c r="BN22287" t="s">
        <v>24743</v>
      </c>
      <c r="BO22287" t="s">
        <v>24744</v>
      </c>
      <c r="BP22287" t="s">
        <v>24745</v>
      </c>
      <c r="BQ22287" t="s">
        <v>24746</v>
      </c>
      <c r="BR22287" t="s">
        <v>2658</v>
      </c>
      <c r="BS22287" t="s">
        <v>24747</v>
      </c>
      <c r="BT22287" t="s">
        <v>24748</v>
      </c>
      <c r="BU22287" t="s">
        <v>24749</v>
      </c>
      <c r="BV22287" t="s">
        <v>24750</v>
      </c>
      <c r="BW22287" t="s">
        <v>24751</v>
      </c>
      <c r="BX22287" t="s">
        <v>24752</v>
      </c>
      <c r="BY22287" t="s">
        <v>8172</v>
      </c>
      <c r="BZ22287" t="s">
        <v>24753</v>
      </c>
      <c r="CA22287" t="s">
        <v>16131</v>
      </c>
      <c r="CB22287" t="s">
        <v>24754</v>
      </c>
      <c r="CC22287" t="s">
        <v>24755</v>
      </c>
      <c r="CD22287" t="s">
        <v>24756</v>
      </c>
      <c r="CE22287" t="s">
        <v>16857</v>
      </c>
      <c r="CF22287" t="s">
        <v>24757</v>
      </c>
      <c r="CG22287" t="s">
        <v>15293</v>
      </c>
      <c r="CH22287" t="s">
        <v>24758</v>
      </c>
      <c r="CI22287" t="s">
        <v>24759</v>
      </c>
      <c r="CJ22287" t="s">
        <v>24760</v>
      </c>
      <c r="CK22287" t="s">
        <v>24761</v>
      </c>
      <c r="CL22287" t="s">
        <v>24762</v>
      </c>
      <c r="CM22287" t="s">
        <v>24763</v>
      </c>
      <c r="CN22287" t="s">
        <v>24764</v>
      </c>
      <c r="CO22287" t="s">
        <v>24765</v>
      </c>
      <c r="CP22287" t="s">
        <v>24766</v>
      </c>
      <c r="CQ22287" t="s">
        <v>13815</v>
      </c>
      <c r="CR22287" t="s">
        <v>24767</v>
      </c>
      <c r="CS22287" t="s">
        <v>24768</v>
      </c>
      <c r="CT22287" t="s">
        <v>24769</v>
      </c>
      <c r="CU22287" t="s">
        <v>24770</v>
      </c>
      <c r="CV22287" t="s">
        <v>24771</v>
      </c>
      <c r="CW22287" t="s">
        <v>24772</v>
      </c>
      <c r="CX22287" t="s">
        <v>24773</v>
      </c>
      <c r="CY22287" t="s">
        <v>24774</v>
      </c>
      <c r="CZ22287" t="s">
        <v>24775</v>
      </c>
      <c r="DA22287" t="s">
        <v>24776</v>
      </c>
      <c r="DB22287" t="s">
        <v>24777</v>
      </c>
      <c r="DC22287" t="s">
        <v>22082</v>
      </c>
      <c r="DD22287" t="s">
        <v>24778</v>
      </c>
      <c r="DE22287" t="s">
        <v>24779</v>
      </c>
      <c r="DF22287" t="s">
        <v>24780</v>
      </c>
      <c r="DG22287" t="s">
        <v>24693</v>
      </c>
      <c r="DH22287" t="s">
        <v>24781</v>
      </c>
      <c r="DI22287" t="s">
        <v>24782</v>
      </c>
      <c r="DJ22287" t="s">
        <v>24783</v>
      </c>
      <c r="DK22287" t="s">
        <v>24784</v>
      </c>
      <c r="DL22287" t="s">
        <v>24785</v>
      </c>
      <c r="DM22287" t="s">
        <v>24786</v>
      </c>
      <c r="DN22287" t="s">
        <v>24787</v>
      </c>
      <c r="DO22287" t="s">
        <v>24788</v>
      </c>
      <c r="DP22287" t="s">
        <v>24789</v>
      </c>
      <c r="DQ22287" t="s">
        <v>24790</v>
      </c>
      <c r="DR22287" t="s">
        <v>24791</v>
      </c>
      <c r="DS22287" t="s">
        <v>24792</v>
      </c>
      <c r="DT22287" t="s">
        <v>15223</v>
      </c>
      <c r="DU22287" t="s">
        <v>24793</v>
      </c>
      <c r="DV22287" t="s">
        <v>24794</v>
      </c>
      <c r="DW22287" t="s">
        <v>24795</v>
      </c>
      <c r="DX22287" t="s">
        <v>24796</v>
      </c>
      <c r="DY22287" t="s">
        <v>24797</v>
      </c>
      <c r="DZ22287" t="s">
        <v>24798</v>
      </c>
      <c r="EA22287" t="s">
        <v>24799</v>
      </c>
      <c r="EB22287" t="s">
        <v>24800</v>
      </c>
      <c r="EC22287" t="s">
        <v>24801</v>
      </c>
      <c r="ED22287" t="s">
        <v>24802</v>
      </c>
      <c r="EE22287" t="s">
        <v>24803</v>
      </c>
      <c r="EF22287" t="s">
        <v>24804</v>
      </c>
      <c r="EG22287" t="s">
        <v>24805</v>
      </c>
      <c r="EH22287" t="s">
        <v>24806</v>
      </c>
      <c r="EI22287" t="s">
        <v>24807</v>
      </c>
      <c r="EJ22287" t="s">
        <v>24808</v>
      </c>
      <c r="EK22287" t="s">
        <v>24809</v>
      </c>
      <c r="EL22287" t="s">
        <v>24810</v>
      </c>
      <c r="EM22287" t="s">
        <v>24811</v>
      </c>
      <c r="EN22287" t="s">
        <v>24487</v>
      </c>
    </row>
    <row r="22288" spans="1:144">
      <c r="A22288" s="1" t="s">
        <v>24812</v>
      </c>
    </row>
    <row r="22293" spans="1:5">
      <c r="A22293" t="s">
        <v>24813</v>
      </c>
      <c r="B22293" t="s">
        <v>24814</v>
      </c>
      <c r="C22293" t="s">
        <v>5513</v>
      </c>
      <c r="D22293" t="s">
        <v>24815</v>
      </c>
      <c r="E22293" t="s">
        <v>24816</v>
      </c>
    </row>
    <row r="22295" spans="1:5">
      <c r="A22295" t="s">
        <v>24817</v>
      </c>
    </row>
    <row r="22297" spans="1:5">
      <c r="A22297" t="s">
        <v>24818</v>
      </c>
      <c r="B22297" t="s">
        <v>21913</v>
      </c>
      <c r="C22297" t="s">
        <v>24819</v>
      </c>
    </row>
    <row r="22299" spans="1:5">
      <c r="A22299" t="s">
        <v>24820</v>
      </c>
      <c r="B22299" t="s">
        <v>24821</v>
      </c>
    </row>
    <row r="22301" spans="1:5">
      <c r="A22301" t="s">
        <v>24822</v>
      </c>
    </row>
    <row r="22303" spans="1:5">
      <c r="A22303" t="s">
        <v>24823</v>
      </c>
    </row>
    <row r="22305" spans="1:12">
      <c r="A22305" t="s">
        <v>24824</v>
      </c>
    </row>
    <row r="22306" spans="1:12">
      <c r="A22306" t="s">
        <v>24825</v>
      </c>
    </row>
    <row r="22309" spans="1:12">
      <c r="A22309" s="1" t="s">
        <v>24826</v>
      </c>
    </row>
    <row r="22314" spans="1:12">
      <c r="A22314" t="s">
        <v>24827</v>
      </c>
      <c r="B22314" t="s">
        <v>24828</v>
      </c>
      <c r="C22314" t="s">
        <v>24829</v>
      </c>
      <c r="D22314" t="s">
        <v>2438</v>
      </c>
      <c r="E22314" t="s">
        <v>2733</v>
      </c>
      <c r="F22314" t="s">
        <v>28</v>
      </c>
      <c r="G22314" t="s">
        <v>2734</v>
      </c>
      <c r="H22314" t="s">
        <v>671</v>
      </c>
      <c r="I22314" t="s">
        <v>24830</v>
      </c>
      <c r="J22314" t="s">
        <v>24831</v>
      </c>
      <c r="K22314" t="s">
        <v>1380</v>
      </c>
      <c r="L22314" t="s">
        <v>24832</v>
      </c>
    </row>
    <row r="22316" spans="1:12">
      <c r="A22316" t="s">
        <v>24833</v>
      </c>
      <c r="B22316" t="s">
        <v>799</v>
      </c>
      <c r="C22316" t="s">
        <v>24834</v>
      </c>
      <c r="D22316" t="s">
        <v>24835</v>
      </c>
      <c r="E22316" t="s">
        <v>24836</v>
      </c>
      <c r="F22316" t="s">
        <v>24837</v>
      </c>
    </row>
    <row r="22318" spans="1:12">
      <c r="A22318" t="s">
        <v>24838</v>
      </c>
    </row>
    <row r="22320" spans="1:12">
      <c r="A22320" t="s">
        <v>24839</v>
      </c>
      <c r="B22320" t="s">
        <v>24840</v>
      </c>
      <c r="C22320" t="s">
        <v>24841</v>
      </c>
      <c r="D22320" t="s">
        <v>24842</v>
      </c>
      <c r="E22320" t="s">
        <v>24843</v>
      </c>
      <c r="F22320" t="s">
        <v>24844</v>
      </c>
      <c r="G22320" t="s">
        <v>24845</v>
      </c>
    </row>
    <row r="22322" spans="1:9">
      <c r="A22322" t="s">
        <v>24846</v>
      </c>
      <c r="B22322" t="s">
        <v>24847</v>
      </c>
      <c r="C22322" t="s">
        <v>2850</v>
      </c>
      <c r="D22322" t="s">
        <v>24848</v>
      </c>
      <c r="E22322" t="s">
        <v>24849</v>
      </c>
    </row>
    <row r="22324" spans="1:9">
      <c r="A22324" t="s">
        <v>24850</v>
      </c>
      <c r="B22324" t="s">
        <v>24851</v>
      </c>
      <c r="C22324" t="s">
        <v>24852</v>
      </c>
      <c r="D22324" t="s">
        <v>24853</v>
      </c>
      <c r="E22324" t="s">
        <v>24854</v>
      </c>
    </row>
    <row r="22326" spans="1:9">
      <c r="A22326" t="s">
        <v>24855</v>
      </c>
    </row>
    <row r="22327" spans="1:9">
      <c r="A22327" s="1" t="s">
        <v>24856</v>
      </c>
    </row>
    <row r="22332" spans="1:9">
      <c r="A22332" t="s">
        <v>21673</v>
      </c>
    </row>
    <row r="22334" spans="1:9">
      <c r="A22334" t="s">
        <v>24857</v>
      </c>
      <c r="B22334" t="s">
        <v>24858</v>
      </c>
      <c r="C22334" t="s">
        <v>24859</v>
      </c>
      <c r="D22334" t="s">
        <v>24860</v>
      </c>
      <c r="E22334" t="s">
        <v>24861</v>
      </c>
    </row>
    <row r="22336" spans="1:9">
      <c r="A22336" t="s">
        <v>24862</v>
      </c>
      <c r="B22336" t="s">
        <v>21680</v>
      </c>
      <c r="C22336" t="s">
        <v>218</v>
      </c>
      <c r="D22336" t="s">
        <v>52</v>
      </c>
      <c r="E22336" t="s">
        <v>21656</v>
      </c>
      <c r="F22336" t="s">
        <v>1635</v>
      </c>
      <c r="G22336" t="s">
        <v>1655</v>
      </c>
      <c r="H22336" t="s">
        <v>21657</v>
      </c>
      <c r="I22336" t="s">
        <v>8314</v>
      </c>
    </row>
    <row r="22338" spans="1:10">
      <c r="A22338" t="s">
        <v>21681</v>
      </c>
      <c r="B22338" t="s">
        <v>24863</v>
      </c>
    </row>
    <row r="22340" spans="1:10">
      <c r="A22340" t="s">
        <v>24864</v>
      </c>
    </row>
    <row r="22341" spans="1:10">
      <c r="A22341" s="1" t="s">
        <v>24865</v>
      </c>
    </row>
    <row r="22346" spans="1:10">
      <c r="A22346" t="s">
        <v>24866</v>
      </c>
      <c r="B22346" t="s">
        <v>24867</v>
      </c>
      <c r="C22346" t="s">
        <v>24868</v>
      </c>
      <c r="D22346" t="s">
        <v>24869</v>
      </c>
      <c r="E22346" t="s">
        <v>880</v>
      </c>
      <c r="F22346" t="s">
        <v>24870</v>
      </c>
      <c r="G22346" t="s">
        <v>24871</v>
      </c>
      <c r="H22346" t="s">
        <v>24872</v>
      </c>
      <c r="I22346" t="s">
        <v>1527</v>
      </c>
      <c r="J22346" t="s">
        <v>24873</v>
      </c>
    </row>
    <row r="22347" spans="1:10">
      <c r="A22347" t="s">
        <v>24874</v>
      </c>
      <c r="B22347" t="s">
        <v>24875</v>
      </c>
    </row>
    <row r="22348" spans="1:10">
      <c r="A22348" t="s">
        <v>2372</v>
      </c>
    </row>
    <row r="22349" spans="1:10">
      <c r="A22349" t="s">
        <v>24876</v>
      </c>
    </row>
    <row r="22354" spans="1:4">
      <c r="A22354" t="s">
        <v>24877</v>
      </c>
      <c r="B22354" t="s">
        <v>24878</v>
      </c>
      <c r="C22354" t="s">
        <v>24879</v>
      </c>
      <c r="D22354" t="s">
        <v>24880</v>
      </c>
    </row>
    <row r="22356" spans="1:4">
      <c r="A22356" s="1" t="s">
        <v>24881</v>
      </c>
    </row>
    <row r="22361" spans="1:4">
      <c r="A22361" t="s">
        <v>24882</v>
      </c>
      <c r="B22361" t="s">
        <v>1011</v>
      </c>
      <c r="C22361" t="s">
        <v>781</v>
      </c>
      <c r="D22361" t="s">
        <v>24883</v>
      </c>
    </row>
    <row r="22362" spans="1:4">
      <c r="A22362" t="s">
        <v>24884</v>
      </c>
    </row>
    <row r="22364" spans="1:4">
      <c r="A22364" t="s">
        <v>24885</v>
      </c>
    </row>
    <row r="22365" spans="1:4">
      <c r="A22365" t="s">
        <v>308</v>
      </c>
    </row>
    <row r="22366" spans="1:4">
      <c r="A22366" t="s">
        <v>24886</v>
      </c>
    </row>
    <row r="22371" spans="1:5">
      <c r="A22371" t="s">
        <v>24887</v>
      </c>
      <c r="B22371" t="s">
        <v>24888</v>
      </c>
      <c r="C22371" t="s">
        <v>24889</v>
      </c>
      <c r="D22371" t="s">
        <v>24890</v>
      </c>
      <c r="E22371" t="s">
        <v>24891</v>
      </c>
    </row>
    <row r="22373" spans="1:5">
      <c r="A22373" t="s">
        <v>24892</v>
      </c>
      <c r="B22373" t="s">
        <v>24893</v>
      </c>
    </row>
    <row r="22375" spans="1:5">
      <c r="A22375" t="s">
        <v>24894</v>
      </c>
    </row>
    <row r="22376" spans="1:5">
      <c r="A22376" t="s">
        <v>24895</v>
      </c>
    </row>
    <row r="22377" spans="1:5">
      <c r="A22377" t="s">
        <v>308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2022-03-07_all_regions_no_dups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papir</dc:creator>
  <cp:lastModifiedBy>jonathan papir</cp:lastModifiedBy>
  <dcterms:created xsi:type="dcterms:W3CDTF">2022-09-22T04:06:13Z</dcterms:created>
  <dcterms:modified xsi:type="dcterms:W3CDTF">2022-09-22T04:06:13Z</dcterms:modified>
</cp:coreProperties>
</file>