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8999eba1fe14f3/Desktop/NASA-Simulink-Projects/Simulink Upload/dpsk Non-Coher N=2/"/>
    </mc:Choice>
  </mc:AlternateContent>
  <xr:revisionPtr revIDLastSave="84" documentId="8_{5A60CA98-A86E-473F-9745-E9D2856C0FD0}" xr6:coauthVersionLast="46" xr6:coauthVersionMax="46" xr10:uidLastSave="{AA655603-8770-42C5-87EC-4DFDD8DE723A}"/>
  <bookViews>
    <workbookView xWindow="-108" yWindow="-108" windowWidth="23256" windowHeight="12576" xr2:uid="{0433A681-D541-45EB-A66B-92B1257F09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8" i="1" l="1"/>
  <c r="R7" i="1"/>
  <c r="R6" i="1"/>
  <c r="R5" i="1"/>
  <c r="R4" i="1"/>
  <c r="R3" i="1"/>
  <c r="Q8" i="1"/>
  <c r="Q7" i="1"/>
  <c r="Q6" i="1"/>
  <c r="Q5" i="1"/>
  <c r="Q4" i="1"/>
  <c r="Q3" i="1"/>
  <c r="P8" i="1"/>
  <c r="P7" i="1"/>
  <c r="P6" i="1"/>
  <c r="P5" i="1"/>
  <c r="P4" i="1"/>
  <c r="P3" i="1"/>
  <c r="L8" i="1"/>
  <c r="L7" i="1"/>
  <c r="L6" i="1"/>
  <c r="L5" i="1"/>
  <c r="L4" i="1"/>
  <c r="L3" i="1"/>
  <c r="J8" i="1"/>
  <c r="K8" i="1"/>
  <c r="J7" i="1"/>
  <c r="K7" i="1"/>
  <c r="K6" i="1"/>
  <c r="K5" i="1"/>
  <c r="K4" i="1"/>
  <c r="K3" i="1"/>
  <c r="J6" i="1"/>
  <c r="J5" i="1"/>
  <c r="J4" i="1"/>
  <c r="J3" i="1"/>
  <c r="C6" i="1"/>
  <c r="C5" i="1"/>
  <c r="C3" i="1"/>
  <c r="C4" i="1"/>
  <c r="B6" i="1"/>
  <c r="B5" i="1"/>
  <c r="B3" i="1"/>
  <c r="B4" i="1"/>
  <c r="A6" i="1"/>
  <c r="A5" i="1"/>
  <c r="A3" i="1"/>
  <c r="A4" i="1"/>
</calcChain>
</file>

<file path=xl/sharedStrings.xml><?xml version="1.0" encoding="utf-8"?>
<sst xmlns="http://schemas.openxmlformats.org/spreadsheetml/2006/main" count="12" uniqueCount="6">
  <si>
    <t>SNR</t>
  </si>
  <si>
    <t>DBPSK</t>
  </si>
  <si>
    <t>Div&amp;Sim</t>
  </si>
  <si>
    <t>My Model</t>
  </si>
  <si>
    <t>DQPSK</t>
  </si>
  <si>
    <t>8-PSK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</si>
</sst>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</a:t>
            </a:r>
            <a:r>
              <a:rPr lang="en-US" baseline="0"/>
              <a:t>-Coherent Detection M=2, N=2</a:t>
            </a:r>
          </a:p>
        </c:rich>
      </c:tx>
      <c:layout>
        <c:manualLayout>
          <c:xMode val="edge"/>
          <c:yMode val="edge"/>
          <c:x val="0.21667779662950834"/>
          <c:y val="2.908277063388226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Sheet1!$B$2</c:f>
              <c:strCache>
                <c:ptCount val="1"/>
                <c:pt idx="0">
                  <c:v>Div&amp;Sim</c:v>
                </c:pt>
              </c:strCache>
            </c:strRef>
          </c:tx>
          <c:spPr>
            <a:ln>
              <a:noFill/>
            </a:ln>
          </c:spPr>
          <c:xVal>
            <c:numRef>
              <c:f>Sheet1!$A$3:$A$9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</c:numCache>
            </c:numRef>
          </c:xVal>
          <c:yVal>
            <c:numRef>
              <c:f>Sheet1!$B$3:$B$9</c:f>
              <c:numCache>
                <c:formatCode>General</c:formatCode>
                <c:ptCount val="7"/>
                <c:pt idx="0">
                  <c:v>3.0000000000000001E-3</c:v>
                </c:pt>
                <c:pt idx="1">
                  <c:v>1E-3</c:v>
                </c:pt>
                <c:pt idx="2">
                  <c:v>2.0000000000000001E-4</c:v>
                </c:pt>
                <c:pt idx="3">
                  <c:v>3.0000000000000004E-5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26-4A38-BD5B-EBD3589CCDF0}"/>
            </c:ext>
          </c:extLst>
        </c:ser>
        <c:ser>
          <c:idx val="3"/>
          <c:order val="1"/>
          <c:tx>
            <c:strRef>
              <c:f>Sheet1!$C$2</c:f>
              <c:strCache>
                <c:ptCount val="1"/>
                <c:pt idx="0">
                  <c:v>My Model</c:v>
                </c:pt>
              </c:strCache>
            </c:strRef>
          </c:tx>
          <c:spPr>
            <a:ln>
              <a:noFill/>
            </a:ln>
          </c:spPr>
          <c:xVal>
            <c:numRef>
              <c:f>Sheet1!$A$3:$A$9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3.3999999999999998E-3</c:v>
                </c:pt>
                <c:pt idx="1">
                  <c:v>9.9989999999999996E-4</c:v>
                </c:pt>
                <c:pt idx="2">
                  <c:v>1.9000000000000001E-4</c:v>
                </c:pt>
                <c:pt idx="3">
                  <c:v>4.0000000000000003E-5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26-4A38-BD5B-EBD3589CCDF0}"/>
            </c:ext>
          </c:extLst>
        </c:ser>
        <c:ser>
          <c:idx val="0"/>
          <c:order val="2"/>
          <c:tx>
            <c:strRef>
              <c:f>Sheet1!$B$2</c:f>
              <c:strCache>
                <c:ptCount val="1"/>
                <c:pt idx="0">
                  <c:v>Div&amp;Sim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</c:numCache>
            </c:numRef>
          </c:xVal>
          <c:yVal>
            <c:numRef>
              <c:f>Sheet1!$B$3:$B$9</c:f>
              <c:numCache>
                <c:formatCode>General</c:formatCode>
                <c:ptCount val="7"/>
                <c:pt idx="0">
                  <c:v>3.0000000000000001E-3</c:v>
                </c:pt>
                <c:pt idx="1">
                  <c:v>1E-3</c:v>
                </c:pt>
                <c:pt idx="2">
                  <c:v>2.0000000000000001E-4</c:v>
                </c:pt>
                <c:pt idx="3">
                  <c:v>3.0000000000000004E-5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26-4A38-BD5B-EBD3589CCDF0}"/>
            </c:ext>
          </c:extLst>
        </c:ser>
        <c:ser>
          <c:idx val="1"/>
          <c:order val="3"/>
          <c:tx>
            <c:strRef>
              <c:f>Sheet1!$C$2</c:f>
              <c:strCache>
                <c:ptCount val="1"/>
                <c:pt idx="0">
                  <c:v>My Model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3.3999999999999998E-3</c:v>
                </c:pt>
                <c:pt idx="1">
                  <c:v>9.9989999999999996E-4</c:v>
                </c:pt>
                <c:pt idx="2">
                  <c:v>1.9000000000000001E-4</c:v>
                </c:pt>
                <c:pt idx="3">
                  <c:v>4.0000000000000003E-5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26-4A38-BD5B-EBD3589CC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431168"/>
        <c:axId val="844751152"/>
      </c:scatterChart>
      <c:valAx>
        <c:axId val="84243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51152"/>
        <c:crosses val="autoZero"/>
        <c:crossBetween val="midCat"/>
      </c:valAx>
      <c:valAx>
        <c:axId val="8447511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3116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Non-Coherent Detection M=4, N=2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Div&amp;Sim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Sheet1!$J$3:$J$8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xVal>
          <c:yVal>
            <c:numRef>
              <c:f>Sheet1!$K$3:$K$8</c:f>
              <c:numCache>
                <c:formatCode>General</c:formatCode>
                <c:ptCount val="6"/>
                <c:pt idx="0">
                  <c:v>0.01</c:v>
                </c:pt>
                <c:pt idx="1">
                  <c:v>8.0000000000000002E-3</c:v>
                </c:pt>
                <c:pt idx="2">
                  <c:v>2E-3</c:v>
                </c:pt>
                <c:pt idx="3">
                  <c:v>5.0000000000000001E-4</c:v>
                </c:pt>
                <c:pt idx="4">
                  <c:v>1E-4</c:v>
                </c:pt>
                <c:pt idx="5">
                  <c:v>7.9999999999999996E-6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0C-4888-8FC9-CBC27F53C437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My Model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Sheet1!$J$3:$J$8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xVal>
          <c:yVal>
            <c:numRef>
              <c:f>Sheet1!$L$3:$L$8</c:f>
              <c:numCache>
                <c:formatCode>General</c:formatCode>
                <c:ptCount val="6"/>
                <c:pt idx="0">
                  <c:v>1.6830000000000001E-2</c:v>
                </c:pt>
                <c:pt idx="1">
                  <c:v>7.7099999999999998E-3</c:v>
                </c:pt>
                <c:pt idx="2">
                  <c:v>2.8999999999999998E-3</c:v>
                </c:pt>
                <c:pt idx="3">
                  <c:v>8.8999999999999995E-4</c:v>
                </c:pt>
                <c:pt idx="4">
                  <c:v>9.0000000000000006E-5</c:v>
                </c:pt>
                <c:pt idx="5">
                  <c:v>2.0000000000000002E-5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0C-4888-8FC9-CBC27F53C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462351"/>
        <c:axId val="1382462767"/>
      </c:scatterChart>
      <c:valAx>
        <c:axId val="138246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462767"/>
        <c:crosses val="autoZero"/>
        <c:crossBetween val="midCat"/>
      </c:valAx>
      <c:valAx>
        <c:axId val="13824627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462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Non-Coherent Detection M=8, N=2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Sheet1!$Q$2</c:f>
              <c:strCache>
                <c:ptCount val="1"/>
                <c:pt idx="0">
                  <c:v>Div&amp;Sim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Sheet1!$P$3:$P$8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</c:numCache>
            </c:numRef>
          </c:xVal>
          <c:yVal>
            <c:numRef>
              <c:f>Sheet1!$Q$3:$Q$8</c:f>
              <c:numCache>
                <c:formatCode>General</c:formatCode>
                <c:ptCount val="6"/>
                <c:pt idx="0">
                  <c:v>8.0000000000000002E-3</c:v>
                </c:pt>
                <c:pt idx="1">
                  <c:v>4.4999999999999997E-3</c:v>
                </c:pt>
                <c:pt idx="2">
                  <c:v>1E-3</c:v>
                </c:pt>
                <c:pt idx="3">
                  <c:v>4.0000000000000002E-4</c:v>
                </c:pt>
                <c:pt idx="4">
                  <c:v>8.0000000000000007E-5</c:v>
                </c:pt>
                <c:pt idx="5">
                  <c:v>7.9999999999999996E-6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D9-4091-88A2-F0C4D6AE0CE6}"/>
            </c:ext>
          </c:extLst>
        </c:ser>
        <c:ser>
          <c:idx val="1"/>
          <c:order val="1"/>
          <c:tx>
            <c:strRef>
              <c:f>Sheet1!$R$2</c:f>
              <c:strCache>
                <c:ptCount val="1"/>
                <c:pt idx="0">
                  <c:v>My Model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Sheet1!$P$3:$P$8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</c:numCache>
            </c:numRef>
          </c:xVal>
          <c:yVal>
            <c:numRef>
              <c:f>Sheet1!$R$3:$R$8</c:f>
              <c:numCache>
                <c:formatCode>General</c:formatCode>
                <c:ptCount val="6"/>
                <c:pt idx="0">
                  <c:v>1.6990000000000002E-2</c:v>
                </c:pt>
                <c:pt idx="1">
                  <c:v>7.4700000000000001E-3</c:v>
                </c:pt>
                <c:pt idx="2">
                  <c:v>2.8900000000000002E-3</c:v>
                </c:pt>
                <c:pt idx="3">
                  <c:v>5.8E-4</c:v>
                </c:pt>
                <c:pt idx="4">
                  <c:v>2.1000000000000001E-4</c:v>
                </c:pt>
                <c:pt idx="5">
                  <c:v>3.0000000000000001E-5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D9-4091-88A2-F0C4D6AE0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733503"/>
        <c:axId val="1236741407"/>
      </c:scatterChart>
      <c:valAx>
        <c:axId val="123673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41407"/>
        <c:crosses val="autoZero"/>
        <c:crossBetween val="midCat"/>
      </c:valAx>
      <c:valAx>
        <c:axId val="12367414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33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98355</xdr:colOff>
      <xdr:row>8</xdr:row>
      <xdr:rowOff>152399</xdr:rowOff>
    </xdr:from>
    <xdr:to>
      <xdr:col>7</xdr:col>
      <xdr:colOff>152401</xdr:colOff>
      <xdr:row>22</xdr:row>
      <xdr:rowOff>107661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380068-7AE2-4F42-B8AB-713DF61D8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419101</xdr:colOff>
      <xdr:row>8</xdr:row>
      <xdr:rowOff>164122</xdr:rowOff>
    </xdr:from>
    <xdr:to>
      <xdr:col>14</xdr:col>
      <xdr:colOff>152401</xdr:colOff>
      <xdr:row>21</xdr:row>
      <xdr:rowOff>128953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F6B8B0-C83D-45D2-9BB1-2E476B9DA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497541</xdr:colOff>
      <xdr:row>9</xdr:row>
      <xdr:rowOff>8963</xdr:rowOff>
    </xdr:from>
    <xdr:to>
      <xdr:col>21</xdr:col>
      <xdr:colOff>466164</xdr:colOff>
      <xdr:row>22</xdr:row>
      <xdr:rowOff>62750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5772E85-B667-41F8-8E65-0435EC354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1BDC8-1059-4AC7-A3F1-9BCFD93C04A4}">
  <dimension ref="A1:R8"/>
  <sheetViews>
    <sheetView tabSelected="1" zoomScale="85" zoomScaleNormal="85" workbookViewId="0">
      <selection activeCell="M25" sqref="M24:M25"/>
    </sheetView>
  </sheetViews>
  <sheetFormatPr defaultRowHeight="14.4" x14ac:dyDescent="0.3"/>
  <sheetData>
    <row r="1" spans="1:18" x14ac:dyDescent="0.3">
      <c r="A1" t="s">
        <v>1</v>
      </c>
      <c r="J1" t="s">
        <v>4</v>
      </c>
      <c r="P1" t="s">
        <v>5</v>
      </c>
    </row>
    <row r="2" spans="1:18" x14ac:dyDescent="0.3">
      <c r="A2" t="s">
        <v>0</v>
      </c>
      <c r="B2" t="s">
        <v>2</v>
      </c>
      <c r="C2" t="s">
        <v>3</v>
      </c>
      <c r="J2" t="s">
        <v>0</v>
      </c>
      <c r="K2" t="s">
        <v>2</v>
      </c>
      <c r="L2" t="s">
        <v>3</v>
      </c>
      <c r="P2" t="s">
        <v>0</v>
      </c>
      <c r="Q2" t="s">
        <v>2</v>
      </c>
      <c r="R2" t="s">
        <v>3</v>
      </c>
    </row>
    <row r="3" spans="1:18" x14ac:dyDescent="0.3">
      <c r="A3">
        <f>7</f>
        <v>7</v>
      </c>
      <c r="B3">
        <f>3*10^-3</f>
        <v>3.0000000000000001E-3</v>
      </c>
      <c r="C3">
        <f>0.0034</f>
        <v>3.3999999999999998E-3</v>
      </c>
      <c r="J3">
        <f>7</f>
        <v>7</v>
      </c>
      <c r="K3">
        <f>10^-2</f>
        <v>0.01</v>
      </c>
      <c r="L3">
        <f>0.01683</f>
        <v>1.6830000000000001E-2</v>
      </c>
      <c r="P3">
        <f>11</f>
        <v>11</v>
      </c>
      <c r="Q3">
        <f>0.008</f>
        <v>8.0000000000000002E-3</v>
      </c>
      <c r="R3">
        <f>0.01699</f>
        <v>1.6990000000000002E-2</v>
      </c>
    </row>
    <row r="4" spans="1:18" x14ac:dyDescent="0.3">
      <c r="A4">
        <f>8</f>
        <v>8</v>
      </c>
      <c r="B4">
        <f>10^-3</f>
        <v>1E-3</v>
      </c>
      <c r="C4">
        <f>0.0009999</f>
        <v>9.9989999999999996E-4</v>
      </c>
      <c r="J4">
        <f>8</f>
        <v>8</v>
      </c>
      <c r="K4">
        <f>0.008</f>
        <v>8.0000000000000002E-3</v>
      </c>
      <c r="L4">
        <f>0.00771</f>
        <v>7.7099999999999998E-3</v>
      </c>
      <c r="P4">
        <f>12</f>
        <v>12</v>
      </c>
      <c r="Q4">
        <f>0.0045</f>
        <v>4.4999999999999997E-3</v>
      </c>
      <c r="R4">
        <f>0.00747</f>
        <v>7.4700000000000001E-3</v>
      </c>
    </row>
    <row r="5" spans="1:18" x14ac:dyDescent="0.3">
      <c r="A5">
        <f>9</f>
        <v>9</v>
      </c>
      <c r="B5">
        <f>2*10^-4</f>
        <v>2.0000000000000001E-4</v>
      </c>
      <c r="C5">
        <f>0.00019</f>
        <v>1.9000000000000001E-4</v>
      </c>
      <c r="J5">
        <f>9</f>
        <v>9</v>
      </c>
      <c r="K5">
        <f>0.002</f>
        <v>2E-3</v>
      </c>
      <c r="L5">
        <f>0.0029</f>
        <v>2.8999999999999998E-3</v>
      </c>
      <c r="P5">
        <f>13</f>
        <v>13</v>
      </c>
      <c r="Q5">
        <f>0.001</f>
        <v>1E-3</v>
      </c>
      <c r="R5">
        <f>0.00289</f>
        <v>2.8900000000000002E-3</v>
      </c>
    </row>
    <row r="6" spans="1:18" x14ac:dyDescent="0.3">
      <c r="A6">
        <f>10</f>
        <v>10</v>
      </c>
      <c r="B6">
        <f>3*10^-5</f>
        <v>3.0000000000000004E-5</v>
      </c>
      <c r="C6">
        <f>0.00004</f>
        <v>4.0000000000000003E-5</v>
      </c>
      <c r="J6">
        <f>10</f>
        <v>10</v>
      </c>
      <c r="K6">
        <f>0.0005</f>
        <v>5.0000000000000001E-4</v>
      </c>
      <c r="L6">
        <f>0.00089</f>
        <v>8.8999999999999995E-4</v>
      </c>
      <c r="P6">
        <f>14</f>
        <v>14</v>
      </c>
      <c r="Q6">
        <f>0.0004</f>
        <v>4.0000000000000002E-4</v>
      </c>
      <c r="R6">
        <f>0.00058</f>
        <v>5.8E-4</v>
      </c>
    </row>
    <row r="7" spans="1:18" x14ac:dyDescent="0.3">
      <c r="J7">
        <f>11</f>
        <v>11</v>
      </c>
      <c r="K7">
        <f>0.0001</f>
        <v>1E-4</v>
      </c>
      <c r="L7">
        <f>0.00009</f>
        <v>9.0000000000000006E-5</v>
      </c>
      <c r="P7">
        <f>15</f>
        <v>15</v>
      </c>
      <c r="Q7">
        <f>0.00008</f>
        <v>8.0000000000000007E-5</v>
      </c>
      <c r="R7">
        <f>0.00021</f>
        <v>2.1000000000000001E-4</v>
      </c>
    </row>
    <row r="8" spans="1:18" x14ac:dyDescent="0.3">
      <c r="J8">
        <f>12</f>
        <v>12</v>
      </c>
      <c r="K8">
        <f>0.000008</f>
        <v>7.9999999999999996E-6</v>
      </c>
      <c r="L8">
        <f>0.00002</f>
        <v>2.0000000000000002E-5</v>
      </c>
      <c r="P8">
        <f>16</f>
        <v>16</v>
      </c>
      <c r="Q8">
        <f>0.000008</f>
        <v>7.9999999999999996E-6</v>
      </c>
      <c r="R8">
        <f>0.00003</f>
        <v>3.0000000000000001E-5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Aplin, Peyton</dc:creator>
  <cp:lastModifiedBy>Peyton Aplin</cp:lastModifiedBy>
  <dcterms:created xsi:type="dcterms:W3CDTF">2021-02-17T21:53:44Z</dcterms:created>
  <dcterms:modified xsi:type="dcterms:W3CDTF">2021-02-23T03:36:24Z</dcterms:modified>
</cp:coreProperties>
</file>