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"/>
    </mc:Choice>
  </mc:AlternateContent>
  <xr:revisionPtr revIDLastSave="0" documentId="13_ncr:1_{5FF16C84-2C10-419A-BC07-0D111757442D}" xr6:coauthVersionLast="44" xr6:coauthVersionMax="44" xr10:uidLastSave="{00000000-0000-0000-0000-000000000000}"/>
  <bookViews>
    <workbookView xWindow="-108" yWindow="-108" windowWidth="23256" windowHeight="12576" xr2:uid="{16B5AB51-9D4A-4BEA-944E-FEC17FE4E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J8" i="1"/>
  <c r="J9" i="1"/>
  <c r="J7" i="1"/>
  <c r="J5" i="1"/>
  <c r="H9" i="1"/>
  <c r="G9" i="1"/>
  <c r="I9" i="1" s="1"/>
  <c r="I10" i="1"/>
  <c r="G10" i="1"/>
  <c r="J10" i="1" s="1"/>
  <c r="H10" i="1"/>
  <c r="I6" i="1"/>
  <c r="H8" i="1"/>
  <c r="G8" i="1"/>
  <c r="I8" i="1" s="1"/>
  <c r="K9" i="1" l="1"/>
  <c r="K10" i="1"/>
  <c r="K8" i="1"/>
  <c r="H7" i="1"/>
  <c r="H6" i="1"/>
  <c r="G7" i="1" l="1"/>
  <c r="I7" i="1" s="1"/>
  <c r="G6" i="1"/>
  <c r="J6" i="1" s="1"/>
  <c r="H5" i="1" l="1"/>
  <c r="G5" i="1"/>
  <c r="I5" i="1" s="1"/>
  <c r="K5" i="1" l="1"/>
  <c r="K6" i="1"/>
  <c r="K7" i="1" l="1"/>
  <c r="K11" i="1" l="1"/>
</calcChain>
</file>

<file path=xl/sharedStrings.xml><?xml version="1.0" encoding="utf-8"?>
<sst xmlns="http://schemas.openxmlformats.org/spreadsheetml/2006/main" count="44" uniqueCount="30">
  <si>
    <t>P</t>
  </si>
  <si>
    <t>B</t>
  </si>
  <si>
    <t>Bearish</t>
  </si>
  <si>
    <t>S</t>
  </si>
  <si>
    <t>C</t>
  </si>
  <si>
    <t>Bullish</t>
  </si>
  <si>
    <t>Lot</t>
  </si>
  <si>
    <t>Stike Price</t>
  </si>
  <si>
    <t>Spot Price</t>
  </si>
  <si>
    <t>Call/Put</t>
  </si>
  <si>
    <t>Buy/Sell</t>
  </si>
  <si>
    <t>Qty</t>
  </si>
  <si>
    <t>Premium</t>
  </si>
  <si>
    <t>Premium Recd/Paid</t>
  </si>
  <si>
    <t> Max [0, (Spot Price – Strike Price)] – Premium Paid</t>
  </si>
  <si>
    <t>Grand Total</t>
  </si>
  <si>
    <t> Max [0, (Strike Price – Spot Price)] – Premium Paid</t>
  </si>
  <si>
    <t>Profit</t>
  </si>
  <si>
    <t>Loss</t>
  </si>
  <si>
    <t>Total Profit / Loss</t>
  </si>
  <si>
    <t>Premium Recd – Max [0, (Spot Price – Strike Price)]</t>
  </si>
  <si>
    <t>Premium Recd – Max [0, (Strike Price – Spot Price)]</t>
  </si>
  <si>
    <t>Option Stock/Index</t>
  </si>
  <si>
    <t>Put Buy (spot below strike, position has to be profitable)</t>
  </si>
  <si>
    <t>Put Buy (spot above strike, position is loss making)</t>
  </si>
  <si>
    <t>Put Sell spot below strike, position has to be loss making</t>
  </si>
  <si>
    <t>Put sell spot above strike, position has to be profitable, restricted to premium paid</t>
  </si>
  <si>
    <t>Type</t>
  </si>
  <si>
    <t>IV per share</t>
  </si>
  <si>
    <t>SBIN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</si>
</sst>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9"/>
      <color theme="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F99-A56E-4CD8-9ED9-F4ACDD0ED70D}">
  <dimension ref="A1:L17"/>
  <sheetViews>
    <sheetView tabSelected="1" workbookViewId="0">
      <selection activeCell="C14" sqref="C14"/>
    </sheetView>
  </sheetViews>
  <sheetFormatPr defaultRowHeight="13.2" x14ac:dyDescent="0.25"/>
  <cols>
    <col min="1" max="1" width="18.109375" style="2" bestFit="1" customWidth="1"/>
    <col min="2" max="2" width="8.88671875" style="2"/>
    <col min="3" max="3" width="11.109375" style="2" bestFit="1" customWidth="1"/>
    <col min="4" max="5" width="8.88671875" style="2"/>
    <col min="6" max="6" width="7.6640625" style="2" bestFit="1" customWidth="1"/>
    <col min="7" max="7" width="18.5546875" style="2" bestFit="1" customWidth="1"/>
    <col min="8" max="8" width="19.44140625" style="2" bestFit="1" customWidth="1"/>
    <col min="9" max="9" width="17.88671875" style="2" bestFit="1" customWidth="1"/>
    <col min="10" max="10" width="15.33203125" style="2" customWidth="1"/>
    <col min="11" max="11" width="25.44140625" style="2" customWidth="1"/>
    <col min="12" max="12" width="70.77734375" style="14" bestFit="1" customWidth="1"/>
    <col min="13" max="16384" width="8.88671875" style="2"/>
  </cols>
  <sheetData>
    <row r="1" spans="1:12" x14ac:dyDescent="0.25">
      <c r="A1" s="1" t="s">
        <v>22</v>
      </c>
      <c r="B1" s="1" t="s">
        <v>6</v>
      </c>
      <c r="C1" s="1" t="s">
        <v>8</v>
      </c>
    </row>
    <row r="2" spans="1:12" x14ac:dyDescent="0.25">
      <c r="A2" s="4" t="s">
        <v>29</v>
      </c>
      <c r="B2" s="5">
        <v>3000</v>
      </c>
      <c r="C2" s="6">
        <v>305</v>
      </c>
    </row>
    <row r="3" spans="1:12" x14ac:dyDescent="0.25">
      <c r="A3" s="3"/>
      <c r="B3" s="3"/>
      <c r="C3" s="3"/>
    </row>
    <row r="4" spans="1:12" x14ac:dyDescent="0.25">
      <c r="A4" s="7" t="s">
        <v>7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27</v>
      </c>
      <c r="G4" s="7" t="s">
        <v>13</v>
      </c>
      <c r="H4" s="7" t="s">
        <v>28</v>
      </c>
      <c r="I4" s="7" t="s">
        <v>17</v>
      </c>
      <c r="J4" s="7" t="s">
        <v>18</v>
      </c>
      <c r="K4" s="7" t="s">
        <v>19</v>
      </c>
    </row>
    <row r="5" spans="1:12" x14ac:dyDescent="0.25">
      <c r="A5" s="10">
        <v>295</v>
      </c>
      <c r="B5" s="8" t="s">
        <v>4</v>
      </c>
      <c r="C5" s="8" t="s">
        <v>3</v>
      </c>
      <c r="D5" s="8">
        <v>1</v>
      </c>
      <c r="E5" s="9">
        <v>1.2</v>
      </c>
      <c r="F5" s="8" t="s">
        <v>2</v>
      </c>
      <c r="G5" s="10">
        <f>IF(A5&gt;0,E5*D5*B$2,0)</f>
        <v>3600</v>
      </c>
      <c r="H5" s="9">
        <f>IF(A5&gt;0,MAX(0, C$2-A5)*-1,0)</f>
        <v>-10</v>
      </c>
      <c r="I5" s="9">
        <f>IF(A5&gt; 0, G5,0)</f>
        <v>3600</v>
      </c>
      <c r="J5" s="9">
        <f>IF(A5&gt;0,MAX(0,(C$2-A5)))*B2*D5*-1</f>
        <v>-30000</v>
      </c>
      <c r="K5" s="9">
        <f>I5+J5</f>
        <v>-26400</v>
      </c>
      <c r="L5" s="14" t="s">
        <v>20</v>
      </c>
    </row>
    <row r="6" spans="1:12" x14ac:dyDescent="0.25">
      <c r="A6" s="10">
        <v>0</v>
      </c>
      <c r="B6" s="8" t="s">
        <v>4</v>
      </c>
      <c r="C6" s="8" t="s">
        <v>1</v>
      </c>
      <c r="D6" s="8">
        <v>0</v>
      </c>
      <c r="E6" s="9">
        <v>1.5</v>
      </c>
      <c r="F6" s="8" t="s">
        <v>5</v>
      </c>
      <c r="G6" s="10">
        <f>IF(A6&gt;0,E6*D6*B$2,0)</f>
        <v>0</v>
      </c>
      <c r="H6" s="9">
        <f>MAX(0,IF(A6&gt;0,(C$2-A6),0))</f>
        <v>0</v>
      </c>
      <c r="I6" s="9">
        <f>MAX(0, (C2-A6))*B2*D6</f>
        <v>0</v>
      </c>
      <c r="J6" s="9">
        <f>G6*-1</f>
        <v>0</v>
      </c>
      <c r="K6" s="9">
        <f>I6+J6</f>
        <v>0</v>
      </c>
      <c r="L6" s="14" t="s">
        <v>14</v>
      </c>
    </row>
    <row r="7" spans="1:12" x14ac:dyDescent="0.25">
      <c r="A7" s="10">
        <v>295</v>
      </c>
      <c r="B7" s="8" t="s">
        <v>0</v>
      </c>
      <c r="C7" s="8" t="s">
        <v>3</v>
      </c>
      <c r="D7" s="8">
        <v>1</v>
      </c>
      <c r="E7" s="9">
        <v>4</v>
      </c>
      <c r="F7" s="8" t="s">
        <v>5</v>
      </c>
      <c r="G7" s="10">
        <f>IF(A7&gt;0,E7*D7*B$2,0)</f>
        <v>12000</v>
      </c>
      <c r="H7" s="9">
        <f>IF(A7&gt;0, MAX(A7-C$2,0))*-1</f>
        <v>0</v>
      </c>
      <c r="I7" s="9">
        <f>IF(A7 &gt; 0, G7, 0)</f>
        <v>12000</v>
      </c>
      <c r="J7" s="9">
        <f>MAX(0, A7-C$2)*B$2*D7</f>
        <v>0</v>
      </c>
      <c r="K7" s="9">
        <f>I7+J7</f>
        <v>12000</v>
      </c>
      <c r="L7" s="14" t="s">
        <v>21</v>
      </c>
    </row>
    <row r="8" spans="1:12" x14ac:dyDescent="0.25">
      <c r="A8" s="10">
        <v>290</v>
      </c>
      <c r="B8" s="8" t="s">
        <v>0</v>
      </c>
      <c r="C8" s="8" t="s">
        <v>3</v>
      </c>
      <c r="D8" s="8">
        <v>1</v>
      </c>
      <c r="E8" s="9">
        <v>5</v>
      </c>
      <c r="F8" s="8" t="s">
        <v>5</v>
      </c>
      <c r="G8" s="10">
        <f>IF(A8&gt;0,E8*D8*B$2,0)</f>
        <v>15000</v>
      </c>
      <c r="H8" s="9">
        <f>IF(A8&gt;0, MAX(A8-C$2,0))*-1</f>
        <v>0</v>
      </c>
      <c r="I8" s="9">
        <f>IF(A8 &gt; 0, G8, 0)</f>
        <v>15000</v>
      </c>
      <c r="J8" s="9">
        <f t="shared" ref="J8:J9" si="0">MAX(0, A8-C$2)*B$2*D8</f>
        <v>0</v>
      </c>
      <c r="K8" s="9">
        <f>I8+J8</f>
        <v>15000</v>
      </c>
      <c r="L8" s="14" t="s">
        <v>21</v>
      </c>
    </row>
    <row r="9" spans="1:12" x14ac:dyDescent="0.25">
      <c r="A9" s="10">
        <v>285</v>
      </c>
      <c r="B9" s="8" t="s">
        <v>0</v>
      </c>
      <c r="C9" s="8" t="s">
        <v>3</v>
      </c>
      <c r="D9" s="8">
        <v>1</v>
      </c>
      <c r="E9" s="9">
        <v>1.65</v>
      </c>
      <c r="F9" s="8" t="s">
        <v>5</v>
      </c>
      <c r="G9" s="10">
        <f>IF(A9&gt;0,E9*D9*B$2,0)</f>
        <v>4950</v>
      </c>
      <c r="H9" s="9">
        <f>IF(A9&gt;0, MAX(A9-C$2,0))*-1</f>
        <v>0</v>
      </c>
      <c r="I9" s="9">
        <f>IF(A9 &gt; 0, G9, 0)</f>
        <v>4950</v>
      </c>
      <c r="J9" s="9">
        <f t="shared" si="0"/>
        <v>0</v>
      </c>
      <c r="K9" s="9">
        <f>I9+J9</f>
        <v>4950</v>
      </c>
      <c r="L9" s="14" t="s">
        <v>21</v>
      </c>
    </row>
    <row r="10" spans="1:12" x14ac:dyDescent="0.25">
      <c r="A10" s="10">
        <v>0</v>
      </c>
      <c r="B10" s="8" t="s">
        <v>0</v>
      </c>
      <c r="C10" s="8" t="s">
        <v>1</v>
      </c>
      <c r="D10" s="8">
        <v>0</v>
      </c>
      <c r="E10" s="9">
        <v>0</v>
      </c>
      <c r="F10" s="8" t="s">
        <v>2</v>
      </c>
      <c r="G10" s="10">
        <f>IF(A10&gt;0,E10*D10*B$2,0)</f>
        <v>0</v>
      </c>
      <c r="H10" s="9">
        <f>MAX(A10-C$2,0)</f>
        <v>0</v>
      </c>
      <c r="I10" s="9">
        <f>MAX(0, (C2-A10))*B2*D10</f>
        <v>0</v>
      </c>
      <c r="J10" s="9">
        <f>G10*-1</f>
        <v>0</v>
      </c>
      <c r="K10" s="9">
        <f>I10+J10</f>
        <v>0</v>
      </c>
      <c r="L10" s="14" t="s">
        <v>16</v>
      </c>
    </row>
    <row r="11" spans="1:12" x14ac:dyDescent="0.25">
      <c r="J11" s="11" t="s">
        <v>15</v>
      </c>
      <c r="K11" s="12">
        <f>SUM(K5:K10)</f>
        <v>5550</v>
      </c>
    </row>
    <row r="12" spans="1:12" x14ac:dyDescent="0.25">
      <c r="J12" s="13"/>
      <c r="L12" s="15"/>
    </row>
    <row r="13" spans="1:12" x14ac:dyDescent="0.25">
      <c r="A13" s="2">
        <v>277</v>
      </c>
      <c r="B13" s="2">
        <v>33</v>
      </c>
      <c r="C13" s="2">
        <f>B13*A14/277</f>
        <v>11.913357400722022</v>
      </c>
      <c r="L13" s="14" t="s">
        <v>23</v>
      </c>
    </row>
    <row r="14" spans="1:12" x14ac:dyDescent="0.25">
      <c r="A14" s="2">
        <v>100</v>
      </c>
      <c r="L14" s="14" t="s">
        <v>24</v>
      </c>
    </row>
    <row r="16" spans="1:12" x14ac:dyDescent="0.25">
      <c r="L16" s="14" t="s">
        <v>25</v>
      </c>
    </row>
    <row r="17" spans="12:12" x14ac:dyDescent="0.25">
      <c r="L17" s="14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2019-07-16T09:06:23Z</dcterms:created>
  <dcterms:modified xsi:type="dcterms:W3CDTF">2019-09-20T14:34:16Z</dcterms:modified>
</cp:coreProperties>
</file>