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7A1A385F-1558-4C7D-895E-501DF6DFC901}" xr6:coauthVersionLast="38" xr6:coauthVersionMax="38" xr10:uidLastSave="{00000000-0000-0000-0000-000000000000}"/>
  <bookViews>
    <workbookView xWindow="120" yWindow="60" windowWidth="15135" windowHeight="7365" xr2:uid="{00000000-000D-0000-FFFF-FFFF00000000}"/>
  </bookViews>
  <sheets>
    <sheet name="YIELD_CURVES" sheetId="1" r:id="rId1"/>
    <sheet name="MKT_LIST" sheetId="2" r:id="rId2"/>
  </sheets>
  <calcPr calcId="162913" calcMode="manual"/>
  <fileRecoveryPr autoRecover="0"/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26" i="1"/>
  <c r="A8" i="1"/>
  <c r="A9" i="1"/>
  <c r="A10" i="1"/>
  <c r="A11" i="1"/>
  <c r="B2" i="1"/>
  <c r="A4" i="2" a="1"/>
  <c r="D4" i="1"/>
  <c r="C77" i="1"/>
  <c r="D62" i="1"/>
  <c r="D48" i="1"/>
  <c r="D51" i="1"/>
  <c r="C49" i="1"/>
  <c r="C97" i="1"/>
  <c r="C52" i="1"/>
  <c r="E15" i="1"/>
  <c r="D17" i="1"/>
  <c r="C61" i="1"/>
  <c r="D106" i="1"/>
  <c r="C27" i="1"/>
  <c r="C68" i="1"/>
  <c r="D30" i="1"/>
  <c r="C72" i="1"/>
  <c r="D18" i="1"/>
  <c r="D75" i="1"/>
  <c r="C70" i="1"/>
  <c r="C96" i="1"/>
  <c r="D60" i="1"/>
  <c r="C82" i="1"/>
  <c r="C78" i="1"/>
  <c r="C26" i="1"/>
  <c r="D110" i="1"/>
  <c r="C126" i="1"/>
  <c r="D38" i="1"/>
  <c r="D45" i="1"/>
  <c r="I15" i="1"/>
  <c r="D46" i="1"/>
  <c r="E10" i="1"/>
  <c r="C63" i="1"/>
  <c r="D80" i="1"/>
  <c r="D86" i="1"/>
  <c r="H14" i="1"/>
  <c r="D76" i="1"/>
  <c r="D77" i="1"/>
  <c r="C88" i="1"/>
  <c r="C111" i="1"/>
  <c r="D88" i="1"/>
  <c r="C121" i="1"/>
  <c r="E12" i="1"/>
  <c r="C36" i="1"/>
  <c r="D119" i="1"/>
  <c r="C81" i="1"/>
  <c r="D64" i="1"/>
  <c r="C84" i="1"/>
  <c r="D19" i="1"/>
  <c r="D95" i="1"/>
  <c r="D101" i="1"/>
  <c r="C112" i="1"/>
  <c r="D98" i="1"/>
  <c r="D78" i="1"/>
  <c r="D115" i="1"/>
  <c r="D63" i="1"/>
  <c r="H11" i="1"/>
  <c r="C54" i="1"/>
  <c r="H18" i="1"/>
  <c r="D55" i="1"/>
  <c r="C39" i="1"/>
  <c r="D32" i="1"/>
  <c r="C50" i="1"/>
  <c r="C34" i="1"/>
  <c r="C92" i="1"/>
  <c r="C123" i="1"/>
  <c r="D67" i="1"/>
  <c r="H15" i="1"/>
  <c r="C118" i="1"/>
  <c r="C89" i="1"/>
  <c r="D14" i="1"/>
  <c r="C107" i="1"/>
  <c r="D29" i="1"/>
  <c r="D111" i="1"/>
  <c r="D47" i="1"/>
  <c r="D36" i="1"/>
  <c r="D59" i="1"/>
  <c r="D39" i="1"/>
  <c r="C47" i="1"/>
  <c r="D91" i="1"/>
  <c r="D65" i="1"/>
  <c r="D126" i="1"/>
  <c r="D99" i="1"/>
  <c r="D89" i="1"/>
  <c r="D118" i="1"/>
  <c r="D12" i="1"/>
  <c r="E9" i="1"/>
  <c r="D42" i="1"/>
  <c r="E16" i="1"/>
  <c r="C105" i="1"/>
  <c r="C109" i="1"/>
  <c r="C40" i="1"/>
  <c r="D9" i="1"/>
  <c r="D81" i="1"/>
  <c r="D44" i="1"/>
  <c r="D127" i="1"/>
  <c r="C56" i="1"/>
  <c r="E8" i="1"/>
  <c r="C48" i="1"/>
  <c r="H12" i="1"/>
  <c r="D54" i="1"/>
  <c r="C32" i="1"/>
  <c r="D124" i="1"/>
  <c r="C114" i="1"/>
  <c r="C119" i="1"/>
  <c r="D26" i="1"/>
  <c r="C120" i="1"/>
  <c r="C57" i="1"/>
  <c r="C99" i="1"/>
  <c r="I19" i="1"/>
  <c r="C115" i="1"/>
  <c r="C42" i="1"/>
  <c r="I9" i="1"/>
  <c r="D52" i="1"/>
  <c r="D27" i="1"/>
  <c r="D121" i="1"/>
  <c r="D125" i="1"/>
  <c r="I16" i="1"/>
  <c r="C113" i="1"/>
  <c r="C59" i="1"/>
  <c r="D90" i="1"/>
  <c r="H17" i="1"/>
  <c r="D50" i="1"/>
  <c r="D107" i="1"/>
  <c r="I10" i="1"/>
  <c r="C45" i="1"/>
  <c r="C38" i="1"/>
  <c r="C71" i="1"/>
  <c r="E19" i="1"/>
  <c r="C79" i="1"/>
  <c r="H16" i="1"/>
  <c r="E14" i="1"/>
  <c r="C90" i="1"/>
  <c r="D112" i="1"/>
  <c r="D104" i="1"/>
  <c r="C69" i="1"/>
  <c r="D94" i="1"/>
  <c r="I11" i="1"/>
  <c r="D56" i="1"/>
  <c r="C127" i="1"/>
  <c r="C62" i="1"/>
  <c r="D49" i="1"/>
  <c r="H9" i="1"/>
  <c r="D15" i="1"/>
  <c r="E11" i="1"/>
  <c r="D13" i="1"/>
  <c r="C93" i="1"/>
  <c r="I8" i="1"/>
  <c r="C35" i="1"/>
  <c r="D116" i="1"/>
  <c r="D83" i="1"/>
  <c r="D73" i="1"/>
  <c r="C55" i="1"/>
  <c r="C44" i="1"/>
  <c r="D123" i="1"/>
  <c r="D109" i="1"/>
  <c r="D70" i="1"/>
  <c r="D85" i="1"/>
  <c r="I14" i="1"/>
  <c r="C110" i="1"/>
  <c r="C106" i="1"/>
  <c r="D74" i="1"/>
  <c r="C65" i="1"/>
  <c r="C86" i="1"/>
  <c r="C28" i="1"/>
  <c r="E18" i="1"/>
  <c r="C98" i="1"/>
  <c r="D10" i="1"/>
  <c r="D69" i="1"/>
  <c r="D114" i="1"/>
  <c r="D96" i="1"/>
  <c r="C76" i="1"/>
  <c r="C95" i="1"/>
  <c r="C37" i="1"/>
  <c r="C29" i="1"/>
  <c r="H19" i="1"/>
  <c r="D122" i="1"/>
  <c r="C80" i="1"/>
  <c r="C60" i="1"/>
  <c r="I18" i="1"/>
  <c r="C87" i="1"/>
  <c r="C104" i="1"/>
  <c r="D61" i="1"/>
  <c r="D79" i="1"/>
  <c r="C53" i="1"/>
  <c r="C117" i="1"/>
  <c r="D66" i="1"/>
  <c r="C46" i="1"/>
  <c r="C66" i="1"/>
  <c r="D71" i="1"/>
  <c r="C101" i="1"/>
  <c r="H10" i="1"/>
  <c r="D97" i="1"/>
  <c r="C67" i="1"/>
  <c r="D35" i="1"/>
  <c r="D41" i="1"/>
  <c r="C58" i="1"/>
  <c r="C30" i="1"/>
  <c r="D53" i="1"/>
  <c r="C116" i="1"/>
  <c r="C51" i="1"/>
  <c r="E13" i="1"/>
  <c r="D68" i="1"/>
  <c r="D34" i="1"/>
  <c r="D16" i="1"/>
  <c r="D40" i="1"/>
  <c r="D120" i="1"/>
  <c r="C64" i="1"/>
  <c r="D113" i="1"/>
  <c r="C73" i="1"/>
  <c r="D57" i="1"/>
  <c r="D43" i="1"/>
  <c r="C75" i="1"/>
  <c r="D108" i="1"/>
  <c r="D28" i="1"/>
  <c r="D11" i="1"/>
  <c r="C122" i="1"/>
  <c r="I13" i="1"/>
  <c r="D93" i="1"/>
  <c r="D33" i="1"/>
  <c r="C102" i="1"/>
  <c r="D92" i="1"/>
  <c r="D37" i="1"/>
  <c r="C74" i="1"/>
  <c r="C103" i="1"/>
  <c r="E17" i="1"/>
  <c r="C94" i="1"/>
  <c r="D103" i="1"/>
  <c r="C33" i="1"/>
  <c r="D58" i="1"/>
  <c r="D72" i="1"/>
  <c r="D31" i="1"/>
  <c r="D102" i="1"/>
  <c r="C43" i="1"/>
  <c r="C83" i="1"/>
  <c r="C41" i="1"/>
  <c r="C100" i="1"/>
  <c r="D82" i="1"/>
  <c r="C85" i="1"/>
  <c r="H13" i="1"/>
  <c r="C124" i="1"/>
  <c r="D87" i="1"/>
  <c r="D8" i="1"/>
  <c r="D105" i="1"/>
  <c r="I12" i="1"/>
  <c r="C125" i="1"/>
  <c r="D100" i="1"/>
  <c r="C108" i="1"/>
  <c r="D117" i="1"/>
  <c r="H8" i="1"/>
  <c r="C31" i="1"/>
  <c r="I17" i="1"/>
  <c r="C91" i="1"/>
  <c r="D84" i="1"/>
  <c r="A4" i="2" l="1"/>
  <c r="A8" i="2"/>
  <c r="A12" i="2"/>
  <c r="A5" i="2"/>
  <c r="A9" i="2"/>
  <c r="A13" i="2"/>
  <c r="A6" i="2"/>
  <c r="A10" i="2"/>
  <c r="A14" i="2"/>
  <c r="A7" i="2"/>
  <c r="A11" i="2"/>
  <c r="A15" i="2"/>
  <c r="F10" i="1"/>
  <c r="F14" i="1"/>
  <c r="F13" i="1"/>
  <c r="F15" i="1"/>
  <c r="F16" i="1"/>
  <c r="F8" i="1"/>
  <c r="F11" i="1"/>
  <c r="F12" i="1"/>
  <c r="F17" i="1"/>
  <c r="F9" i="1"/>
  <c r="F19" i="1"/>
  <c r="F18" i="1"/>
  <c r="N4" i="1"/>
  <c r="M14" i="1"/>
  <c r="M10" i="1"/>
  <c r="M18" i="1"/>
  <c r="M12" i="1"/>
  <c r="M15" i="1"/>
  <c r="M11" i="1"/>
  <c r="N10" i="1"/>
  <c r="N13" i="1"/>
  <c r="M19" i="1"/>
  <c r="N11" i="1"/>
  <c r="N17" i="1"/>
  <c r="M13" i="1"/>
  <c r="M8" i="1"/>
  <c r="M17" i="1"/>
  <c r="N16" i="1"/>
  <c r="N15" i="1"/>
  <c r="N8" i="1"/>
  <c r="N9" i="1"/>
  <c r="M16" i="1"/>
  <c r="N12" i="1"/>
  <c r="M9" i="1"/>
  <c r="N19" i="1"/>
  <c r="N14" i="1"/>
  <c r="N18" i="1"/>
</calcChain>
</file>

<file path=xl/sharedStrings.xml><?xml version="1.0" encoding="utf-8"?>
<sst xmlns="http://schemas.openxmlformats.org/spreadsheetml/2006/main" count="23" uniqueCount="19">
  <si>
    <t>USD-LIBOR</t>
  </si>
  <si>
    <t>Mat</t>
  </si>
  <si>
    <t>Rate</t>
  </si>
  <si>
    <t>DF</t>
  </si>
  <si>
    <t>DIFF</t>
  </si>
  <si>
    <t>FWDDF</t>
  </si>
  <si>
    <t>SPOTRATE</t>
  </si>
  <si>
    <t>FWDRATE</t>
  </si>
  <si>
    <t>Time</t>
  </si>
  <si>
    <t>SpotRate</t>
  </si>
  <si>
    <t>Week</t>
  </si>
  <si>
    <t>FwdRate</t>
  </si>
  <si>
    <t>InputType</t>
  </si>
  <si>
    <t>ORF.MKTLIST</t>
  </si>
  <si>
    <t>YCName</t>
  </si>
  <si>
    <t>USD-DF</t>
  </si>
  <si>
    <t>TESTING YIELD CURVE OBJECTS</t>
  </si>
  <si>
    <t>LISTING MARKET CONTENTS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</si>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</sst>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%"/>
    <numFmt numFmtId="166" formatCode="0.0000000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b/>
      <sz val="10"/>
      <color theme="3" tint="0.39997558519241921"/>
      <name val="Arial"/>
      <family val="2"/>
    </font>
    <font>
      <sz val="10"/>
      <color theme="3" tint="-0.249977111117893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Interest</a:t>
            </a:r>
            <a:r>
              <a:rPr lang="en-US" sz="1400" baseline="0"/>
              <a:t> Rate Term Structures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SpotRate</c:v>
          </c:tx>
          <c:marker>
            <c:symbol val="none"/>
          </c:marker>
          <c:xVal>
            <c:numRef>
              <c:f>YIELD_CURVES!$B$26:$B$127</c:f>
              <c:numCache>
                <c:formatCode>General</c:formatCode>
                <c:ptCount val="102"/>
                <c:pt idx="0">
                  <c:v>1.9230769230769232E-2</c:v>
                </c:pt>
                <c:pt idx="1">
                  <c:v>3.8461538461538464E-2</c:v>
                </c:pt>
                <c:pt idx="2">
                  <c:v>5.7692307692307696E-2</c:v>
                </c:pt>
                <c:pt idx="3">
                  <c:v>7.6923076923076927E-2</c:v>
                </c:pt>
                <c:pt idx="4">
                  <c:v>9.6153846153846159E-2</c:v>
                </c:pt>
                <c:pt idx="5">
                  <c:v>0.11538461538461539</c:v>
                </c:pt>
                <c:pt idx="6">
                  <c:v>0.13461538461538461</c:v>
                </c:pt>
                <c:pt idx="7">
                  <c:v>0.15384615384615385</c:v>
                </c:pt>
                <c:pt idx="8">
                  <c:v>0.17307692307692307</c:v>
                </c:pt>
                <c:pt idx="9">
                  <c:v>0.19230769230769232</c:v>
                </c:pt>
                <c:pt idx="10">
                  <c:v>0.21153846153846154</c:v>
                </c:pt>
                <c:pt idx="11">
                  <c:v>0.23076923076923078</c:v>
                </c:pt>
                <c:pt idx="12">
                  <c:v>0.25</c:v>
                </c:pt>
                <c:pt idx="13">
                  <c:v>0.26923076923076922</c:v>
                </c:pt>
                <c:pt idx="14">
                  <c:v>0.28846153846153844</c:v>
                </c:pt>
                <c:pt idx="15">
                  <c:v>0.30769230769230771</c:v>
                </c:pt>
                <c:pt idx="16">
                  <c:v>0.32692307692307693</c:v>
                </c:pt>
                <c:pt idx="17">
                  <c:v>0.34615384615384615</c:v>
                </c:pt>
                <c:pt idx="18">
                  <c:v>0.36538461538461536</c:v>
                </c:pt>
                <c:pt idx="19">
                  <c:v>0.38461538461538464</c:v>
                </c:pt>
                <c:pt idx="20">
                  <c:v>0.40384615384615385</c:v>
                </c:pt>
                <c:pt idx="21">
                  <c:v>0.42307692307692307</c:v>
                </c:pt>
                <c:pt idx="22">
                  <c:v>0.44230769230769229</c:v>
                </c:pt>
                <c:pt idx="23">
                  <c:v>0.46153846153846156</c:v>
                </c:pt>
                <c:pt idx="24">
                  <c:v>0.48076923076923078</c:v>
                </c:pt>
                <c:pt idx="25">
                  <c:v>0.5</c:v>
                </c:pt>
                <c:pt idx="26">
                  <c:v>0.51923076923076927</c:v>
                </c:pt>
                <c:pt idx="27">
                  <c:v>0.53846153846153844</c:v>
                </c:pt>
                <c:pt idx="28">
                  <c:v>0.55769230769230771</c:v>
                </c:pt>
                <c:pt idx="29">
                  <c:v>0.57692307692307687</c:v>
                </c:pt>
                <c:pt idx="30">
                  <c:v>0.59615384615384615</c:v>
                </c:pt>
                <c:pt idx="31">
                  <c:v>0.61538461538461542</c:v>
                </c:pt>
                <c:pt idx="32">
                  <c:v>0.63461538461538458</c:v>
                </c:pt>
                <c:pt idx="33">
                  <c:v>0.65384615384615385</c:v>
                </c:pt>
                <c:pt idx="34">
                  <c:v>0.67307692307692313</c:v>
                </c:pt>
                <c:pt idx="35">
                  <c:v>0.69230769230769229</c:v>
                </c:pt>
                <c:pt idx="36">
                  <c:v>0.71153846153846156</c:v>
                </c:pt>
                <c:pt idx="37">
                  <c:v>0.73076923076923073</c:v>
                </c:pt>
                <c:pt idx="38">
                  <c:v>0.75</c:v>
                </c:pt>
                <c:pt idx="39">
                  <c:v>0.76923076923076927</c:v>
                </c:pt>
                <c:pt idx="40">
                  <c:v>0.78846153846153844</c:v>
                </c:pt>
                <c:pt idx="41">
                  <c:v>0.80769230769230771</c:v>
                </c:pt>
                <c:pt idx="42">
                  <c:v>0.82692307692307687</c:v>
                </c:pt>
                <c:pt idx="43">
                  <c:v>0.84615384615384615</c:v>
                </c:pt>
                <c:pt idx="44">
                  <c:v>0.86538461538461542</c:v>
                </c:pt>
                <c:pt idx="45">
                  <c:v>0.88461538461538458</c:v>
                </c:pt>
                <c:pt idx="46">
                  <c:v>0.90384615384615385</c:v>
                </c:pt>
                <c:pt idx="47">
                  <c:v>0.92307692307692313</c:v>
                </c:pt>
                <c:pt idx="48">
                  <c:v>0.94230769230769229</c:v>
                </c:pt>
                <c:pt idx="49">
                  <c:v>0.96153846153846156</c:v>
                </c:pt>
                <c:pt idx="50">
                  <c:v>0.98076923076923073</c:v>
                </c:pt>
                <c:pt idx="51">
                  <c:v>1</c:v>
                </c:pt>
                <c:pt idx="52">
                  <c:v>1.0192307692307692</c:v>
                </c:pt>
                <c:pt idx="53">
                  <c:v>1.0384615384615385</c:v>
                </c:pt>
                <c:pt idx="54">
                  <c:v>1.0576923076923077</c:v>
                </c:pt>
                <c:pt idx="55">
                  <c:v>1.0769230769230769</c:v>
                </c:pt>
                <c:pt idx="56">
                  <c:v>1.0961538461538463</c:v>
                </c:pt>
                <c:pt idx="57">
                  <c:v>1.1153846153846154</c:v>
                </c:pt>
                <c:pt idx="58">
                  <c:v>1.1346153846153846</c:v>
                </c:pt>
                <c:pt idx="59">
                  <c:v>1.1538461538461537</c:v>
                </c:pt>
                <c:pt idx="60">
                  <c:v>1.1730769230769231</c:v>
                </c:pt>
                <c:pt idx="61">
                  <c:v>1.1923076923076923</c:v>
                </c:pt>
                <c:pt idx="62">
                  <c:v>1.2115384615384615</c:v>
                </c:pt>
                <c:pt idx="63">
                  <c:v>1.2307692307692308</c:v>
                </c:pt>
                <c:pt idx="64">
                  <c:v>1.25</c:v>
                </c:pt>
                <c:pt idx="65">
                  <c:v>1.2692307692307692</c:v>
                </c:pt>
                <c:pt idx="66">
                  <c:v>1.2884615384615385</c:v>
                </c:pt>
                <c:pt idx="67">
                  <c:v>1.3076923076923077</c:v>
                </c:pt>
                <c:pt idx="68">
                  <c:v>1.3269230769230769</c:v>
                </c:pt>
                <c:pt idx="69">
                  <c:v>1.3461538461538463</c:v>
                </c:pt>
                <c:pt idx="70">
                  <c:v>1.3653846153846154</c:v>
                </c:pt>
                <c:pt idx="71">
                  <c:v>1.3846153846153846</c:v>
                </c:pt>
                <c:pt idx="72">
                  <c:v>1.4038461538461537</c:v>
                </c:pt>
                <c:pt idx="73">
                  <c:v>1.4230769230769231</c:v>
                </c:pt>
                <c:pt idx="74">
                  <c:v>1.4423076923076923</c:v>
                </c:pt>
                <c:pt idx="75">
                  <c:v>1.4615384615384615</c:v>
                </c:pt>
                <c:pt idx="76">
                  <c:v>1.4807692307692308</c:v>
                </c:pt>
                <c:pt idx="77">
                  <c:v>1.5</c:v>
                </c:pt>
                <c:pt idx="78">
                  <c:v>1.5192307692307692</c:v>
                </c:pt>
                <c:pt idx="79">
                  <c:v>1.5384615384615385</c:v>
                </c:pt>
                <c:pt idx="80">
                  <c:v>1.5576923076923077</c:v>
                </c:pt>
                <c:pt idx="81">
                  <c:v>1.5769230769230769</c:v>
                </c:pt>
                <c:pt idx="82">
                  <c:v>1.5961538461538463</c:v>
                </c:pt>
                <c:pt idx="83">
                  <c:v>1.6153846153846154</c:v>
                </c:pt>
                <c:pt idx="84">
                  <c:v>1.6346153846153846</c:v>
                </c:pt>
                <c:pt idx="85">
                  <c:v>1.6538461538461537</c:v>
                </c:pt>
                <c:pt idx="86">
                  <c:v>1.6730769230769231</c:v>
                </c:pt>
                <c:pt idx="87">
                  <c:v>1.6923076923076923</c:v>
                </c:pt>
                <c:pt idx="88">
                  <c:v>1.7115384615384615</c:v>
                </c:pt>
                <c:pt idx="89">
                  <c:v>1.7307692307692308</c:v>
                </c:pt>
                <c:pt idx="90">
                  <c:v>1.75</c:v>
                </c:pt>
                <c:pt idx="91">
                  <c:v>1.7692307692307692</c:v>
                </c:pt>
                <c:pt idx="92">
                  <c:v>1.7884615384615385</c:v>
                </c:pt>
                <c:pt idx="93">
                  <c:v>1.8076923076923077</c:v>
                </c:pt>
                <c:pt idx="94">
                  <c:v>1.8269230769230769</c:v>
                </c:pt>
                <c:pt idx="95">
                  <c:v>1.8461538461538463</c:v>
                </c:pt>
                <c:pt idx="96">
                  <c:v>1.8653846153846154</c:v>
                </c:pt>
                <c:pt idx="97">
                  <c:v>1.8846153846153846</c:v>
                </c:pt>
                <c:pt idx="98">
                  <c:v>1.9038461538461537</c:v>
                </c:pt>
                <c:pt idx="99">
                  <c:v>1.9230769230769231</c:v>
                </c:pt>
                <c:pt idx="100">
                  <c:v>1.9423076923076923</c:v>
                </c:pt>
                <c:pt idx="101">
                  <c:v>1.9615384615384615</c:v>
                </c:pt>
              </c:numCache>
            </c:numRef>
          </c:xVal>
          <c:yVal>
            <c:numRef>
              <c:f>YIELD_CURVES!$C$26:$C$127</c:f>
              <c:numCache>
                <c:formatCode>0.00%</c:formatCode>
                <c:ptCount val="102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1.04E-2</c:v>
                </c:pt>
                <c:pt idx="5">
                  <c:v>1.0833333333333334E-2</c:v>
                </c:pt>
                <c:pt idx="6">
                  <c:v>1.1142857142857142E-2</c:v>
                </c:pt>
                <c:pt idx="7">
                  <c:v>1.1374999999999998E-2</c:v>
                </c:pt>
                <c:pt idx="8">
                  <c:v>1.1555555555555557E-2</c:v>
                </c:pt>
                <c:pt idx="9">
                  <c:v>1.1699999999999999E-2</c:v>
                </c:pt>
                <c:pt idx="10">
                  <c:v>1.1818181818181816E-2</c:v>
                </c:pt>
                <c:pt idx="11">
                  <c:v>1.1916666666666666E-2</c:v>
                </c:pt>
                <c:pt idx="12">
                  <c:v>1.2E-2</c:v>
                </c:pt>
                <c:pt idx="13">
                  <c:v>1.2142857142857143E-2</c:v>
                </c:pt>
                <c:pt idx="14">
                  <c:v>1.2266666666666667E-2</c:v>
                </c:pt>
                <c:pt idx="15">
                  <c:v>1.2375000000000001E-2</c:v>
                </c:pt>
                <c:pt idx="16">
                  <c:v>1.2470588235294117E-2</c:v>
                </c:pt>
                <c:pt idx="17">
                  <c:v>1.2555555555555556E-2</c:v>
                </c:pt>
                <c:pt idx="18">
                  <c:v>1.2631578947368421E-2</c:v>
                </c:pt>
                <c:pt idx="19">
                  <c:v>1.2699999999999999E-2</c:v>
                </c:pt>
                <c:pt idx="20">
                  <c:v>1.2761904761904761E-2</c:v>
                </c:pt>
                <c:pt idx="21">
                  <c:v>1.2818181818181817E-2</c:v>
                </c:pt>
                <c:pt idx="22">
                  <c:v>1.2869565217391304E-2</c:v>
                </c:pt>
                <c:pt idx="23">
                  <c:v>1.2916666666666667E-2</c:v>
                </c:pt>
                <c:pt idx="24">
                  <c:v>1.2959999999999999E-2</c:v>
                </c:pt>
                <c:pt idx="25">
                  <c:v>1.2999999999999999E-2</c:v>
                </c:pt>
                <c:pt idx="26">
                  <c:v>1.311111111111111E-2</c:v>
                </c:pt>
                <c:pt idx="27">
                  <c:v>1.3214285714285713E-2</c:v>
                </c:pt>
                <c:pt idx="28">
                  <c:v>1.3310344827586206E-2</c:v>
                </c:pt>
                <c:pt idx="29">
                  <c:v>1.34E-2</c:v>
                </c:pt>
                <c:pt idx="30">
                  <c:v>1.3483870967741934E-2</c:v>
                </c:pt>
                <c:pt idx="31">
                  <c:v>1.35625E-2</c:v>
                </c:pt>
                <c:pt idx="32">
                  <c:v>1.3636363636363637E-2</c:v>
                </c:pt>
                <c:pt idx="33">
                  <c:v>1.3705882352941177E-2</c:v>
                </c:pt>
                <c:pt idx="34">
                  <c:v>1.3771428571428573E-2</c:v>
                </c:pt>
                <c:pt idx="35">
                  <c:v>1.3833333333333333E-2</c:v>
                </c:pt>
                <c:pt idx="36">
                  <c:v>1.3891891891891894E-2</c:v>
                </c:pt>
                <c:pt idx="37">
                  <c:v>1.3947368421052632E-2</c:v>
                </c:pt>
                <c:pt idx="38">
                  <c:v>1.4E-2</c:v>
                </c:pt>
                <c:pt idx="39">
                  <c:v>1.4100000000000001E-2</c:v>
                </c:pt>
                <c:pt idx="40">
                  <c:v>1.4195121951219513E-2</c:v>
                </c:pt>
                <c:pt idx="41">
                  <c:v>1.4285714285714287E-2</c:v>
                </c:pt>
                <c:pt idx="42">
                  <c:v>1.4372093023255815E-2</c:v>
                </c:pt>
                <c:pt idx="43">
                  <c:v>1.4454545454545454E-2</c:v>
                </c:pt>
                <c:pt idx="44">
                  <c:v>1.4533333333333334E-2</c:v>
                </c:pt>
                <c:pt idx="45">
                  <c:v>1.4608695652173913E-2</c:v>
                </c:pt>
                <c:pt idx="46">
                  <c:v>1.4680851063829787E-2</c:v>
                </c:pt>
                <c:pt idx="47">
                  <c:v>1.4749999999999999E-2</c:v>
                </c:pt>
                <c:pt idx="48">
                  <c:v>1.4816326530612245E-2</c:v>
                </c:pt>
                <c:pt idx="49">
                  <c:v>1.4879999999999999E-2</c:v>
                </c:pt>
                <c:pt idx="50">
                  <c:v>1.4941176470588236E-2</c:v>
                </c:pt>
                <c:pt idx="51">
                  <c:v>1.4999999999999999E-2</c:v>
                </c:pt>
                <c:pt idx="52">
                  <c:v>1.5188679245283018E-2</c:v>
                </c:pt>
                <c:pt idx="53">
                  <c:v>1.5370370370370373E-2</c:v>
                </c:pt>
                <c:pt idx="54">
                  <c:v>1.5545454545454546E-2</c:v>
                </c:pt>
                <c:pt idx="55">
                  <c:v>1.5714285714285715E-2</c:v>
                </c:pt>
                <c:pt idx="56">
                  <c:v>1.5877192982456139E-2</c:v>
                </c:pt>
                <c:pt idx="57">
                  <c:v>1.603448275862069E-2</c:v>
                </c:pt>
                <c:pt idx="58">
                  <c:v>1.61864406779661E-2</c:v>
                </c:pt>
                <c:pt idx="59">
                  <c:v>1.6333333333333332E-2</c:v>
                </c:pt>
                <c:pt idx="60">
                  <c:v>1.6475409836065574E-2</c:v>
                </c:pt>
                <c:pt idx="61">
                  <c:v>1.6612903225806452E-2</c:v>
                </c:pt>
                <c:pt idx="62">
                  <c:v>1.6746031746031745E-2</c:v>
                </c:pt>
                <c:pt idx="63">
                  <c:v>1.6874999999999998E-2</c:v>
                </c:pt>
                <c:pt idx="64">
                  <c:v>1.6999999999999998E-2</c:v>
                </c:pt>
                <c:pt idx="65">
                  <c:v>1.712121212121212E-2</c:v>
                </c:pt>
                <c:pt idx="66">
                  <c:v>1.7238805970149255E-2</c:v>
                </c:pt>
                <c:pt idx="67">
                  <c:v>1.7352941176470588E-2</c:v>
                </c:pt>
                <c:pt idx="68">
                  <c:v>1.7463768115942028E-2</c:v>
                </c:pt>
                <c:pt idx="69">
                  <c:v>1.7571428571428571E-2</c:v>
                </c:pt>
                <c:pt idx="70">
                  <c:v>1.767605633802817E-2</c:v>
                </c:pt>
                <c:pt idx="71">
                  <c:v>1.7777777777777778E-2</c:v>
                </c:pt>
                <c:pt idx="72">
                  <c:v>1.7876712328767124E-2</c:v>
                </c:pt>
                <c:pt idx="73">
                  <c:v>1.7972972972972973E-2</c:v>
                </c:pt>
                <c:pt idx="74">
                  <c:v>1.8066666666666668E-2</c:v>
                </c:pt>
                <c:pt idx="75">
                  <c:v>1.8157894736842106E-2</c:v>
                </c:pt>
                <c:pt idx="76">
                  <c:v>1.8246753246753247E-2</c:v>
                </c:pt>
                <c:pt idx="77">
                  <c:v>1.8333333333333333E-2</c:v>
                </c:pt>
                <c:pt idx="78">
                  <c:v>1.8417721518987341E-2</c:v>
                </c:pt>
                <c:pt idx="79">
                  <c:v>1.8499999999999999E-2</c:v>
                </c:pt>
                <c:pt idx="80">
                  <c:v>1.8580246913580244E-2</c:v>
                </c:pt>
                <c:pt idx="81">
                  <c:v>1.8658536585365853E-2</c:v>
                </c:pt>
                <c:pt idx="82">
                  <c:v>1.8734939759036146E-2</c:v>
                </c:pt>
                <c:pt idx="83">
                  <c:v>1.8809523809523811E-2</c:v>
                </c:pt>
                <c:pt idx="84">
                  <c:v>1.8882352941176472E-2</c:v>
                </c:pt>
                <c:pt idx="85">
                  <c:v>1.8953488372093024E-2</c:v>
                </c:pt>
                <c:pt idx="86">
                  <c:v>1.9022988505747126E-2</c:v>
                </c:pt>
                <c:pt idx="87">
                  <c:v>1.9090909090909092E-2</c:v>
                </c:pt>
                <c:pt idx="88">
                  <c:v>1.9157303370786517E-2</c:v>
                </c:pt>
                <c:pt idx="89">
                  <c:v>1.9222222222222224E-2</c:v>
                </c:pt>
                <c:pt idx="90">
                  <c:v>1.9285714285714288E-2</c:v>
                </c:pt>
                <c:pt idx="91">
                  <c:v>1.9347826086956524E-2</c:v>
                </c:pt>
                <c:pt idx="92">
                  <c:v>1.9408602150537631E-2</c:v>
                </c:pt>
                <c:pt idx="93">
                  <c:v>1.9468085106382978E-2</c:v>
                </c:pt>
                <c:pt idx="94">
                  <c:v>1.9526315789473683E-2</c:v>
                </c:pt>
                <c:pt idx="95">
                  <c:v>1.9583333333333338E-2</c:v>
                </c:pt>
                <c:pt idx="96">
                  <c:v>1.9639175257731963E-2</c:v>
                </c:pt>
                <c:pt idx="97">
                  <c:v>1.9693877551020412E-2</c:v>
                </c:pt>
                <c:pt idx="98">
                  <c:v>1.974747474747475E-2</c:v>
                </c:pt>
                <c:pt idx="99">
                  <c:v>1.9799999999999998E-2</c:v>
                </c:pt>
                <c:pt idx="100">
                  <c:v>1.9851485148514852E-2</c:v>
                </c:pt>
                <c:pt idx="101">
                  <c:v>1.9901960784313725E-2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A3-401E-8393-0457EBB85CAD}"/>
            </c:ext>
          </c:extLst>
        </c:ser>
        <c:ser>
          <c:idx val="1"/>
          <c:order val="1"/>
          <c:tx>
            <c:v>FwdRate</c:v>
          </c:tx>
          <c:marker>
            <c:symbol val="none"/>
          </c:marker>
          <c:xVal>
            <c:numRef>
              <c:f>YIELD_CURVES!$B$26:$B$127</c:f>
              <c:numCache>
                <c:formatCode>General</c:formatCode>
                <c:ptCount val="102"/>
                <c:pt idx="0">
                  <c:v>1.9230769230769232E-2</c:v>
                </c:pt>
                <c:pt idx="1">
                  <c:v>3.8461538461538464E-2</c:v>
                </c:pt>
                <c:pt idx="2">
                  <c:v>5.7692307692307696E-2</c:v>
                </c:pt>
                <c:pt idx="3">
                  <c:v>7.6923076923076927E-2</c:v>
                </c:pt>
                <c:pt idx="4">
                  <c:v>9.6153846153846159E-2</c:v>
                </c:pt>
                <c:pt idx="5">
                  <c:v>0.11538461538461539</c:v>
                </c:pt>
                <c:pt idx="6">
                  <c:v>0.13461538461538461</c:v>
                </c:pt>
                <c:pt idx="7">
                  <c:v>0.15384615384615385</c:v>
                </c:pt>
                <c:pt idx="8">
                  <c:v>0.17307692307692307</c:v>
                </c:pt>
                <c:pt idx="9">
                  <c:v>0.19230769230769232</c:v>
                </c:pt>
                <c:pt idx="10">
                  <c:v>0.21153846153846154</c:v>
                </c:pt>
                <c:pt idx="11">
                  <c:v>0.23076923076923078</c:v>
                </c:pt>
                <c:pt idx="12">
                  <c:v>0.25</c:v>
                </c:pt>
                <c:pt idx="13">
                  <c:v>0.26923076923076922</c:v>
                </c:pt>
                <c:pt idx="14">
                  <c:v>0.28846153846153844</c:v>
                </c:pt>
                <c:pt idx="15">
                  <c:v>0.30769230769230771</c:v>
                </c:pt>
                <c:pt idx="16">
                  <c:v>0.32692307692307693</c:v>
                </c:pt>
                <c:pt idx="17">
                  <c:v>0.34615384615384615</c:v>
                </c:pt>
                <c:pt idx="18">
                  <c:v>0.36538461538461536</c:v>
                </c:pt>
                <c:pt idx="19">
                  <c:v>0.38461538461538464</c:v>
                </c:pt>
                <c:pt idx="20">
                  <c:v>0.40384615384615385</c:v>
                </c:pt>
                <c:pt idx="21">
                  <c:v>0.42307692307692307</c:v>
                </c:pt>
                <c:pt idx="22">
                  <c:v>0.44230769230769229</c:v>
                </c:pt>
                <c:pt idx="23">
                  <c:v>0.46153846153846156</c:v>
                </c:pt>
                <c:pt idx="24">
                  <c:v>0.48076923076923078</c:v>
                </c:pt>
                <c:pt idx="25">
                  <c:v>0.5</c:v>
                </c:pt>
                <c:pt idx="26">
                  <c:v>0.51923076923076927</c:v>
                </c:pt>
                <c:pt idx="27">
                  <c:v>0.53846153846153844</c:v>
                </c:pt>
                <c:pt idx="28">
                  <c:v>0.55769230769230771</c:v>
                </c:pt>
                <c:pt idx="29">
                  <c:v>0.57692307692307687</c:v>
                </c:pt>
                <c:pt idx="30">
                  <c:v>0.59615384615384615</c:v>
                </c:pt>
                <c:pt idx="31">
                  <c:v>0.61538461538461542</c:v>
                </c:pt>
                <c:pt idx="32">
                  <c:v>0.63461538461538458</c:v>
                </c:pt>
                <c:pt idx="33">
                  <c:v>0.65384615384615385</c:v>
                </c:pt>
                <c:pt idx="34">
                  <c:v>0.67307692307692313</c:v>
                </c:pt>
                <c:pt idx="35">
                  <c:v>0.69230769230769229</c:v>
                </c:pt>
                <c:pt idx="36">
                  <c:v>0.71153846153846156</c:v>
                </c:pt>
                <c:pt idx="37">
                  <c:v>0.73076923076923073</c:v>
                </c:pt>
                <c:pt idx="38">
                  <c:v>0.75</c:v>
                </c:pt>
                <c:pt idx="39">
                  <c:v>0.76923076923076927</c:v>
                </c:pt>
                <c:pt idx="40">
                  <c:v>0.78846153846153844</c:v>
                </c:pt>
                <c:pt idx="41">
                  <c:v>0.80769230769230771</c:v>
                </c:pt>
                <c:pt idx="42">
                  <c:v>0.82692307692307687</c:v>
                </c:pt>
                <c:pt idx="43">
                  <c:v>0.84615384615384615</c:v>
                </c:pt>
                <c:pt idx="44">
                  <c:v>0.86538461538461542</c:v>
                </c:pt>
                <c:pt idx="45">
                  <c:v>0.88461538461538458</c:v>
                </c:pt>
                <c:pt idx="46">
                  <c:v>0.90384615384615385</c:v>
                </c:pt>
                <c:pt idx="47">
                  <c:v>0.92307692307692313</c:v>
                </c:pt>
                <c:pt idx="48">
                  <c:v>0.94230769230769229</c:v>
                </c:pt>
                <c:pt idx="49">
                  <c:v>0.96153846153846156</c:v>
                </c:pt>
                <c:pt idx="50">
                  <c:v>0.98076923076923073</c:v>
                </c:pt>
                <c:pt idx="51">
                  <c:v>1</c:v>
                </c:pt>
                <c:pt idx="52">
                  <c:v>1.0192307692307692</c:v>
                </c:pt>
                <c:pt idx="53">
                  <c:v>1.0384615384615385</c:v>
                </c:pt>
                <c:pt idx="54">
                  <c:v>1.0576923076923077</c:v>
                </c:pt>
                <c:pt idx="55">
                  <c:v>1.0769230769230769</c:v>
                </c:pt>
                <c:pt idx="56">
                  <c:v>1.0961538461538463</c:v>
                </c:pt>
                <c:pt idx="57">
                  <c:v>1.1153846153846154</c:v>
                </c:pt>
                <c:pt idx="58">
                  <c:v>1.1346153846153846</c:v>
                </c:pt>
                <c:pt idx="59">
                  <c:v>1.1538461538461537</c:v>
                </c:pt>
                <c:pt idx="60">
                  <c:v>1.1730769230769231</c:v>
                </c:pt>
                <c:pt idx="61">
                  <c:v>1.1923076923076923</c:v>
                </c:pt>
                <c:pt idx="62">
                  <c:v>1.2115384615384615</c:v>
                </c:pt>
                <c:pt idx="63">
                  <c:v>1.2307692307692308</c:v>
                </c:pt>
                <c:pt idx="64">
                  <c:v>1.25</c:v>
                </c:pt>
                <c:pt idx="65">
                  <c:v>1.2692307692307692</c:v>
                </c:pt>
                <c:pt idx="66">
                  <c:v>1.2884615384615385</c:v>
                </c:pt>
                <c:pt idx="67">
                  <c:v>1.3076923076923077</c:v>
                </c:pt>
                <c:pt idx="68">
                  <c:v>1.3269230769230769</c:v>
                </c:pt>
                <c:pt idx="69">
                  <c:v>1.3461538461538463</c:v>
                </c:pt>
                <c:pt idx="70">
                  <c:v>1.3653846153846154</c:v>
                </c:pt>
                <c:pt idx="71">
                  <c:v>1.3846153846153846</c:v>
                </c:pt>
                <c:pt idx="72">
                  <c:v>1.4038461538461537</c:v>
                </c:pt>
                <c:pt idx="73">
                  <c:v>1.4230769230769231</c:v>
                </c:pt>
                <c:pt idx="74">
                  <c:v>1.4423076923076923</c:v>
                </c:pt>
                <c:pt idx="75">
                  <c:v>1.4615384615384615</c:v>
                </c:pt>
                <c:pt idx="76">
                  <c:v>1.4807692307692308</c:v>
                </c:pt>
                <c:pt idx="77">
                  <c:v>1.5</c:v>
                </c:pt>
                <c:pt idx="78">
                  <c:v>1.5192307692307692</c:v>
                </c:pt>
                <c:pt idx="79">
                  <c:v>1.5384615384615385</c:v>
                </c:pt>
                <c:pt idx="80">
                  <c:v>1.5576923076923077</c:v>
                </c:pt>
                <c:pt idx="81">
                  <c:v>1.5769230769230769</c:v>
                </c:pt>
                <c:pt idx="82">
                  <c:v>1.5961538461538463</c:v>
                </c:pt>
                <c:pt idx="83">
                  <c:v>1.6153846153846154</c:v>
                </c:pt>
                <c:pt idx="84">
                  <c:v>1.6346153846153846</c:v>
                </c:pt>
                <c:pt idx="85">
                  <c:v>1.6538461538461537</c:v>
                </c:pt>
                <c:pt idx="86">
                  <c:v>1.6730769230769231</c:v>
                </c:pt>
                <c:pt idx="87">
                  <c:v>1.6923076923076923</c:v>
                </c:pt>
                <c:pt idx="88">
                  <c:v>1.7115384615384615</c:v>
                </c:pt>
                <c:pt idx="89">
                  <c:v>1.7307692307692308</c:v>
                </c:pt>
                <c:pt idx="90">
                  <c:v>1.75</c:v>
                </c:pt>
                <c:pt idx="91">
                  <c:v>1.7692307692307692</c:v>
                </c:pt>
                <c:pt idx="92">
                  <c:v>1.7884615384615385</c:v>
                </c:pt>
                <c:pt idx="93">
                  <c:v>1.8076923076923077</c:v>
                </c:pt>
                <c:pt idx="94">
                  <c:v>1.8269230769230769</c:v>
                </c:pt>
                <c:pt idx="95">
                  <c:v>1.8461538461538463</c:v>
                </c:pt>
                <c:pt idx="96">
                  <c:v>1.8653846153846154</c:v>
                </c:pt>
                <c:pt idx="97">
                  <c:v>1.8846153846153846</c:v>
                </c:pt>
                <c:pt idx="98">
                  <c:v>1.9038461538461537</c:v>
                </c:pt>
                <c:pt idx="99">
                  <c:v>1.9230769230769231</c:v>
                </c:pt>
                <c:pt idx="100">
                  <c:v>1.9423076923076923</c:v>
                </c:pt>
                <c:pt idx="101">
                  <c:v>1.9615384615384615</c:v>
                </c:pt>
              </c:numCache>
            </c:numRef>
          </c:xVal>
          <c:yVal>
            <c:numRef>
              <c:f>YIELD_CURVES!$D$26:$D$127</c:f>
              <c:numCache>
                <c:formatCode>0.00%</c:formatCode>
                <c:ptCount val="102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1.1999999999999997E-2</c:v>
                </c:pt>
                <c:pt idx="5">
                  <c:v>1.2999999999999996E-2</c:v>
                </c:pt>
                <c:pt idx="6">
                  <c:v>1.2999999999999998E-2</c:v>
                </c:pt>
                <c:pt idx="7">
                  <c:v>1.2999999999999999E-2</c:v>
                </c:pt>
                <c:pt idx="8">
                  <c:v>1.2999999999999998E-2</c:v>
                </c:pt>
                <c:pt idx="9">
                  <c:v>1.2999999999999999E-2</c:v>
                </c:pt>
                <c:pt idx="10">
                  <c:v>1.2999999999999998E-2</c:v>
                </c:pt>
                <c:pt idx="11">
                  <c:v>1.2999999999999999E-2</c:v>
                </c:pt>
                <c:pt idx="12">
                  <c:v>1.2999999999999998E-2</c:v>
                </c:pt>
                <c:pt idx="13">
                  <c:v>1.3999999999999997E-2</c:v>
                </c:pt>
                <c:pt idx="14">
                  <c:v>1.3999999999999997E-2</c:v>
                </c:pt>
                <c:pt idx="15">
                  <c:v>1.3999999999999999E-2</c:v>
                </c:pt>
                <c:pt idx="16">
                  <c:v>1.3999999999999997E-2</c:v>
                </c:pt>
                <c:pt idx="17">
                  <c:v>1.3999999999999997E-2</c:v>
                </c:pt>
                <c:pt idx="18">
                  <c:v>1.3999999999999997E-2</c:v>
                </c:pt>
                <c:pt idx="19">
                  <c:v>1.3999999999999999E-2</c:v>
                </c:pt>
                <c:pt idx="20">
                  <c:v>1.3999999999999997E-2</c:v>
                </c:pt>
                <c:pt idx="21">
                  <c:v>1.3999999999999997E-2</c:v>
                </c:pt>
                <c:pt idx="22">
                  <c:v>1.3999999999999997E-2</c:v>
                </c:pt>
                <c:pt idx="23">
                  <c:v>1.3999999999999999E-2</c:v>
                </c:pt>
                <c:pt idx="24">
                  <c:v>1.3999999999999997E-2</c:v>
                </c:pt>
                <c:pt idx="25">
                  <c:v>1.3999999999999997E-2</c:v>
                </c:pt>
                <c:pt idx="26">
                  <c:v>1.6000000000000004E-2</c:v>
                </c:pt>
                <c:pt idx="27">
                  <c:v>1.6000000000000004E-2</c:v>
                </c:pt>
                <c:pt idx="28">
                  <c:v>1.6000000000000004E-2</c:v>
                </c:pt>
                <c:pt idx="29">
                  <c:v>1.6000000000000004E-2</c:v>
                </c:pt>
                <c:pt idx="30">
                  <c:v>1.6000000000000004E-2</c:v>
                </c:pt>
                <c:pt idx="31">
                  <c:v>1.6000000000000004E-2</c:v>
                </c:pt>
                <c:pt idx="32">
                  <c:v>1.6000000000000004E-2</c:v>
                </c:pt>
                <c:pt idx="33">
                  <c:v>1.6000000000000004E-2</c:v>
                </c:pt>
                <c:pt idx="34">
                  <c:v>1.6000000000000004E-2</c:v>
                </c:pt>
                <c:pt idx="35">
                  <c:v>1.6000000000000004E-2</c:v>
                </c:pt>
                <c:pt idx="36">
                  <c:v>1.6000000000000004E-2</c:v>
                </c:pt>
                <c:pt idx="37">
                  <c:v>1.6000000000000004E-2</c:v>
                </c:pt>
                <c:pt idx="38">
                  <c:v>1.5999999999999997E-2</c:v>
                </c:pt>
                <c:pt idx="39">
                  <c:v>1.7999999999999995E-2</c:v>
                </c:pt>
                <c:pt idx="40">
                  <c:v>1.7999999999999995E-2</c:v>
                </c:pt>
                <c:pt idx="41">
                  <c:v>1.7999999999999995E-2</c:v>
                </c:pt>
                <c:pt idx="42">
                  <c:v>1.7999999999999995E-2</c:v>
                </c:pt>
                <c:pt idx="43">
                  <c:v>1.7999999999999995E-2</c:v>
                </c:pt>
                <c:pt idx="44">
                  <c:v>1.7999999999999995E-2</c:v>
                </c:pt>
                <c:pt idx="45">
                  <c:v>1.7999999999999995E-2</c:v>
                </c:pt>
                <c:pt idx="46">
                  <c:v>1.7999999999999995E-2</c:v>
                </c:pt>
                <c:pt idx="47">
                  <c:v>1.7999999999999995E-2</c:v>
                </c:pt>
                <c:pt idx="48">
                  <c:v>1.7999999999999995E-2</c:v>
                </c:pt>
                <c:pt idx="49">
                  <c:v>1.7999999999999995E-2</c:v>
                </c:pt>
                <c:pt idx="50">
                  <c:v>1.7999999999999995E-2</c:v>
                </c:pt>
                <c:pt idx="51">
                  <c:v>1.7999999999999988E-2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2.5000000000000001E-2</c:v>
                </c:pt>
                <c:pt idx="57">
                  <c:v>2.5000000000000001E-2</c:v>
                </c:pt>
                <c:pt idx="58">
                  <c:v>2.5000000000000001E-2</c:v>
                </c:pt>
                <c:pt idx="59">
                  <c:v>2.5000000000000001E-2</c:v>
                </c:pt>
                <c:pt idx="60">
                  <c:v>2.5000000000000001E-2</c:v>
                </c:pt>
                <c:pt idx="61">
                  <c:v>2.5000000000000001E-2</c:v>
                </c:pt>
                <c:pt idx="62">
                  <c:v>2.5000000000000001E-2</c:v>
                </c:pt>
                <c:pt idx="63">
                  <c:v>2.5000000000000001E-2</c:v>
                </c:pt>
                <c:pt idx="64">
                  <c:v>2.5000000000000001E-2</c:v>
                </c:pt>
                <c:pt idx="65">
                  <c:v>2.5000000000000001E-2</c:v>
                </c:pt>
                <c:pt idx="66">
                  <c:v>2.5000000000000001E-2</c:v>
                </c:pt>
                <c:pt idx="67">
                  <c:v>2.5000000000000001E-2</c:v>
                </c:pt>
                <c:pt idx="68">
                  <c:v>2.5000000000000001E-2</c:v>
                </c:pt>
                <c:pt idx="69">
                  <c:v>2.5000000000000001E-2</c:v>
                </c:pt>
                <c:pt idx="70">
                  <c:v>2.5000000000000001E-2</c:v>
                </c:pt>
                <c:pt idx="71">
                  <c:v>2.5000000000000001E-2</c:v>
                </c:pt>
                <c:pt idx="72">
                  <c:v>2.5000000000000001E-2</c:v>
                </c:pt>
                <c:pt idx="73">
                  <c:v>2.5000000000000001E-2</c:v>
                </c:pt>
                <c:pt idx="74">
                  <c:v>2.5000000000000001E-2</c:v>
                </c:pt>
                <c:pt idx="75">
                  <c:v>2.5000000000000001E-2</c:v>
                </c:pt>
                <c:pt idx="76">
                  <c:v>2.5000000000000001E-2</c:v>
                </c:pt>
                <c:pt idx="77">
                  <c:v>2.5000000000000001E-2</c:v>
                </c:pt>
                <c:pt idx="78">
                  <c:v>2.5000000000000001E-2</c:v>
                </c:pt>
                <c:pt idx="79">
                  <c:v>2.5000000000000001E-2</c:v>
                </c:pt>
                <c:pt idx="80">
                  <c:v>2.5000000000000001E-2</c:v>
                </c:pt>
                <c:pt idx="81">
                  <c:v>2.5000000000000001E-2</c:v>
                </c:pt>
                <c:pt idx="82">
                  <c:v>2.5000000000000001E-2</c:v>
                </c:pt>
                <c:pt idx="83">
                  <c:v>2.5000000000000001E-2</c:v>
                </c:pt>
                <c:pt idx="84">
                  <c:v>2.5000000000000001E-2</c:v>
                </c:pt>
                <c:pt idx="85">
                  <c:v>2.5000000000000001E-2</c:v>
                </c:pt>
                <c:pt idx="86">
                  <c:v>2.5000000000000001E-2</c:v>
                </c:pt>
                <c:pt idx="87">
                  <c:v>2.5000000000000001E-2</c:v>
                </c:pt>
                <c:pt idx="88">
                  <c:v>2.5000000000000001E-2</c:v>
                </c:pt>
                <c:pt idx="89">
                  <c:v>2.5000000000000001E-2</c:v>
                </c:pt>
                <c:pt idx="90">
                  <c:v>2.5000000000000001E-2</c:v>
                </c:pt>
                <c:pt idx="91">
                  <c:v>2.5000000000000001E-2</c:v>
                </c:pt>
                <c:pt idx="92">
                  <c:v>2.5000000000000001E-2</c:v>
                </c:pt>
                <c:pt idx="93">
                  <c:v>2.5000000000000001E-2</c:v>
                </c:pt>
                <c:pt idx="94">
                  <c:v>2.5000000000000001E-2</c:v>
                </c:pt>
                <c:pt idx="95">
                  <c:v>2.5000000000000001E-2</c:v>
                </c:pt>
                <c:pt idx="96">
                  <c:v>2.5000000000000001E-2</c:v>
                </c:pt>
                <c:pt idx="97">
                  <c:v>2.5000000000000001E-2</c:v>
                </c:pt>
                <c:pt idx="98">
                  <c:v>2.5000000000000001E-2</c:v>
                </c:pt>
                <c:pt idx="99">
                  <c:v>2.5000000000000001E-2</c:v>
                </c:pt>
                <c:pt idx="100">
                  <c:v>2.5000000000000001E-2</c:v>
                </c:pt>
                <c:pt idx="101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A3-401E-8393-0457EBB85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32720"/>
        <c:axId val="702179696"/>
      </c:scatterChart>
      <c:valAx>
        <c:axId val="70103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Maturity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02179696"/>
        <c:crosses val="autoZero"/>
        <c:crossBetween val="midCat"/>
      </c:valAx>
      <c:valAx>
        <c:axId val="702179696"/>
        <c:scaling>
          <c:orientation val="minMax"/>
          <c:max val="0.05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103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25</xdr:row>
      <xdr:rowOff>0</xdr:rowOff>
    </xdr:from>
    <xdr:to>
      <xdr:col>13</xdr:col>
      <xdr:colOff>638175</xdr:colOff>
      <xdr:row>52</xdr:row>
      <xdr:rowOff>38100</xdr:rowOff>
    </xdr:to>
    <xdr:graphicFrame macro="">
      <xdr:nvGraphicFramePr>
        <xdr:cNvPr id="1027" name="Chart 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/>
  </sheetViews>
  <sheetFormatPr defaultRowHeight="12.75" x14ac:dyDescent="0.35"/>
  <cols>
    <col min="2" max="2" width="13" customWidth="1"/>
    <col min="4" max="4" width="14.3984375" bestFit="1" customWidth="1"/>
    <col min="5" max="5" width="10.59765625" bestFit="1" customWidth="1"/>
    <col min="6" max="6" width="11.59765625" bestFit="1" customWidth="1"/>
    <col min="8" max="8" width="11.59765625" bestFit="1" customWidth="1"/>
    <col min="13" max="13" width="10.86328125" bestFit="1" customWidth="1"/>
  </cols>
  <sheetData>
    <row r="1" spans="1:14" ht="13.15" x14ac:dyDescent="0.4">
      <c r="A1" s="9" t="s">
        <v>16</v>
      </c>
    </row>
    <row r="2" spans="1:14" ht="14.25" x14ac:dyDescent="0.45">
      <c r="A2" s="10" t="s">
        <v>18</v>
      </c>
      <c r="B2" s="11" t="str">
        <f>_xll.ORF.VERSION()</f>
        <v>0.6.0-debug</v>
      </c>
    </row>
    <row r="4" spans="1:14" ht="13.15" x14ac:dyDescent="0.4">
      <c r="A4" t="s">
        <v>12</v>
      </c>
      <c r="B4">
        <v>0</v>
      </c>
      <c r="D4" s="4" t="str">
        <f>_xll.ORF.YCCREATE($B$6,$A$8:$A$16,$B$8:$B$16,$B$4)</f>
        <v>USD-LIBOR¤5</v>
      </c>
      <c r="K4" t="s">
        <v>12</v>
      </c>
      <c r="L4">
        <v>2</v>
      </c>
      <c r="N4" s="4" t="str">
        <f>_xll.ORF.YCCREATE($L$6,$A$8:$A$16,$D$8:$D$16,$L$4)</f>
        <v>USD-DF¤6</v>
      </c>
    </row>
    <row r="6" spans="1:14" x14ac:dyDescent="0.35">
      <c r="A6" t="s">
        <v>14</v>
      </c>
      <c r="B6" t="s">
        <v>0</v>
      </c>
      <c r="K6" t="s">
        <v>14</v>
      </c>
      <c r="L6" t="s">
        <v>15</v>
      </c>
    </row>
    <row r="7" spans="1:14" x14ac:dyDescent="0.35">
      <c r="A7" t="s">
        <v>1</v>
      </c>
      <c r="B7" t="s">
        <v>2</v>
      </c>
      <c r="D7" t="s">
        <v>3</v>
      </c>
      <c r="E7" t="s">
        <v>5</v>
      </c>
      <c r="F7" t="s">
        <v>4</v>
      </c>
      <c r="H7" t="s">
        <v>6</v>
      </c>
      <c r="I7" t="s">
        <v>7</v>
      </c>
      <c r="M7" t="s">
        <v>6</v>
      </c>
      <c r="N7" t="s">
        <v>7</v>
      </c>
    </row>
    <row r="8" spans="1:14" x14ac:dyDescent="0.35">
      <c r="A8" s="1">
        <f>1/12</f>
        <v>8.3333333333333329E-2</v>
      </c>
      <c r="B8" s="2">
        <v>0.01</v>
      </c>
      <c r="D8" s="6">
        <f>_xll.ORF.DF($D$4,A8)</f>
        <v>0.99916701379245831</v>
      </c>
      <c r="E8" s="6">
        <f>_xll.ORF.FWDDF($D$4,0,A8)</f>
        <v>0.99916701379245831</v>
      </c>
      <c r="F8" s="3">
        <f>E8-D8</f>
        <v>0</v>
      </c>
      <c r="H8" s="7">
        <f>_xll.ORF.SPOTRATE($D$4,A8)</f>
        <v>0.01</v>
      </c>
      <c r="I8" s="7">
        <f>_xll.ORF.FWDRATE($D$4,0,A8)</f>
        <v>0.01</v>
      </c>
      <c r="M8" s="7">
        <f>_xll.ORF.SPOTRATE($N$4,A8)</f>
        <v>1.0000000000001327E-2</v>
      </c>
      <c r="N8" s="7">
        <f>_xll.ORF.FWDRATE($N$4, 0, A8)</f>
        <v>1.0000000000001327E-2</v>
      </c>
    </row>
    <row r="9" spans="1:14" x14ac:dyDescent="0.35">
      <c r="A9">
        <f>1/4</f>
        <v>0.25</v>
      </c>
      <c r="B9" s="2">
        <v>1.2E-2</v>
      </c>
      <c r="D9" s="6">
        <f>_xll.ORF.DF($D$4,A9)</f>
        <v>0.997004495503373</v>
      </c>
      <c r="E9" s="6">
        <f>_xll.ORF.FWDDF($D$4,A8,A9)</f>
        <v>0.99783567886125735</v>
      </c>
      <c r="F9" s="3">
        <f>PRODUCT($E$8:E9)-D9</f>
        <v>0</v>
      </c>
      <c r="H9" s="7">
        <f>_xll.ORF.SPOTRATE($D$4,A9)</f>
        <v>1.2E-2</v>
      </c>
      <c r="I9" s="7">
        <f>_xll.ORF.FWDRATE($D$4,A8,A9)</f>
        <v>1.2999999999999998E-2</v>
      </c>
      <c r="M9" s="7">
        <f>_xll.ORF.SPOTRATE($N$4,A9)</f>
        <v>1.2000000000000455E-2</v>
      </c>
      <c r="N9" s="7">
        <f>_xll.ORF.FWDRATE($N$4, 0, A9)</f>
        <v>1.2000000000000455E-2</v>
      </c>
    </row>
    <row r="10" spans="1:14" x14ac:dyDescent="0.35">
      <c r="A10">
        <f>1/2</f>
        <v>0.5</v>
      </c>
      <c r="B10" s="2">
        <v>1.2999999999999999E-2</v>
      </c>
      <c r="D10" s="6">
        <f>_xll.ORF.DF($D$4,A10)</f>
        <v>0.99352107930344769</v>
      </c>
      <c r="E10" s="6">
        <f>_xll.ORF.FWDDF($D$4,A9,A10)</f>
        <v>0.99650611786041488</v>
      </c>
      <c r="F10" s="3">
        <f>PRODUCT($E$8:E10)-D10</f>
        <v>0</v>
      </c>
      <c r="H10" s="7">
        <f>_xll.ORF.SPOTRATE($D$4,A10)</f>
        <v>1.2999999999999999E-2</v>
      </c>
      <c r="I10" s="7">
        <f>_xll.ORF.FWDRATE($D$4,A9,A10)</f>
        <v>1.3999999999999999E-2</v>
      </c>
      <c r="M10" s="7">
        <f>_xll.ORF.SPOTRATE($N$4,A10)</f>
        <v>1.3000000000000376E-2</v>
      </c>
      <c r="N10" s="7">
        <f>_xll.ORF.FWDRATE($N$4, 0, A10)</f>
        <v>1.3000000000000376E-2</v>
      </c>
    </row>
    <row r="11" spans="1:14" x14ac:dyDescent="0.35">
      <c r="A11">
        <f>3/4</f>
        <v>0.75</v>
      </c>
      <c r="B11" s="2">
        <v>1.4E-2</v>
      </c>
      <c r="D11" s="6">
        <f>_xll.ORF.DF($D$4,A11)</f>
        <v>0.98955493256789928</v>
      </c>
      <c r="E11" s="6">
        <f>_xll.ORF.FWDDF($D$4,A10,A11)</f>
        <v>0.99600798934399148</v>
      </c>
      <c r="F11" s="3">
        <f>PRODUCT($E$8:E11)-D11</f>
        <v>0</v>
      </c>
      <c r="H11" s="7">
        <f>_xll.ORF.SPOTRATE($D$4,A11)</f>
        <v>1.4E-2</v>
      </c>
      <c r="I11" s="7">
        <f>_xll.ORF.FWDRATE($D$4,A10,A11)</f>
        <v>1.6000000000000004E-2</v>
      </c>
      <c r="M11" s="7">
        <f>_xll.ORF.SPOTRATE($N$4,A11)</f>
        <v>1.4000000000000302E-2</v>
      </c>
      <c r="N11" s="7">
        <f>_xll.ORF.FWDRATE($N$4, 0, A11)</f>
        <v>1.4000000000000302E-2</v>
      </c>
    </row>
    <row r="12" spans="1:14" x14ac:dyDescent="0.35">
      <c r="A12">
        <v>1</v>
      </c>
      <c r="B12" s="2">
        <v>1.4999999999999999E-2</v>
      </c>
      <c r="D12" s="6">
        <f>_xll.ORF.DF($D$4,A12)</f>
        <v>0.98511193960306265</v>
      </c>
      <c r="E12" s="6">
        <f>_xll.ORF.FWDDF($D$4,A11,A12)</f>
        <v>0.99551010982957056</v>
      </c>
      <c r="F12" s="3">
        <f>PRODUCT($E$8:E12)-D12</f>
        <v>0</v>
      </c>
      <c r="H12" s="7">
        <f>_xll.ORF.SPOTRATE($D$4,A12)</f>
        <v>1.4999999999999999E-2</v>
      </c>
      <c r="I12" s="7">
        <f>_xll.ORF.FWDRATE($D$4,A11,A12)</f>
        <v>1.7999999999999995E-2</v>
      </c>
      <c r="M12" s="7">
        <f>_xll.ORF.SPOTRATE($N$4,A12)</f>
        <v>1.5000000000000398E-2</v>
      </c>
      <c r="N12" s="7">
        <f>_xll.ORF.FWDRATE($N$4, 0, A12)</f>
        <v>1.5000000000000398E-2</v>
      </c>
    </row>
    <row r="13" spans="1:14" x14ac:dyDescent="0.35">
      <c r="A13">
        <v>2</v>
      </c>
      <c r="B13" s="2">
        <v>0.02</v>
      </c>
      <c r="D13" s="6">
        <f>_xll.ORF.DF($D$4,A13)</f>
        <v>0.96078943915232318</v>
      </c>
      <c r="E13" s="6">
        <f>_xll.ORF.FWDDF($D$4,A12,A13)</f>
        <v>0.97530991202833262</v>
      </c>
      <c r="F13" s="3">
        <f>PRODUCT($E$8:E13)-D13</f>
        <v>0</v>
      </c>
      <c r="H13" s="7">
        <f>_xll.ORF.SPOTRATE($D$4,A13)</f>
        <v>0.02</v>
      </c>
      <c r="I13" s="7">
        <f>_xll.ORF.FWDRATE($D$4,A12,A13)</f>
        <v>2.5000000000000001E-2</v>
      </c>
      <c r="M13" s="7">
        <f>_xll.ORF.SPOTRATE($N$4,A13)</f>
        <v>2.0000000000000205E-2</v>
      </c>
      <c r="N13" s="7">
        <f>_xll.ORF.FWDRATE($N$4, 0, A13)</f>
        <v>2.0000000000000205E-2</v>
      </c>
    </row>
    <row r="14" spans="1:14" x14ac:dyDescent="0.35">
      <c r="A14">
        <v>3</v>
      </c>
      <c r="B14" s="2">
        <v>0.03</v>
      </c>
      <c r="D14" s="6">
        <f>_xll.ORF.DF($D$4,A14)</f>
        <v>0.91393118527122819</v>
      </c>
      <c r="E14" s="6">
        <f>_xll.ORF.FWDDF($D$4,A13,A14)</f>
        <v>0.95122942450071402</v>
      </c>
      <c r="F14" s="3">
        <f>PRODUCT($E$8:E14)-D14</f>
        <v>0</v>
      </c>
      <c r="H14" s="7">
        <f>_xll.ORF.SPOTRATE($D$4,A14)</f>
        <v>0.03</v>
      </c>
      <c r="I14" s="7">
        <f>_xll.ORF.FWDRATE($D$4,A13,A14)</f>
        <v>4.9999999999999996E-2</v>
      </c>
      <c r="M14" s="7">
        <f>_xll.ORF.SPOTRATE($N$4,A14)</f>
        <v>3.0000000000000093E-2</v>
      </c>
      <c r="N14" s="7">
        <f>_xll.ORF.FWDRATE($N$4, 0, A14)</f>
        <v>3.0000000000000093E-2</v>
      </c>
    </row>
    <row r="15" spans="1:14" x14ac:dyDescent="0.35">
      <c r="A15">
        <v>4</v>
      </c>
      <c r="B15" s="2">
        <v>0.04</v>
      </c>
      <c r="D15" s="6">
        <f>_xll.ORF.DF($D$4,A15)</f>
        <v>0.85214378896621135</v>
      </c>
      <c r="E15" s="6">
        <f>_xll.ORF.FWDDF($D$4,A14,A15)</f>
        <v>0.93239381990594827</v>
      </c>
      <c r="F15" s="3">
        <f>PRODUCT($E$8:E15)-D15</f>
        <v>0</v>
      </c>
      <c r="H15" s="7">
        <f>_xll.ORF.SPOTRATE($D$4,A15)</f>
        <v>0.04</v>
      </c>
      <c r="I15" s="7">
        <f>_xll.ORF.FWDRATE($D$4,A14,A15)</f>
        <v>7.0000000000000007E-2</v>
      </c>
      <c r="M15" s="7">
        <f>_xll.ORF.SPOTRATE($N$4,A15)</f>
        <v>4.0000000000000084E-2</v>
      </c>
      <c r="N15" s="7">
        <f>_xll.ORF.FWDRATE($N$4, 0, A15)</f>
        <v>4.0000000000000084E-2</v>
      </c>
    </row>
    <row r="16" spans="1:14" x14ac:dyDescent="0.35">
      <c r="A16">
        <v>5</v>
      </c>
      <c r="B16" s="2">
        <v>0.05</v>
      </c>
      <c r="D16" s="6">
        <f>_xll.ORF.DF($D$4,A16)</f>
        <v>0.77880078307140488</v>
      </c>
      <c r="E16" s="6">
        <f>_xll.ORF.FWDDF($D$4,A15,A16)</f>
        <v>0.91393118527122819</v>
      </c>
      <c r="F16" s="3">
        <f>PRODUCT($E$8:E16)-D16</f>
        <v>0</v>
      </c>
      <c r="H16" s="7">
        <f>_xll.ORF.SPOTRATE($D$4,A16)</f>
        <v>0.05</v>
      </c>
      <c r="I16" s="7">
        <f>_xll.ORF.FWDRATE($D$4,A15,A16)</f>
        <v>0.09</v>
      </c>
      <c r="M16" s="7">
        <f>_xll.ORF.SPOTRATE($N$4,A16)</f>
        <v>5.0000000000000079E-2</v>
      </c>
      <c r="N16" s="7">
        <f>_xll.ORF.FWDRATE($N$4, 0, A16)</f>
        <v>5.0000000000000079E-2</v>
      </c>
    </row>
    <row r="17" spans="1:14" x14ac:dyDescent="0.35">
      <c r="A17">
        <v>10</v>
      </c>
      <c r="D17" s="6">
        <f>_xll.ORF.DF($D$4,A17)</f>
        <v>0.49658530379140947</v>
      </c>
      <c r="E17" s="6">
        <f>_xll.ORF.FWDDF($D$4,A16,A17)</f>
        <v>0.63762815162177333</v>
      </c>
      <c r="F17" s="3">
        <f>PRODUCT($E$8:E17)-D17</f>
        <v>0</v>
      </c>
      <c r="H17" s="7">
        <f>_xll.ORF.SPOTRATE($D$4,A17)</f>
        <v>7.0000000000000007E-2</v>
      </c>
      <c r="I17" s="7">
        <f>_xll.ORF.FWDRATE($D$4,A16,A17)</f>
        <v>0.09</v>
      </c>
      <c r="M17" s="7">
        <f>_xll.ORF.SPOTRATE($N$4,A17)</f>
        <v>7.0000000000000062E-2</v>
      </c>
      <c r="N17" s="7">
        <f>_xll.ORF.FWDRATE($N$4, 0, A17)</f>
        <v>7.0000000000000062E-2</v>
      </c>
    </row>
    <row r="18" spans="1:14" x14ac:dyDescent="0.35">
      <c r="A18">
        <v>15</v>
      </c>
      <c r="D18" s="6">
        <f>_xll.ORF.DF($D$4,A18)</f>
        <v>0.31663676937905327</v>
      </c>
      <c r="E18" s="6">
        <f>_xll.ORF.FWDDF($D$4,A17,A18)</f>
        <v>0.63762815162177333</v>
      </c>
      <c r="F18" s="3">
        <f>PRODUCT($E$8:E18)-D18</f>
        <v>0</v>
      </c>
      <c r="H18" s="7">
        <f>_xll.ORF.SPOTRATE($D$4,A18)</f>
        <v>7.6666666666666661E-2</v>
      </c>
      <c r="I18" s="7">
        <f>_xll.ORF.FWDRATE($D$4,A17,A18)</f>
        <v>0.09</v>
      </c>
      <c r="M18" s="7">
        <f>_xll.ORF.SPOTRATE($N$4,A18)</f>
        <v>7.6666666666666716E-2</v>
      </c>
      <c r="N18" s="7">
        <f>_xll.ORF.FWDRATE($N$4, 0, A18)</f>
        <v>7.6666666666666716E-2</v>
      </c>
    </row>
    <row r="19" spans="1:14" x14ac:dyDescent="0.35">
      <c r="A19">
        <v>20</v>
      </c>
      <c r="D19" s="6">
        <f>_xll.ORF.DF($D$4,A19)</f>
        <v>0.20189651799465544</v>
      </c>
      <c r="E19" s="6">
        <f>_xll.ORF.FWDDF($D$4,A18,A19)</f>
        <v>0.63762815162177333</v>
      </c>
      <c r="F19" s="3">
        <f>PRODUCT($E$8:E19)-D19</f>
        <v>0</v>
      </c>
      <c r="H19" s="7">
        <f>_xll.ORF.SPOTRATE($D$4,A19)</f>
        <v>7.9999999999999988E-2</v>
      </c>
      <c r="I19" s="7">
        <f>_xll.ORF.FWDRATE($D$4,A18,A19)</f>
        <v>0.09</v>
      </c>
      <c r="M19" s="7">
        <f>_xll.ORF.SPOTRATE($N$4,A19)</f>
        <v>8.0000000000000057E-2</v>
      </c>
      <c r="N19" s="7">
        <f>_xll.ORF.FWDRATE($N$4, 0, A19)</f>
        <v>8.0000000000000057E-2</v>
      </c>
    </row>
    <row r="25" spans="1:14" x14ac:dyDescent="0.35">
      <c r="A25" t="s">
        <v>10</v>
      </c>
      <c r="B25" t="s">
        <v>8</v>
      </c>
      <c r="C25" t="s">
        <v>9</v>
      </c>
      <c r="D25" t="s">
        <v>11</v>
      </c>
    </row>
    <row r="26" spans="1:14" x14ac:dyDescent="0.35">
      <c r="A26">
        <v>1</v>
      </c>
      <c r="B26">
        <f>A26/52</f>
        <v>1.9230769230769232E-2</v>
      </c>
      <c r="C26" s="7">
        <f>_xll.ORF.SPOTRATE($D$4,B26)</f>
        <v>0.01</v>
      </c>
      <c r="D26" s="7">
        <f>_xll.ORF.FWDRATE($D$4,0,B26)</f>
        <v>0.01</v>
      </c>
    </row>
    <row r="27" spans="1:14" x14ac:dyDescent="0.35">
      <c r="A27">
        <v>2</v>
      </c>
      <c r="B27">
        <f t="shared" ref="B27:B90" si="0">A27/52</f>
        <v>3.8461538461538464E-2</v>
      </c>
      <c r="C27" s="7">
        <f>_xll.ORF.SPOTRATE($D$4,B27)</f>
        <v>0.01</v>
      </c>
      <c r="D27" s="7">
        <f>_xll.ORF.FWDRATE($D$4,B26,B27)</f>
        <v>0.01</v>
      </c>
    </row>
    <row r="28" spans="1:14" x14ac:dyDescent="0.35">
      <c r="A28">
        <v>3</v>
      </c>
      <c r="B28">
        <f t="shared" si="0"/>
        <v>5.7692307692307696E-2</v>
      </c>
      <c r="C28" s="7">
        <f>_xll.ORF.SPOTRATE($D$4,B28)</f>
        <v>0.01</v>
      </c>
      <c r="D28" s="7">
        <f>_xll.ORF.FWDRATE($D$4,B27,B28)</f>
        <v>0.01</v>
      </c>
    </row>
    <row r="29" spans="1:14" x14ac:dyDescent="0.35">
      <c r="A29">
        <v>4</v>
      </c>
      <c r="B29">
        <f t="shared" si="0"/>
        <v>7.6923076923076927E-2</v>
      </c>
      <c r="C29" s="7">
        <f>_xll.ORF.SPOTRATE($D$4,B29)</f>
        <v>0.01</v>
      </c>
      <c r="D29" s="7">
        <f>_xll.ORF.FWDRATE($D$4,B28,B29)</f>
        <v>0.01</v>
      </c>
    </row>
    <row r="30" spans="1:14" x14ac:dyDescent="0.35">
      <c r="A30">
        <v>5</v>
      </c>
      <c r="B30">
        <f t="shared" si="0"/>
        <v>9.6153846153846159E-2</v>
      </c>
      <c r="C30" s="7">
        <f>_xll.ORF.SPOTRATE($D$4,B30)</f>
        <v>1.04E-2</v>
      </c>
      <c r="D30" s="7">
        <f>_xll.ORF.FWDRATE($D$4,B29,B30)</f>
        <v>1.1999999999999997E-2</v>
      </c>
    </row>
    <row r="31" spans="1:14" x14ac:dyDescent="0.35">
      <c r="A31">
        <v>6</v>
      </c>
      <c r="B31">
        <f t="shared" si="0"/>
        <v>0.11538461538461539</v>
      </c>
      <c r="C31" s="7">
        <f>_xll.ORF.SPOTRATE($D$4,B31)</f>
        <v>1.0833333333333334E-2</v>
      </c>
      <c r="D31" s="7">
        <f>_xll.ORF.FWDRATE($D$4,B30,B31)</f>
        <v>1.2999999999999996E-2</v>
      </c>
    </row>
    <row r="32" spans="1:14" x14ac:dyDescent="0.35">
      <c r="A32">
        <v>7</v>
      </c>
      <c r="B32">
        <f t="shared" si="0"/>
        <v>0.13461538461538461</v>
      </c>
      <c r="C32" s="7">
        <f>_xll.ORF.SPOTRATE($D$4,B32)</f>
        <v>1.1142857142857142E-2</v>
      </c>
      <c r="D32" s="7">
        <f>_xll.ORF.FWDRATE($D$4,B31,B32)</f>
        <v>1.2999999999999998E-2</v>
      </c>
    </row>
    <row r="33" spans="1:4" x14ac:dyDescent="0.35">
      <c r="A33">
        <v>8</v>
      </c>
      <c r="B33">
        <f t="shared" si="0"/>
        <v>0.15384615384615385</v>
      </c>
      <c r="C33" s="7">
        <f>_xll.ORF.SPOTRATE($D$4,B33)</f>
        <v>1.1374999999999998E-2</v>
      </c>
      <c r="D33" s="7">
        <f>_xll.ORF.FWDRATE($D$4,B32,B33)</f>
        <v>1.2999999999999999E-2</v>
      </c>
    </row>
    <row r="34" spans="1:4" x14ac:dyDescent="0.35">
      <c r="A34">
        <v>9</v>
      </c>
      <c r="B34">
        <f t="shared" si="0"/>
        <v>0.17307692307692307</v>
      </c>
      <c r="C34" s="7">
        <f>_xll.ORF.SPOTRATE($D$4,B34)</f>
        <v>1.1555555555555557E-2</v>
      </c>
      <c r="D34" s="7">
        <f>_xll.ORF.FWDRATE($D$4,B33,B34)</f>
        <v>1.2999999999999998E-2</v>
      </c>
    </row>
    <row r="35" spans="1:4" x14ac:dyDescent="0.35">
      <c r="A35">
        <v>10</v>
      </c>
      <c r="B35">
        <f t="shared" si="0"/>
        <v>0.19230769230769232</v>
      </c>
      <c r="C35" s="7">
        <f>_xll.ORF.SPOTRATE($D$4,B35)</f>
        <v>1.1699999999999999E-2</v>
      </c>
      <c r="D35" s="7">
        <f>_xll.ORF.FWDRATE($D$4,B34,B35)</f>
        <v>1.2999999999999999E-2</v>
      </c>
    </row>
    <row r="36" spans="1:4" x14ac:dyDescent="0.35">
      <c r="A36">
        <v>11</v>
      </c>
      <c r="B36">
        <f t="shared" si="0"/>
        <v>0.21153846153846154</v>
      </c>
      <c r="C36" s="7">
        <f>_xll.ORF.SPOTRATE($D$4,B36)</f>
        <v>1.1818181818181816E-2</v>
      </c>
      <c r="D36" s="7">
        <f>_xll.ORF.FWDRATE($D$4,B35,B36)</f>
        <v>1.2999999999999998E-2</v>
      </c>
    </row>
    <row r="37" spans="1:4" x14ac:dyDescent="0.35">
      <c r="A37">
        <v>12</v>
      </c>
      <c r="B37">
        <f t="shared" si="0"/>
        <v>0.23076923076923078</v>
      </c>
      <c r="C37" s="7">
        <f>_xll.ORF.SPOTRATE($D$4,B37)</f>
        <v>1.1916666666666666E-2</v>
      </c>
      <c r="D37" s="7">
        <f>_xll.ORF.FWDRATE($D$4,B36,B37)</f>
        <v>1.2999999999999999E-2</v>
      </c>
    </row>
    <row r="38" spans="1:4" x14ac:dyDescent="0.35">
      <c r="A38">
        <v>13</v>
      </c>
      <c r="B38">
        <f t="shared" si="0"/>
        <v>0.25</v>
      </c>
      <c r="C38" s="7">
        <f>_xll.ORF.SPOTRATE($D$4,B38)</f>
        <v>1.2E-2</v>
      </c>
      <c r="D38" s="7">
        <f>_xll.ORF.FWDRATE($D$4,B37,B38)</f>
        <v>1.2999999999999998E-2</v>
      </c>
    </row>
    <row r="39" spans="1:4" x14ac:dyDescent="0.35">
      <c r="A39">
        <v>14</v>
      </c>
      <c r="B39">
        <f t="shared" si="0"/>
        <v>0.26923076923076922</v>
      </c>
      <c r="C39" s="7">
        <f>_xll.ORF.SPOTRATE($D$4,B39)</f>
        <v>1.2142857142857143E-2</v>
      </c>
      <c r="D39" s="7">
        <f>_xll.ORF.FWDRATE($D$4,B38,B39)</f>
        <v>1.3999999999999997E-2</v>
      </c>
    </row>
    <row r="40" spans="1:4" x14ac:dyDescent="0.35">
      <c r="A40">
        <v>15</v>
      </c>
      <c r="B40">
        <f t="shared" si="0"/>
        <v>0.28846153846153844</v>
      </c>
      <c r="C40" s="7">
        <f>_xll.ORF.SPOTRATE($D$4,B40)</f>
        <v>1.2266666666666667E-2</v>
      </c>
      <c r="D40" s="7">
        <f>_xll.ORF.FWDRATE($D$4,B39,B40)</f>
        <v>1.3999999999999997E-2</v>
      </c>
    </row>
    <row r="41" spans="1:4" x14ac:dyDescent="0.35">
      <c r="A41">
        <v>16</v>
      </c>
      <c r="B41">
        <f t="shared" si="0"/>
        <v>0.30769230769230771</v>
      </c>
      <c r="C41" s="7">
        <f>_xll.ORF.SPOTRATE($D$4,B41)</f>
        <v>1.2375000000000001E-2</v>
      </c>
      <c r="D41" s="7">
        <f>_xll.ORF.FWDRATE($D$4,B40,B41)</f>
        <v>1.3999999999999999E-2</v>
      </c>
    </row>
    <row r="42" spans="1:4" x14ac:dyDescent="0.35">
      <c r="A42">
        <v>17</v>
      </c>
      <c r="B42">
        <f t="shared" si="0"/>
        <v>0.32692307692307693</v>
      </c>
      <c r="C42" s="7">
        <f>_xll.ORF.SPOTRATE($D$4,B42)</f>
        <v>1.2470588235294117E-2</v>
      </c>
      <c r="D42" s="7">
        <f>_xll.ORF.FWDRATE($D$4,B41,B42)</f>
        <v>1.3999999999999997E-2</v>
      </c>
    </row>
    <row r="43" spans="1:4" x14ac:dyDescent="0.35">
      <c r="A43">
        <v>18</v>
      </c>
      <c r="B43">
        <f t="shared" si="0"/>
        <v>0.34615384615384615</v>
      </c>
      <c r="C43" s="7">
        <f>_xll.ORF.SPOTRATE($D$4,B43)</f>
        <v>1.2555555555555556E-2</v>
      </c>
      <c r="D43" s="7">
        <f>_xll.ORF.FWDRATE($D$4,B42,B43)</f>
        <v>1.3999999999999997E-2</v>
      </c>
    </row>
    <row r="44" spans="1:4" x14ac:dyDescent="0.35">
      <c r="A44">
        <v>19</v>
      </c>
      <c r="B44">
        <f t="shared" si="0"/>
        <v>0.36538461538461536</v>
      </c>
      <c r="C44" s="7">
        <f>_xll.ORF.SPOTRATE($D$4,B44)</f>
        <v>1.2631578947368421E-2</v>
      </c>
      <c r="D44" s="7">
        <f>_xll.ORF.FWDRATE($D$4,B43,B44)</f>
        <v>1.3999999999999997E-2</v>
      </c>
    </row>
    <row r="45" spans="1:4" x14ac:dyDescent="0.35">
      <c r="A45">
        <v>20</v>
      </c>
      <c r="B45">
        <f t="shared" si="0"/>
        <v>0.38461538461538464</v>
      </c>
      <c r="C45" s="7">
        <f>_xll.ORF.SPOTRATE($D$4,B45)</f>
        <v>1.2699999999999999E-2</v>
      </c>
      <c r="D45" s="7">
        <f>_xll.ORF.FWDRATE($D$4,B44,B45)</f>
        <v>1.3999999999999999E-2</v>
      </c>
    </row>
    <row r="46" spans="1:4" x14ac:dyDescent="0.35">
      <c r="A46">
        <v>21</v>
      </c>
      <c r="B46">
        <f t="shared" si="0"/>
        <v>0.40384615384615385</v>
      </c>
      <c r="C46" s="7">
        <f>_xll.ORF.SPOTRATE($D$4,B46)</f>
        <v>1.2761904761904761E-2</v>
      </c>
      <c r="D46" s="7">
        <f>_xll.ORF.FWDRATE($D$4,B45,B46)</f>
        <v>1.3999999999999997E-2</v>
      </c>
    </row>
    <row r="47" spans="1:4" x14ac:dyDescent="0.35">
      <c r="A47">
        <v>22</v>
      </c>
      <c r="B47">
        <f t="shared" si="0"/>
        <v>0.42307692307692307</v>
      </c>
      <c r="C47" s="7">
        <f>_xll.ORF.SPOTRATE($D$4,B47)</f>
        <v>1.2818181818181817E-2</v>
      </c>
      <c r="D47" s="7">
        <f>_xll.ORF.FWDRATE($D$4,B46,B47)</f>
        <v>1.3999999999999997E-2</v>
      </c>
    </row>
    <row r="48" spans="1:4" x14ac:dyDescent="0.35">
      <c r="A48">
        <v>23</v>
      </c>
      <c r="B48">
        <f t="shared" si="0"/>
        <v>0.44230769230769229</v>
      </c>
      <c r="C48" s="7">
        <f>_xll.ORF.SPOTRATE($D$4,B48)</f>
        <v>1.2869565217391304E-2</v>
      </c>
      <c r="D48" s="7">
        <f>_xll.ORF.FWDRATE($D$4,B47,B48)</f>
        <v>1.3999999999999997E-2</v>
      </c>
    </row>
    <row r="49" spans="1:4" x14ac:dyDescent="0.35">
      <c r="A49">
        <v>24</v>
      </c>
      <c r="B49">
        <f t="shared" si="0"/>
        <v>0.46153846153846156</v>
      </c>
      <c r="C49" s="7">
        <f>_xll.ORF.SPOTRATE($D$4,B49)</f>
        <v>1.2916666666666667E-2</v>
      </c>
      <c r="D49" s="7">
        <f>_xll.ORF.FWDRATE($D$4,B48,B49)</f>
        <v>1.3999999999999999E-2</v>
      </c>
    </row>
    <row r="50" spans="1:4" x14ac:dyDescent="0.35">
      <c r="A50">
        <v>25</v>
      </c>
      <c r="B50">
        <f t="shared" si="0"/>
        <v>0.48076923076923078</v>
      </c>
      <c r="C50" s="7">
        <f>_xll.ORF.SPOTRATE($D$4,B50)</f>
        <v>1.2959999999999999E-2</v>
      </c>
      <c r="D50" s="7">
        <f>_xll.ORF.FWDRATE($D$4,B49,B50)</f>
        <v>1.3999999999999997E-2</v>
      </c>
    </row>
    <row r="51" spans="1:4" x14ac:dyDescent="0.35">
      <c r="A51">
        <v>26</v>
      </c>
      <c r="B51">
        <f t="shared" si="0"/>
        <v>0.5</v>
      </c>
      <c r="C51" s="7">
        <f>_xll.ORF.SPOTRATE($D$4,B51)</f>
        <v>1.2999999999999999E-2</v>
      </c>
      <c r="D51" s="7">
        <f>_xll.ORF.FWDRATE($D$4,B50,B51)</f>
        <v>1.3999999999999997E-2</v>
      </c>
    </row>
    <row r="52" spans="1:4" x14ac:dyDescent="0.35">
      <c r="A52">
        <v>27</v>
      </c>
      <c r="B52">
        <f t="shared" si="0"/>
        <v>0.51923076923076927</v>
      </c>
      <c r="C52" s="7">
        <f>_xll.ORF.SPOTRATE($D$4,B52)</f>
        <v>1.311111111111111E-2</v>
      </c>
      <c r="D52" s="7">
        <f>_xll.ORF.FWDRATE($D$4,B51,B52)</f>
        <v>1.6000000000000004E-2</v>
      </c>
    </row>
    <row r="53" spans="1:4" x14ac:dyDescent="0.35">
      <c r="A53">
        <v>28</v>
      </c>
      <c r="B53">
        <f t="shared" si="0"/>
        <v>0.53846153846153844</v>
      </c>
      <c r="C53" s="7">
        <f>_xll.ORF.SPOTRATE($D$4,B53)</f>
        <v>1.3214285714285713E-2</v>
      </c>
      <c r="D53" s="7">
        <f>_xll.ORF.FWDRATE($D$4,B52,B53)</f>
        <v>1.6000000000000004E-2</v>
      </c>
    </row>
    <row r="54" spans="1:4" x14ac:dyDescent="0.35">
      <c r="A54">
        <v>29</v>
      </c>
      <c r="B54">
        <f t="shared" si="0"/>
        <v>0.55769230769230771</v>
      </c>
      <c r="C54" s="7">
        <f>_xll.ORF.SPOTRATE($D$4,B54)</f>
        <v>1.3310344827586206E-2</v>
      </c>
      <c r="D54" s="7">
        <f>_xll.ORF.FWDRATE($D$4,B53,B54)</f>
        <v>1.6000000000000004E-2</v>
      </c>
    </row>
    <row r="55" spans="1:4" x14ac:dyDescent="0.35">
      <c r="A55">
        <v>30</v>
      </c>
      <c r="B55">
        <f t="shared" si="0"/>
        <v>0.57692307692307687</v>
      </c>
      <c r="C55" s="7">
        <f>_xll.ORF.SPOTRATE($D$4,B55)</f>
        <v>1.34E-2</v>
      </c>
      <c r="D55" s="7">
        <f>_xll.ORF.FWDRATE($D$4,B54,B55)</f>
        <v>1.6000000000000004E-2</v>
      </c>
    </row>
    <row r="56" spans="1:4" x14ac:dyDescent="0.35">
      <c r="A56">
        <v>31</v>
      </c>
      <c r="B56">
        <f t="shared" si="0"/>
        <v>0.59615384615384615</v>
      </c>
      <c r="C56" s="7">
        <f>_xll.ORF.SPOTRATE($D$4,B56)</f>
        <v>1.3483870967741934E-2</v>
      </c>
      <c r="D56" s="7">
        <f>_xll.ORF.FWDRATE($D$4,B55,B56)</f>
        <v>1.6000000000000004E-2</v>
      </c>
    </row>
    <row r="57" spans="1:4" x14ac:dyDescent="0.35">
      <c r="A57">
        <v>32</v>
      </c>
      <c r="B57">
        <f t="shared" si="0"/>
        <v>0.61538461538461542</v>
      </c>
      <c r="C57" s="7">
        <f>_xll.ORF.SPOTRATE($D$4,B57)</f>
        <v>1.35625E-2</v>
      </c>
      <c r="D57" s="7">
        <f>_xll.ORF.FWDRATE($D$4,B56,B57)</f>
        <v>1.6000000000000004E-2</v>
      </c>
    </row>
    <row r="58" spans="1:4" x14ac:dyDescent="0.35">
      <c r="A58">
        <v>33</v>
      </c>
      <c r="B58">
        <f t="shared" si="0"/>
        <v>0.63461538461538458</v>
      </c>
      <c r="C58" s="7">
        <f>_xll.ORF.SPOTRATE($D$4,B58)</f>
        <v>1.3636363636363637E-2</v>
      </c>
      <c r="D58" s="7">
        <f>_xll.ORF.FWDRATE($D$4,B57,B58)</f>
        <v>1.6000000000000004E-2</v>
      </c>
    </row>
    <row r="59" spans="1:4" x14ac:dyDescent="0.35">
      <c r="A59">
        <v>34</v>
      </c>
      <c r="B59">
        <f t="shared" si="0"/>
        <v>0.65384615384615385</v>
      </c>
      <c r="C59" s="7">
        <f>_xll.ORF.SPOTRATE($D$4,B59)</f>
        <v>1.3705882352941177E-2</v>
      </c>
      <c r="D59" s="7">
        <f>_xll.ORF.FWDRATE($D$4,B58,B59)</f>
        <v>1.6000000000000004E-2</v>
      </c>
    </row>
    <row r="60" spans="1:4" x14ac:dyDescent="0.35">
      <c r="A60">
        <v>35</v>
      </c>
      <c r="B60">
        <f t="shared" si="0"/>
        <v>0.67307692307692313</v>
      </c>
      <c r="C60" s="7">
        <f>_xll.ORF.SPOTRATE($D$4,B60)</f>
        <v>1.3771428571428573E-2</v>
      </c>
      <c r="D60" s="7">
        <f>_xll.ORF.FWDRATE($D$4,B59,B60)</f>
        <v>1.6000000000000004E-2</v>
      </c>
    </row>
    <row r="61" spans="1:4" x14ac:dyDescent="0.35">
      <c r="A61">
        <v>36</v>
      </c>
      <c r="B61">
        <f t="shared" si="0"/>
        <v>0.69230769230769229</v>
      </c>
      <c r="C61" s="7">
        <f>_xll.ORF.SPOTRATE($D$4,B61)</f>
        <v>1.3833333333333333E-2</v>
      </c>
      <c r="D61" s="7">
        <f>_xll.ORF.FWDRATE($D$4,B60,B61)</f>
        <v>1.6000000000000004E-2</v>
      </c>
    </row>
    <row r="62" spans="1:4" x14ac:dyDescent="0.35">
      <c r="A62">
        <v>37</v>
      </c>
      <c r="B62">
        <f t="shared" si="0"/>
        <v>0.71153846153846156</v>
      </c>
      <c r="C62" s="7">
        <f>_xll.ORF.SPOTRATE($D$4,B62)</f>
        <v>1.3891891891891894E-2</v>
      </c>
      <c r="D62" s="7">
        <f>_xll.ORF.FWDRATE($D$4,B61,B62)</f>
        <v>1.6000000000000004E-2</v>
      </c>
    </row>
    <row r="63" spans="1:4" x14ac:dyDescent="0.35">
      <c r="A63">
        <v>38</v>
      </c>
      <c r="B63">
        <f t="shared" si="0"/>
        <v>0.73076923076923073</v>
      </c>
      <c r="C63" s="7">
        <f>_xll.ORF.SPOTRATE($D$4,B63)</f>
        <v>1.3947368421052632E-2</v>
      </c>
      <c r="D63" s="7">
        <f>_xll.ORF.FWDRATE($D$4,B62,B63)</f>
        <v>1.6000000000000004E-2</v>
      </c>
    </row>
    <row r="64" spans="1:4" x14ac:dyDescent="0.35">
      <c r="A64">
        <v>39</v>
      </c>
      <c r="B64">
        <f t="shared" si="0"/>
        <v>0.75</v>
      </c>
      <c r="C64" s="7">
        <f>_xll.ORF.SPOTRATE($D$4,B64)</f>
        <v>1.4E-2</v>
      </c>
      <c r="D64" s="7">
        <f>_xll.ORF.FWDRATE($D$4,B63,B64)</f>
        <v>1.5999999999999997E-2</v>
      </c>
    </row>
    <row r="65" spans="1:4" x14ac:dyDescent="0.35">
      <c r="A65">
        <v>40</v>
      </c>
      <c r="B65">
        <f t="shared" si="0"/>
        <v>0.76923076923076927</v>
      </c>
      <c r="C65" s="7">
        <f>_xll.ORF.SPOTRATE($D$4,B65)</f>
        <v>1.4100000000000001E-2</v>
      </c>
      <c r="D65" s="7">
        <f>_xll.ORF.FWDRATE($D$4,B64,B65)</f>
        <v>1.7999999999999995E-2</v>
      </c>
    </row>
    <row r="66" spans="1:4" x14ac:dyDescent="0.35">
      <c r="A66">
        <v>41</v>
      </c>
      <c r="B66">
        <f t="shared" si="0"/>
        <v>0.78846153846153844</v>
      </c>
      <c r="C66" s="7">
        <f>_xll.ORF.SPOTRATE($D$4,B66)</f>
        <v>1.4195121951219513E-2</v>
      </c>
      <c r="D66" s="7">
        <f>_xll.ORF.FWDRATE($D$4,B65,B66)</f>
        <v>1.7999999999999995E-2</v>
      </c>
    </row>
    <row r="67" spans="1:4" x14ac:dyDescent="0.35">
      <c r="A67">
        <v>42</v>
      </c>
      <c r="B67">
        <f t="shared" si="0"/>
        <v>0.80769230769230771</v>
      </c>
      <c r="C67" s="7">
        <f>_xll.ORF.SPOTRATE($D$4,B67)</f>
        <v>1.4285714285714287E-2</v>
      </c>
      <c r="D67" s="7">
        <f>_xll.ORF.FWDRATE($D$4,B66,B67)</f>
        <v>1.7999999999999995E-2</v>
      </c>
    </row>
    <row r="68" spans="1:4" x14ac:dyDescent="0.35">
      <c r="A68">
        <v>43</v>
      </c>
      <c r="B68">
        <f t="shared" si="0"/>
        <v>0.82692307692307687</v>
      </c>
      <c r="C68" s="7">
        <f>_xll.ORF.SPOTRATE($D$4,B68)</f>
        <v>1.4372093023255815E-2</v>
      </c>
      <c r="D68" s="7">
        <f>_xll.ORF.FWDRATE($D$4,B67,B68)</f>
        <v>1.7999999999999995E-2</v>
      </c>
    </row>
    <row r="69" spans="1:4" x14ac:dyDescent="0.35">
      <c r="A69">
        <v>44</v>
      </c>
      <c r="B69">
        <f t="shared" si="0"/>
        <v>0.84615384615384615</v>
      </c>
      <c r="C69" s="7">
        <f>_xll.ORF.SPOTRATE($D$4,B69)</f>
        <v>1.4454545454545454E-2</v>
      </c>
      <c r="D69" s="7">
        <f>_xll.ORF.FWDRATE($D$4,B68,B69)</f>
        <v>1.7999999999999995E-2</v>
      </c>
    </row>
    <row r="70" spans="1:4" x14ac:dyDescent="0.35">
      <c r="A70">
        <v>45</v>
      </c>
      <c r="B70">
        <f t="shared" si="0"/>
        <v>0.86538461538461542</v>
      </c>
      <c r="C70" s="7">
        <f>_xll.ORF.SPOTRATE($D$4,B70)</f>
        <v>1.4533333333333334E-2</v>
      </c>
      <c r="D70" s="7">
        <f>_xll.ORF.FWDRATE($D$4,B69,B70)</f>
        <v>1.7999999999999995E-2</v>
      </c>
    </row>
    <row r="71" spans="1:4" x14ac:dyDescent="0.35">
      <c r="A71">
        <v>46</v>
      </c>
      <c r="B71">
        <f t="shared" si="0"/>
        <v>0.88461538461538458</v>
      </c>
      <c r="C71" s="7">
        <f>_xll.ORF.SPOTRATE($D$4,B71)</f>
        <v>1.4608695652173913E-2</v>
      </c>
      <c r="D71" s="7">
        <f>_xll.ORF.FWDRATE($D$4,B70,B71)</f>
        <v>1.7999999999999995E-2</v>
      </c>
    </row>
    <row r="72" spans="1:4" x14ac:dyDescent="0.35">
      <c r="A72">
        <v>47</v>
      </c>
      <c r="B72">
        <f t="shared" si="0"/>
        <v>0.90384615384615385</v>
      </c>
      <c r="C72" s="7">
        <f>_xll.ORF.SPOTRATE($D$4,B72)</f>
        <v>1.4680851063829787E-2</v>
      </c>
      <c r="D72" s="7">
        <f>_xll.ORF.FWDRATE($D$4,B71,B72)</f>
        <v>1.7999999999999995E-2</v>
      </c>
    </row>
    <row r="73" spans="1:4" x14ac:dyDescent="0.35">
      <c r="A73">
        <v>48</v>
      </c>
      <c r="B73">
        <f t="shared" si="0"/>
        <v>0.92307692307692313</v>
      </c>
      <c r="C73" s="7">
        <f>_xll.ORF.SPOTRATE($D$4,B73)</f>
        <v>1.4749999999999999E-2</v>
      </c>
      <c r="D73" s="7">
        <f>_xll.ORF.FWDRATE($D$4,B72,B73)</f>
        <v>1.7999999999999995E-2</v>
      </c>
    </row>
    <row r="74" spans="1:4" x14ac:dyDescent="0.35">
      <c r="A74">
        <v>49</v>
      </c>
      <c r="B74">
        <f t="shared" si="0"/>
        <v>0.94230769230769229</v>
      </c>
      <c r="C74" s="7">
        <f>_xll.ORF.SPOTRATE($D$4,B74)</f>
        <v>1.4816326530612245E-2</v>
      </c>
      <c r="D74" s="7">
        <f>_xll.ORF.FWDRATE($D$4,B73,B74)</f>
        <v>1.7999999999999995E-2</v>
      </c>
    </row>
    <row r="75" spans="1:4" x14ac:dyDescent="0.35">
      <c r="A75">
        <v>50</v>
      </c>
      <c r="B75">
        <f t="shared" si="0"/>
        <v>0.96153846153846156</v>
      </c>
      <c r="C75" s="7">
        <f>_xll.ORF.SPOTRATE($D$4,B75)</f>
        <v>1.4879999999999999E-2</v>
      </c>
      <c r="D75" s="7">
        <f>_xll.ORF.FWDRATE($D$4,B74,B75)</f>
        <v>1.7999999999999995E-2</v>
      </c>
    </row>
    <row r="76" spans="1:4" x14ac:dyDescent="0.35">
      <c r="A76">
        <v>51</v>
      </c>
      <c r="B76">
        <f t="shared" si="0"/>
        <v>0.98076923076923073</v>
      </c>
      <c r="C76" s="7">
        <f>_xll.ORF.SPOTRATE($D$4,B76)</f>
        <v>1.4941176470588236E-2</v>
      </c>
      <c r="D76" s="7">
        <f>_xll.ORF.FWDRATE($D$4,B75,B76)</f>
        <v>1.7999999999999995E-2</v>
      </c>
    </row>
    <row r="77" spans="1:4" x14ac:dyDescent="0.35">
      <c r="A77">
        <v>52</v>
      </c>
      <c r="B77">
        <f t="shared" si="0"/>
        <v>1</v>
      </c>
      <c r="C77" s="7">
        <f>_xll.ORF.SPOTRATE($D$4,B77)</f>
        <v>1.4999999999999999E-2</v>
      </c>
      <c r="D77" s="7">
        <f>_xll.ORF.FWDRATE($D$4,B76,B77)</f>
        <v>1.7999999999999988E-2</v>
      </c>
    </row>
    <row r="78" spans="1:4" x14ac:dyDescent="0.35">
      <c r="A78">
        <v>53</v>
      </c>
      <c r="B78">
        <f t="shared" si="0"/>
        <v>1.0192307692307692</v>
      </c>
      <c r="C78" s="7">
        <f>_xll.ORF.SPOTRATE($D$4,B78)</f>
        <v>1.5188679245283018E-2</v>
      </c>
      <c r="D78" s="7">
        <f>_xll.ORF.FWDRATE($D$4,B77,B78)</f>
        <v>2.5000000000000001E-2</v>
      </c>
    </row>
    <row r="79" spans="1:4" x14ac:dyDescent="0.35">
      <c r="A79">
        <v>54</v>
      </c>
      <c r="B79">
        <f t="shared" si="0"/>
        <v>1.0384615384615385</v>
      </c>
      <c r="C79" s="7">
        <f>_xll.ORF.SPOTRATE($D$4,B79)</f>
        <v>1.5370370370370373E-2</v>
      </c>
      <c r="D79" s="7">
        <f>_xll.ORF.FWDRATE($D$4,B78,B79)</f>
        <v>2.5000000000000001E-2</v>
      </c>
    </row>
    <row r="80" spans="1:4" x14ac:dyDescent="0.35">
      <c r="A80">
        <v>55</v>
      </c>
      <c r="B80">
        <f t="shared" si="0"/>
        <v>1.0576923076923077</v>
      </c>
      <c r="C80" s="7">
        <f>_xll.ORF.SPOTRATE($D$4,B80)</f>
        <v>1.5545454545454546E-2</v>
      </c>
      <c r="D80" s="7">
        <f>_xll.ORF.FWDRATE($D$4,B79,B80)</f>
        <v>2.5000000000000001E-2</v>
      </c>
    </row>
    <row r="81" spans="1:4" x14ac:dyDescent="0.35">
      <c r="A81">
        <v>56</v>
      </c>
      <c r="B81">
        <f t="shared" si="0"/>
        <v>1.0769230769230769</v>
      </c>
      <c r="C81" s="7">
        <f>_xll.ORF.SPOTRATE($D$4,B81)</f>
        <v>1.5714285714285715E-2</v>
      </c>
      <c r="D81" s="7">
        <f>_xll.ORF.FWDRATE($D$4,B80,B81)</f>
        <v>2.5000000000000001E-2</v>
      </c>
    </row>
    <row r="82" spans="1:4" x14ac:dyDescent="0.35">
      <c r="A82">
        <v>57</v>
      </c>
      <c r="B82">
        <f t="shared" si="0"/>
        <v>1.0961538461538463</v>
      </c>
      <c r="C82" s="7">
        <f>_xll.ORF.SPOTRATE($D$4,B82)</f>
        <v>1.5877192982456139E-2</v>
      </c>
      <c r="D82" s="7">
        <f>_xll.ORF.FWDRATE($D$4,B81,B82)</f>
        <v>2.5000000000000001E-2</v>
      </c>
    </row>
    <row r="83" spans="1:4" x14ac:dyDescent="0.35">
      <c r="A83">
        <v>58</v>
      </c>
      <c r="B83">
        <f t="shared" si="0"/>
        <v>1.1153846153846154</v>
      </c>
      <c r="C83" s="7">
        <f>_xll.ORF.SPOTRATE($D$4,B83)</f>
        <v>1.603448275862069E-2</v>
      </c>
      <c r="D83" s="7">
        <f>_xll.ORF.FWDRATE($D$4,B82,B83)</f>
        <v>2.5000000000000001E-2</v>
      </c>
    </row>
    <row r="84" spans="1:4" x14ac:dyDescent="0.35">
      <c r="A84">
        <v>59</v>
      </c>
      <c r="B84">
        <f t="shared" si="0"/>
        <v>1.1346153846153846</v>
      </c>
      <c r="C84" s="7">
        <f>_xll.ORF.SPOTRATE($D$4,B84)</f>
        <v>1.61864406779661E-2</v>
      </c>
      <c r="D84" s="7">
        <f>_xll.ORF.FWDRATE($D$4,B83,B84)</f>
        <v>2.5000000000000001E-2</v>
      </c>
    </row>
    <row r="85" spans="1:4" x14ac:dyDescent="0.35">
      <c r="A85">
        <v>60</v>
      </c>
      <c r="B85">
        <f t="shared" si="0"/>
        <v>1.1538461538461537</v>
      </c>
      <c r="C85" s="7">
        <f>_xll.ORF.SPOTRATE($D$4,B85)</f>
        <v>1.6333333333333332E-2</v>
      </c>
      <c r="D85" s="7">
        <f>_xll.ORF.FWDRATE($D$4,B84,B85)</f>
        <v>2.5000000000000001E-2</v>
      </c>
    </row>
    <row r="86" spans="1:4" x14ac:dyDescent="0.35">
      <c r="A86">
        <v>61</v>
      </c>
      <c r="B86">
        <f t="shared" si="0"/>
        <v>1.1730769230769231</v>
      </c>
      <c r="C86" s="7">
        <f>_xll.ORF.SPOTRATE($D$4,B86)</f>
        <v>1.6475409836065574E-2</v>
      </c>
      <c r="D86" s="7">
        <f>_xll.ORF.FWDRATE($D$4,B85,B86)</f>
        <v>2.5000000000000001E-2</v>
      </c>
    </row>
    <row r="87" spans="1:4" x14ac:dyDescent="0.35">
      <c r="A87">
        <v>62</v>
      </c>
      <c r="B87">
        <f t="shared" si="0"/>
        <v>1.1923076923076923</v>
      </c>
      <c r="C87" s="7">
        <f>_xll.ORF.SPOTRATE($D$4,B87)</f>
        <v>1.6612903225806452E-2</v>
      </c>
      <c r="D87" s="7">
        <f>_xll.ORF.FWDRATE($D$4,B86,B87)</f>
        <v>2.5000000000000001E-2</v>
      </c>
    </row>
    <row r="88" spans="1:4" x14ac:dyDescent="0.35">
      <c r="A88">
        <v>63</v>
      </c>
      <c r="B88">
        <f t="shared" si="0"/>
        <v>1.2115384615384615</v>
      </c>
      <c r="C88" s="7">
        <f>_xll.ORF.SPOTRATE($D$4,B88)</f>
        <v>1.6746031746031745E-2</v>
      </c>
      <c r="D88" s="7">
        <f>_xll.ORF.FWDRATE($D$4,B87,B88)</f>
        <v>2.5000000000000001E-2</v>
      </c>
    </row>
    <row r="89" spans="1:4" x14ac:dyDescent="0.35">
      <c r="A89">
        <v>64</v>
      </c>
      <c r="B89">
        <f t="shared" si="0"/>
        <v>1.2307692307692308</v>
      </c>
      <c r="C89" s="7">
        <f>_xll.ORF.SPOTRATE($D$4,B89)</f>
        <v>1.6874999999999998E-2</v>
      </c>
      <c r="D89" s="7">
        <f>_xll.ORF.FWDRATE($D$4,B88,B89)</f>
        <v>2.5000000000000001E-2</v>
      </c>
    </row>
    <row r="90" spans="1:4" x14ac:dyDescent="0.35">
      <c r="A90">
        <v>65</v>
      </c>
      <c r="B90">
        <f t="shared" si="0"/>
        <v>1.25</v>
      </c>
      <c r="C90" s="7">
        <f>_xll.ORF.SPOTRATE($D$4,B90)</f>
        <v>1.6999999999999998E-2</v>
      </c>
      <c r="D90" s="7">
        <f>_xll.ORF.FWDRATE($D$4,B89,B90)</f>
        <v>2.5000000000000001E-2</v>
      </c>
    </row>
    <row r="91" spans="1:4" x14ac:dyDescent="0.35">
      <c r="A91">
        <v>66</v>
      </c>
      <c r="B91">
        <f t="shared" ref="B91:B127" si="1">A91/52</f>
        <v>1.2692307692307692</v>
      </c>
      <c r="C91" s="7">
        <f>_xll.ORF.SPOTRATE($D$4,B91)</f>
        <v>1.712121212121212E-2</v>
      </c>
      <c r="D91" s="7">
        <f>_xll.ORF.FWDRATE($D$4,B90,B91)</f>
        <v>2.5000000000000001E-2</v>
      </c>
    </row>
    <row r="92" spans="1:4" x14ac:dyDescent="0.35">
      <c r="A92">
        <v>67</v>
      </c>
      <c r="B92">
        <f t="shared" si="1"/>
        <v>1.2884615384615385</v>
      </c>
      <c r="C92" s="7">
        <f>_xll.ORF.SPOTRATE($D$4,B92)</f>
        <v>1.7238805970149255E-2</v>
      </c>
      <c r="D92" s="7">
        <f>_xll.ORF.FWDRATE($D$4,B91,B92)</f>
        <v>2.5000000000000001E-2</v>
      </c>
    </row>
    <row r="93" spans="1:4" x14ac:dyDescent="0.35">
      <c r="A93">
        <v>68</v>
      </c>
      <c r="B93">
        <f t="shared" si="1"/>
        <v>1.3076923076923077</v>
      </c>
      <c r="C93" s="7">
        <f>_xll.ORF.SPOTRATE($D$4,B93)</f>
        <v>1.7352941176470588E-2</v>
      </c>
      <c r="D93" s="7">
        <f>_xll.ORF.FWDRATE($D$4,B92,B93)</f>
        <v>2.5000000000000001E-2</v>
      </c>
    </row>
    <row r="94" spans="1:4" x14ac:dyDescent="0.35">
      <c r="A94">
        <v>69</v>
      </c>
      <c r="B94">
        <f t="shared" si="1"/>
        <v>1.3269230769230769</v>
      </c>
      <c r="C94" s="7">
        <f>_xll.ORF.SPOTRATE($D$4,B94)</f>
        <v>1.7463768115942028E-2</v>
      </c>
      <c r="D94" s="7">
        <f>_xll.ORF.FWDRATE($D$4,B93,B94)</f>
        <v>2.5000000000000001E-2</v>
      </c>
    </row>
    <row r="95" spans="1:4" x14ac:dyDescent="0.35">
      <c r="A95">
        <v>70</v>
      </c>
      <c r="B95">
        <f t="shared" si="1"/>
        <v>1.3461538461538463</v>
      </c>
      <c r="C95" s="7">
        <f>_xll.ORF.SPOTRATE($D$4,B95)</f>
        <v>1.7571428571428571E-2</v>
      </c>
      <c r="D95" s="7">
        <f>_xll.ORF.FWDRATE($D$4,B94,B95)</f>
        <v>2.5000000000000001E-2</v>
      </c>
    </row>
    <row r="96" spans="1:4" x14ac:dyDescent="0.35">
      <c r="A96">
        <v>71</v>
      </c>
      <c r="B96">
        <f t="shared" si="1"/>
        <v>1.3653846153846154</v>
      </c>
      <c r="C96" s="7">
        <f>_xll.ORF.SPOTRATE($D$4,B96)</f>
        <v>1.767605633802817E-2</v>
      </c>
      <c r="D96" s="7">
        <f>_xll.ORF.FWDRATE($D$4,B95,B96)</f>
        <v>2.5000000000000001E-2</v>
      </c>
    </row>
    <row r="97" spans="1:4" x14ac:dyDescent="0.35">
      <c r="A97">
        <v>72</v>
      </c>
      <c r="B97">
        <f t="shared" si="1"/>
        <v>1.3846153846153846</v>
      </c>
      <c r="C97" s="7">
        <f>_xll.ORF.SPOTRATE($D$4,B97)</f>
        <v>1.7777777777777778E-2</v>
      </c>
      <c r="D97" s="7">
        <f>_xll.ORF.FWDRATE($D$4,B96,B97)</f>
        <v>2.5000000000000001E-2</v>
      </c>
    </row>
    <row r="98" spans="1:4" x14ac:dyDescent="0.35">
      <c r="A98">
        <v>73</v>
      </c>
      <c r="B98">
        <f t="shared" si="1"/>
        <v>1.4038461538461537</v>
      </c>
      <c r="C98" s="7">
        <f>_xll.ORF.SPOTRATE($D$4,B98)</f>
        <v>1.7876712328767124E-2</v>
      </c>
      <c r="D98" s="7">
        <f>_xll.ORF.FWDRATE($D$4,B97,B98)</f>
        <v>2.5000000000000001E-2</v>
      </c>
    </row>
    <row r="99" spans="1:4" x14ac:dyDescent="0.35">
      <c r="A99">
        <v>74</v>
      </c>
      <c r="B99">
        <f t="shared" si="1"/>
        <v>1.4230769230769231</v>
      </c>
      <c r="C99" s="7">
        <f>_xll.ORF.SPOTRATE($D$4,B99)</f>
        <v>1.7972972972972973E-2</v>
      </c>
      <c r="D99" s="7">
        <f>_xll.ORF.FWDRATE($D$4,B98,B99)</f>
        <v>2.5000000000000001E-2</v>
      </c>
    </row>
    <row r="100" spans="1:4" x14ac:dyDescent="0.35">
      <c r="A100">
        <v>75</v>
      </c>
      <c r="B100">
        <f t="shared" si="1"/>
        <v>1.4423076923076923</v>
      </c>
      <c r="C100" s="7">
        <f>_xll.ORF.SPOTRATE($D$4,B100)</f>
        <v>1.8066666666666668E-2</v>
      </c>
      <c r="D100" s="7">
        <f>_xll.ORF.FWDRATE($D$4,B99,B100)</f>
        <v>2.5000000000000001E-2</v>
      </c>
    </row>
    <row r="101" spans="1:4" x14ac:dyDescent="0.35">
      <c r="A101">
        <v>76</v>
      </c>
      <c r="B101">
        <f t="shared" si="1"/>
        <v>1.4615384615384615</v>
      </c>
      <c r="C101" s="7">
        <f>_xll.ORF.SPOTRATE($D$4,B101)</f>
        <v>1.8157894736842106E-2</v>
      </c>
      <c r="D101" s="7">
        <f>_xll.ORF.FWDRATE($D$4,B100,B101)</f>
        <v>2.5000000000000001E-2</v>
      </c>
    </row>
    <row r="102" spans="1:4" x14ac:dyDescent="0.35">
      <c r="A102">
        <v>77</v>
      </c>
      <c r="B102">
        <f t="shared" si="1"/>
        <v>1.4807692307692308</v>
      </c>
      <c r="C102" s="7">
        <f>_xll.ORF.SPOTRATE($D$4,B102)</f>
        <v>1.8246753246753247E-2</v>
      </c>
      <c r="D102" s="7">
        <f>_xll.ORF.FWDRATE($D$4,B101,B102)</f>
        <v>2.5000000000000001E-2</v>
      </c>
    </row>
    <row r="103" spans="1:4" x14ac:dyDescent="0.35">
      <c r="A103">
        <v>78</v>
      </c>
      <c r="B103">
        <f t="shared" si="1"/>
        <v>1.5</v>
      </c>
      <c r="C103" s="7">
        <f>_xll.ORF.SPOTRATE($D$4,B103)</f>
        <v>1.8333333333333333E-2</v>
      </c>
      <c r="D103" s="7">
        <f>_xll.ORF.FWDRATE($D$4,B102,B103)</f>
        <v>2.5000000000000001E-2</v>
      </c>
    </row>
    <row r="104" spans="1:4" x14ac:dyDescent="0.35">
      <c r="A104">
        <v>79</v>
      </c>
      <c r="B104">
        <f t="shared" si="1"/>
        <v>1.5192307692307692</v>
      </c>
      <c r="C104" s="7">
        <f>_xll.ORF.SPOTRATE($D$4,B104)</f>
        <v>1.8417721518987341E-2</v>
      </c>
      <c r="D104" s="7">
        <f>_xll.ORF.FWDRATE($D$4,B103,B104)</f>
        <v>2.5000000000000001E-2</v>
      </c>
    </row>
    <row r="105" spans="1:4" x14ac:dyDescent="0.35">
      <c r="A105">
        <v>80</v>
      </c>
      <c r="B105">
        <f t="shared" si="1"/>
        <v>1.5384615384615385</v>
      </c>
      <c r="C105" s="7">
        <f>_xll.ORF.SPOTRATE($D$4,B105)</f>
        <v>1.8499999999999999E-2</v>
      </c>
      <c r="D105" s="7">
        <f>_xll.ORF.FWDRATE($D$4,B104,B105)</f>
        <v>2.5000000000000001E-2</v>
      </c>
    </row>
    <row r="106" spans="1:4" x14ac:dyDescent="0.35">
      <c r="A106">
        <v>81</v>
      </c>
      <c r="B106">
        <f t="shared" si="1"/>
        <v>1.5576923076923077</v>
      </c>
      <c r="C106" s="7">
        <f>_xll.ORF.SPOTRATE($D$4,B106)</f>
        <v>1.8580246913580244E-2</v>
      </c>
      <c r="D106" s="7">
        <f>_xll.ORF.FWDRATE($D$4,B105,B106)</f>
        <v>2.5000000000000001E-2</v>
      </c>
    </row>
    <row r="107" spans="1:4" x14ac:dyDescent="0.35">
      <c r="A107">
        <v>82</v>
      </c>
      <c r="B107">
        <f t="shared" si="1"/>
        <v>1.5769230769230769</v>
      </c>
      <c r="C107" s="7">
        <f>_xll.ORF.SPOTRATE($D$4,B107)</f>
        <v>1.8658536585365853E-2</v>
      </c>
      <c r="D107" s="7">
        <f>_xll.ORF.FWDRATE($D$4,B106,B107)</f>
        <v>2.5000000000000001E-2</v>
      </c>
    </row>
    <row r="108" spans="1:4" x14ac:dyDescent="0.35">
      <c r="A108">
        <v>83</v>
      </c>
      <c r="B108">
        <f t="shared" si="1"/>
        <v>1.5961538461538463</v>
      </c>
      <c r="C108" s="7">
        <f>_xll.ORF.SPOTRATE($D$4,B108)</f>
        <v>1.8734939759036146E-2</v>
      </c>
      <c r="D108" s="7">
        <f>_xll.ORF.FWDRATE($D$4,B107,B108)</f>
        <v>2.5000000000000001E-2</v>
      </c>
    </row>
    <row r="109" spans="1:4" x14ac:dyDescent="0.35">
      <c r="A109">
        <v>84</v>
      </c>
      <c r="B109">
        <f t="shared" si="1"/>
        <v>1.6153846153846154</v>
      </c>
      <c r="C109" s="7">
        <f>_xll.ORF.SPOTRATE($D$4,B109)</f>
        <v>1.8809523809523811E-2</v>
      </c>
      <c r="D109" s="7">
        <f>_xll.ORF.FWDRATE($D$4,B108,B109)</f>
        <v>2.5000000000000001E-2</v>
      </c>
    </row>
    <row r="110" spans="1:4" x14ac:dyDescent="0.35">
      <c r="A110">
        <v>85</v>
      </c>
      <c r="B110">
        <f t="shared" si="1"/>
        <v>1.6346153846153846</v>
      </c>
      <c r="C110" s="7">
        <f>_xll.ORF.SPOTRATE($D$4,B110)</f>
        <v>1.8882352941176472E-2</v>
      </c>
      <c r="D110" s="7">
        <f>_xll.ORF.FWDRATE($D$4,B109,B110)</f>
        <v>2.5000000000000001E-2</v>
      </c>
    </row>
    <row r="111" spans="1:4" x14ac:dyDescent="0.35">
      <c r="A111">
        <v>86</v>
      </c>
      <c r="B111">
        <f t="shared" si="1"/>
        <v>1.6538461538461537</v>
      </c>
      <c r="C111" s="7">
        <f>_xll.ORF.SPOTRATE($D$4,B111)</f>
        <v>1.8953488372093024E-2</v>
      </c>
      <c r="D111" s="7">
        <f>_xll.ORF.FWDRATE($D$4,B110,B111)</f>
        <v>2.5000000000000001E-2</v>
      </c>
    </row>
    <row r="112" spans="1:4" x14ac:dyDescent="0.35">
      <c r="A112">
        <v>87</v>
      </c>
      <c r="B112">
        <f t="shared" si="1"/>
        <v>1.6730769230769231</v>
      </c>
      <c r="C112" s="7">
        <f>_xll.ORF.SPOTRATE($D$4,B112)</f>
        <v>1.9022988505747126E-2</v>
      </c>
      <c r="D112" s="7">
        <f>_xll.ORF.FWDRATE($D$4,B111,B112)</f>
        <v>2.5000000000000001E-2</v>
      </c>
    </row>
    <row r="113" spans="1:4" x14ac:dyDescent="0.35">
      <c r="A113">
        <v>88</v>
      </c>
      <c r="B113">
        <f t="shared" si="1"/>
        <v>1.6923076923076923</v>
      </c>
      <c r="C113" s="7">
        <f>_xll.ORF.SPOTRATE($D$4,B113)</f>
        <v>1.9090909090909092E-2</v>
      </c>
      <c r="D113" s="7">
        <f>_xll.ORF.FWDRATE($D$4,B112,B113)</f>
        <v>2.5000000000000001E-2</v>
      </c>
    </row>
    <row r="114" spans="1:4" x14ac:dyDescent="0.35">
      <c r="A114">
        <v>89</v>
      </c>
      <c r="B114">
        <f t="shared" si="1"/>
        <v>1.7115384615384615</v>
      </c>
      <c r="C114" s="7">
        <f>_xll.ORF.SPOTRATE($D$4,B114)</f>
        <v>1.9157303370786517E-2</v>
      </c>
      <c r="D114" s="7">
        <f>_xll.ORF.FWDRATE($D$4,B113,B114)</f>
        <v>2.5000000000000001E-2</v>
      </c>
    </row>
    <row r="115" spans="1:4" x14ac:dyDescent="0.35">
      <c r="A115">
        <v>90</v>
      </c>
      <c r="B115">
        <f t="shared" si="1"/>
        <v>1.7307692307692308</v>
      </c>
      <c r="C115" s="7">
        <f>_xll.ORF.SPOTRATE($D$4,B115)</f>
        <v>1.9222222222222224E-2</v>
      </c>
      <c r="D115" s="7">
        <f>_xll.ORF.FWDRATE($D$4,B114,B115)</f>
        <v>2.5000000000000001E-2</v>
      </c>
    </row>
    <row r="116" spans="1:4" x14ac:dyDescent="0.35">
      <c r="A116">
        <v>91</v>
      </c>
      <c r="B116">
        <f t="shared" si="1"/>
        <v>1.75</v>
      </c>
      <c r="C116" s="7">
        <f>_xll.ORF.SPOTRATE($D$4,B116)</f>
        <v>1.9285714285714288E-2</v>
      </c>
      <c r="D116" s="7">
        <f>_xll.ORF.FWDRATE($D$4,B115,B116)</f>
        <v>2.5000000000000001E-2</v>
      </c>
    </row>
    <row r="117" spans="1:4" x14ac:dyDescent="0.35">
      <c r="A117">
        <v>92</v>
      </c>
      <c r="B117">
        <f t="shared" si="1"/>
        <v>1.7692307692307692</v>
      </c>
      <c r="C117" s="7">
        <f>_xll.ORF.SPOTRATE($D$4,B117)</f>
        <v>1.9347826086956524E-2</v>
      </c>
      <c r="D117" s="7">
        <f>_xll.ORF.FWDRATE($D$4,B116,B117)</f>
        <v>2.5000000000000001E-2</v>
      </c>
    </row>
    <row r="118" spans="1:4" x14ac:dyDescent="0.35">
      <c r="A118">
        <v>93</v>
      </c>
      <c r="B118">
        <f t="shared" si="1"/>
        <v>1.7884615384615385</v>
      </c>
      <c r="C118" s="7">
        <f>_xll.ORF.SPOTRATE($D$4,B118)</f>
        <v>1.9408602150537631E-2</v>
      </c>
      <c r="D118" s="7">
        <f>_xll.ORF.FWDRATE($D$4,B117,B118)</f>
        <v>2.5000000000000001E-2</v>
      </c>
    </row>
    <row r="119" spans="1:4" x14ac:dyDescent="0.35">
      <c r="A119">
        <v>94</v>
      </c>
      <c r="B119">
        <f t="shared" si="1"/>
        <v>1.8076923076923077</v>
      </c>
      <c r="C119" s="7">
        <f>_xll.ORF.SPOTRATE($D$4,B119)</f>
        <v>1.9468085106382978E-2</v>
      </c>
      <c r="D119" s="7">
        <f>_xll.ORF.FWDRATE($D$4,B118,B119)</f>
        <v>2.5000000000000001E-2</v>
      </c>
    </row>
    <row r="120" spans="1:4" x14ac:dyDescent="0.35">
      <c r="A120">
        <v>95</v>
      </c>
      <c r="B120">
        <f t="shared" si="1"/>
        <v>1.8269230769230769</v>
      </c>
      <c r="C120" s="7">
        <f>_xll.ORF.SPOTRATE($D$4,B120)</f>
        <v>1.9526315789473683E-2</v>
      </c>
      <c r="D120" s="7">
        <f>_xll.ORF.FWDRATE($D$4,B119,B120)</f>
        <v>2.5000000000000001E-2</v>
      </c>
    </row>
    <row r="121" spans="1:4" x14ac:dyDescent="0.35">
      <c r="A121">
        <v>96</v>
      </c>
      <c r="B121">
        <f t="shared" si="1"/>
        <v>1.8461538461538463</v>
      </c>
      <c r="C121" s="7">
        <f>_xll.ORF.SPOTRATE($D$4,B121)</f>
        <v>1.9583333333333338E-2</v>
      </c>
      <c r="D121" s="7">
        <f>_xll.ORF.FWDRATE($D$4,B120,B121)</f>
        <v>2.5000000000000001E-2</v>
      </c>
    </row>
    <row r="122" spans="1:4" x14ac:dyDescent="0.35">
      <c r="A122">
        <v>97</v>
      </c>
      <c r="B122">
        <f t="shared" si="1"/>
        <v>1.8653846153846154</v>
      </c>
      <c r="C122" s="7">
        <f>_xll.ORF.SPOTRATE($D$4,B122)</f>
        <v>1.9639175257731963E-2</v>
      </c>
      <c r="D122" s="7">
        <f>_xll.ORF.FWDRATE($D$4,B121,B122)</f>
        <v>2.5000000000000001E-2</v>
      </c>
    </row>
    <row r="123" spans="1:4" x14ac:dyDescent="0.35">
      <c r="A123">
        <v>98</v>
      </c>
      <c r="B123">
        <f t="shared" si="1"/>
        <v>1.8846153846153846</v>
      </c>
      <c r="C123" s="7">
        <f>_xll.ORF.SPOTRATE($D$4,B123)</f>
        <v>1.9693877551020412E-2</v>
      </c>
      <c r="D123" s="7">
        <f>_xll.ORF.FWDRATE($D$4,B122,B123)</f>
        <v>2.5000000000000001E-2</v>
      </c>
    </row>
    <row r="124" spans="1:4" x14ac:dyDescent="0.35">
      <c r="A124">
        <v>99</v>
      </c>
      <c r="B124">
        <f t="shared" si="1"/>
        <v>1.9038461538461537</v>
      </c>
      <c r="C124" s="7">
        <f>_xll.ORF.SPOTRATE($D$4,B124)</f>
        <v>1.974747474747475E-2</v>
      </c>
      <c r="D124" s="7">
        <f>_xll.ORF.FWDRATE($D$4,B123,B124)</f>
        <v>2.5000000000000001E-2</v>
      </c>
    </row>
    <row r="125" spans="1:4" x14ac:dyDescent="0.35">
      <c r="A125">
        <v>100</v>
      </c>
      <c r="B125">
        <f t="shared" si="1"/>
        <v>1.9230769230769231</v>
      </c>
      <c r="C125" s="7">
        <f>_xll.ORF.SPOTRATE($D$4,B125)</f>
        <v>1.9799999999999998E-2</v>
      </c>
      <c r="D125" s="7">
        <f>_xll.ORF.FWDRATE($D$4,B124,B125)</f>
        <v>2.5000000000000001E-2</v>
      </c>
    </row>
    <row r="126" spans="1:4" x14ac:dyDescent="0.35">
      <c r="A126">
        <v>101</v>
      </c>
      <c r="B126">
        <f t="shared" si="1"/>
        <v>1.9423076923076923</v>
      </c>
      <c r="C126" s="7">
        <f>_xll.ORF.SPOTRATE($D$4,B126)</f>
        <v>1.9851485148514852E-2</v>
      </c>
      <c r="D126" s="7">
        <f>_xll.ORF.FWDRATE($D$4,B125,B126)</f>
        <v>2.5000000000000001E-2</v>
      </c>
    </row>
    <row r="127" spans="1:4" x14ac:dyDescent="0.35">
      <c r="A127">
        <v>102</v>
      </c>
      <c r="B127">
        <f t="shared" si="1"/>
        <v>1.9615384615384615</v>
      </c>
      <c r="C127" s="7">
        <f>_xll.ORF.SPOTRATE($D$4,B127)</f>
        <v>1.9901960784313725E-2</v>
      </c>
      <c r="D127" s="7">
        <f>_xll.ORF.FWDRATE($D$4,B126,B127)</f>
        <v>2.5000000000000001E-2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2.75" x14ac:dyDescent="0.35"/>
  <cols>
    <col min="1" max="1" width="13.59765625" customWidth="1"/>
  </cols>
  <sheetData>
    <row r="1" spans="1:1" ht="13.15" x14ac:dyDescent="0.4">
      <c r="A1" s="9" t="s">
        <v>17</v>
      </c>
    </row>
    <row r="3" spans="1:1" ht="13.15" x14ac:dyDescent="0.4">
      <c r="A3" s="5" t="s">
        <v>13</v>
      </c>
    </row>
    <row r="4" spans="1:1" x14ac:dyDescent="0.35">
      <c r="A4" s="8" t="str">
        <f t="array" ref="A4:A15">_xll.ORF.MKTLIST()</f>
        <v>YieldCurves</v>
      </c>
    </row>
    <row r="5" spans="1:1" x14ac:dyDescent="0.35">
      <c r="A5" s="8" t="str">
        <v>USD-DF</v>
      </c>
    </row>
    <row r="6" spans="1:1" x14ac:dyDescent="0.35">
      <c r="A6" s="8" t="str">
        <v>USD-LIBOR</v>
      </c>
    </row>
    <row r="7" spans="1:1" x14ac:dyDescent="0.35">
      <c r="A7" s="8" t="e">
        <v>#N/A</v>
      </c>
    </row>
    <row r="8" spans="1:1" x14ac:dyDescent="0.35">
      <c r="A8" s="8" t="e">
        <v>#N/A</v>
      </c>
    </row>
    <row r="9" spans="1:1" x14ac:dyDescent="0.35">
      <c r="A9" s="8" t="e">
        <v>#N/A</v>
      </c>
    </row>
    <row r="10" spans="1:1" x14ac:dyDescent="0.35">
      <c r="A10" s="8" t="e">
        <v>#N/A</v>
      </c>
    </row>
    <row r="11" spans="1:1" x14ac:dyDescent="0.35">
      <c r="A11" s="8" t="e">
        <v>#N/A</v>
      </c>
    </row>
    <row r="12" spans="1:1" x14ac:dyDescent="0.35">
      <c r="A12" s="8" t="e">
        <v>#N/A</v>
      </c>
    </row>
    <row r="13" spans="1:1" x14ac:dyDescent="0.35">
      <c r="A13" s="8" t="e">
        <v>#N/A</v>
      </c>
    </row>
    <row r="14" spans="1:1" x14ac:dyDescent="0.35">
      <c r="A14" s="8" t="e">
        <v>#N/A</v>
      </c>
    </row>
    <row r="15" spans="1:1" x14ac:dyDescent="0.35">
      <c r="A15" s="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YIELD_CURVES</vt:lpstr>
      <vt:lpstr>MKT_LIST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2010-02-20T05:21:55Z</dcterms:created>
  <dcterms:modified xsi:type="dcterms:W3CDTF">2018-11-02T21:59:49Z</dcterms:modified>
</cp:coreProperties>
</file>