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sers\michalis\Documents\Develop\ORF531-F2018\orflib\examples\Excel\"/>
    </mc:Choice>
  </mc:AlternateContent>
  <xr:revisionPtr revIDLastSave="0" documentId="13_ncr:1_{A4AF15F7-DD18-47C5-8A97-C754C94FB011}" xr6:coauthVersionLast="38" xr6:coauthVersionMax="38" xr10:uidLastSave="{00000000-0000-0000-0000-000000000000}"/>
  <bookViews>
    <workbookView xWindow="0" yWindow="0" windowWidth="20490" windowHeight="7755" xr2:uid="{00000000-000D-0000-FFFF-FFFF00000000}"/>
  </bookViews>
  <sheets>
    <sheet name="IRS_PRICE" sheetId="2" r:id="rId1"/>
    <sheet name="ROOTS" sheetId="1" r:id="rId2"/>
  </sheets>
  <calcPr calcId="162913" calcMode="manual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" i="2" l="1"/>
  <c r="E15" i="2" s="1"/>
  <c r="F13" i="2"/>
  <c r="A13" i="2"/>
  <c r="A12" i="2"/>
  <c r="A11" i="2"/>
  <c r="A10" i="2"/>
  <c r="B2" i="2"/>
  <c r="E4" i="2"/>
  <c r="I13" i="2"/>
  <c r="K13" i="2" l="1"/>
  <c r="E16" i="2"/>
  <c r="F15" i="2"/>
  <c r="F14" i="2"/>
  <c r="G13" i="2"/>
  <c r="G15" i="2"/>
  <c r="G14" i="2"/>
  <c r="I14" i="2"/>
  <c r="H13" i="2"/>
  <c r="I15" i="2"/>
  <c r="J13" i="2" l="1"/>
  <c r="K14" i="2"/>
  <c r="K15" i="2"/>
  <c r="E17" i="2"/>
  <c r="E18" i="2" s="1"/>
  <c r="F16" i="2"/>
  <c r="H14" i="2"/>
  <c r="I16" i="2"/>
  <c r="G16" i="2"/>
  <c r="H15" i="2"/>
  <c r="J14" i="2" l="1"/>
  <c r="J15" i="2"/>
  <c r="E19" i="2"/>
  <c r="F18" i="2"/>
  <c r="K16" i="2"/>
  <c r="F17" i="2"/>
  <c r="I18" i="2"/>
  <c r="G18" i="2"/>
  <c r="I17" i="2"/>
  <c r="G17" i="2"/>
  <c r="H16" i="2"/>
  <c r="K18" i="2" l="1"/>
  <c r="J16" i="2"/>
  <c r="F19" i="2"/>
  <c r="E20" i="2"/>
  <c r="K17" i="2"/>
  <c r="G19" i="2"/>
  <c r="H17" i="2"/>
  <c r="H18" i="2"/>
  <c r="I19" i="2"/>
  <c r="J17" i="2" l="1"/>
  <c r="J18" i="2"/>
  <c r="K19" i="2"/>
  <c r="F20" i="2"/>
  <c r="E21" i="2"/>
  <c r="H19" i="2"/>
  <c r="G20" i="2"/>
  <c r="I20" i="2"/>
  <c r="J19" i="2" l="1"/>
  <c r="K20" i="2"/>
  <c r="F21" i="2"/>
  <c r="A11" i="1"/>
  <c r="B11" i="1" s="1"/>
  <c r="F3" i="1" a="1"/>
  <c r="G21" i="2"/>
  <c r="H20" i="2"/>
  <c r="I21" i="2"/>
  <c r="J20" i="2" l="1"/>
  <c r="K21" i="2"/>
  <c r="K27" i="2" s="1"/>
  <c r="A12" i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B45" i="1" s="1"/>
  <c r="B13" i="1"/>
  <c r="F3" i="1"/>
  <c r="F5" i="1"/>
  <c r="G3" i="1"/>
  <c r="G5" i="1"/>
  <c r="F4" i="1"/>
  <c r="G4" i="1"/>
  <c r="I3" i="1"/>
  <c r="H21" i="2"/>
  <c r="I4" i="1"/>
  <c r="B16" i="1" l="1"/>
  <c r="J21" i="2"/>
  <c r="K26" i="2" s="1"/>
  <c r="K28" i="2" s="1"/>
  <c r="B17" i="1"/>
  <c r="B21" i="1"/>
  <c r="B22" i="1"/>
  <c r="B37" i="1"/>
  <c r="B31" i="1"/>
  <c r="B20" i="1"/>
  <c r="B27" i="1"/>
  <c r="B24" i="1"/>
  <c r="B12" i="1"/>
  <c r="B28" i="1"/>
  <c r="B33" i="1"/>
  <c r="B26" i="1"/>
  <c r="B44" i="1"/>
  <c r="B38" i="1"/>
  <c r="B40" i="1"/>
  <c r="B39" i="1"/>
  <c r="B23" i="1"/>
  <c r="B32" i="1"/>
  <c r="B35" i="1"/>
  <c r="B25" i="1"/>
  <c r="B41" i="1"/>
  <c r="B14" i="1"/>
  <c r="B30" i="1"/>
  <c r="A46" i="1"/>
  <c r="A47" i="1" s="1"/>
  <c r="B43" i="1"/>
  <c r="B42" i="1"/>
  <c r="B36" i="1"/>
  <c r="B29" i="1"/>
  <c r="B19" i="1"/>
  <c r="B18" i="1"/>
  <c r="B34" i="1"/>
  <c r="B15" i="1"/>
  <c r="B46" i="1" l="1"/>
  <c r="A48" i="1"/>
  <c r="B47" i="1"/>
  <c r="A49" i="1" l="1"/>
  <c r="B48" i="1"/>
  <c r="A50" i="1" l="1"/>
  <c r="B49" i="1"/>
  <c r="A51" i="1" l="1"/>
  <c r="B50" i="1"/>
  <c r="A52" i="1" l="1"/>
  <c r="B51" i="1"/>
  <c r="A53" i="1" l="1"/>
  <c r="B52" i="1"/>
  <c r="A54" i="1" l="1"/>
  <c r="B53" i="1"/>
  <c r="A55" i="1" l="1"/>
  <c r="B54" i="1"/>
  <c r="A56" i="1" l="1"/>
  <c r="B55" i="1"/>
  <c r="A57" i="1" l="1"/>
  <c r="B56" i="1"/>
  <c r="A58" i="1" l="1"/>
  <c r="B57" i="1"/>
  <c r="A59" i="1" l="1"/>
  <c r="B58" i="1"/>
  <c r="A60" i="1" l="1"/>
  <c r="B59" i="1"/>
  <c r="A61" i="1" l="1"/>
  <c r="B60" i="1"/>
  <c r="A62" i="1" l="1"/>
  <c r="B61" i="1"/>
  <c r="A63" i="1" l="1"/>
  <c r="B62" i="1"/>
  <c r="B63" i="1" l="1"/>
  <c r="A64" i="1"/>
  <c r="B64" i="1" l="1"/>
  <c r="A65" i="1"/>
  <c r="A66" i="1" l="1"/>
  <c r="B65" i="1"/>
  <c r="A67" i="1" l="1"/>
  <c r="B66" i="1"/>
  <c r="A68" i="1" l="1"/>
  <c r="B67" i="1"/>
  <c r="A69" i="1" l="1"/>
  <c r="B68" i="1"/>
  <c r="B69" i="1" l="1"/>
  <c r="A70" i="1"/>
  <c r="B70" i="1" l="1"/>
  <c r="A71" i="1"/>
  <c r="B71" i="1" s="1"/>
</calcChain>
</file>

<file path=xl/sharedStrings.xml><?xml version="1.0" encoding="utf-8"?>
<sst xmlns="http://schemas.openxmlformats.org/spreadsheetml/2006/main" count="33" uniqueCount="31">
  <si>
    <t>Coeffs</t>
  </si>
  <si>
    <t>Lower</t>
  </si>
  <si>
    <t>Upper</t>
  </si>
  <si>
    <t>Nsubs</t>
  </si>
  <si>
    <t>Bracket</t>
  </si>
  <si>
    <t>Secant</t>
  </si>
  <si>
    <t>xstep</t>
  </si>
  <si>
    <t>Yield Curve</t>
  </si>
  <si>
    <t>Swap</t>
  </si>
  <si>
    <t>Tenor</t>
  </si>
  <si>
    <t>Name</t>
  </si>
  <si>
    <t>Notional</t>
  </si>
  <si>
    <t>InputType</t>
  </si>
  <si>
    <t>Maturity</t>
  </si>
  <si>
    <t>SpotRate</t>
  </si>
  <si>
    <t>ResetTime</t>
  </si>
  <si>
    <t>Paytime</t>
  </si>
  <si>
    <t>FwdRateCC</t>
  </si>
  <si>
    <t>FwdRateSC</t>
  </si>
  <si>
    <t>DiscFactor</t>
  </si>
  <si>
    <t>FloatLeg</t>
  </si>
  <si>
    <t>FixedLeg</t>
  </si>
  <si>
    <t>USD-FED</t>
  </si>
  <si>
    <t>Coupon</t>
  </si>
  <si>
    <t>IRS</t>
  </si>
  <si>
    <t>IRS Pricing</t>
  </si>
  <si>
    <t>Swaplet</t>
  </si>
  <si>
    <t>PRICING INTEREST RATE SWAPS</t>
  </si>
  <si>
    <t>Present Values</t>
  </si>
  <si>
    <t>ROOT FINDING TEST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</si>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</sst>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"/>
    <numFmt numFmtId="165" formatCode="0.0%"/>
    <numFmt numFmtId="166" formatCode="_(* #,##0_);_(* \(#,##0\);_(* &quot;-&quot;??_);_(@_)"/>
    <numFmt numFmtId="167" formatCode="_(* #,##0.0000_);_(* \(#,##0.0000\);_(* &quot;-&quot;??_);_(@_)"/>
    <numFmt numFmtId="168" formatCode="0.0000000"/>
    <numFmt numFmtId="169" formatCode="0.0000%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166" fontId="4" fillId="0" borderId="0" xfId="1" applyNumberFormat="1" applyFont="1"/>
    <xf numFmtId="10" fontId="4" fillId="0" borderId="0" xfId="0" applyNumberFormat="1" applyFont="1"/>
    <xf numFmtId="10" fontId="4" fillId="0" borderId="0" xfId="2" applyNumberFormat="1" applyFont="1"/>
    <xf numFmtId="167" fontId="4" fillId="0" borderId="0" xfId="1" applyNumberFormat="1" applyFont="1"/>
    <xf numFmtId="168" fontId="4" fillId="0" borderId="0" xfId="0" applyNumberFormat="1" applyFont="1"/>
    <xf numFmtId="167" fontId="6" fillId="0" borderId="0" xfId="1" applyNumberFormat="1" applyFont="1"/>
    <xf numFmtId="0" fontId="7" fillId="0" borderId="0" xfId="0" applyFont="1"/>
    <xf numFmtId="2" fontId="7" fillId="0" borderId="0" xfId="0" applyNumberFormat="1" applyFont="1"/>
    <xf numFmtId="164" fontId="7" fillId="0" borderId="0" xfId="0" applyNumberFormat="1" applyFont="1"/>
    <xf numFmtId="0" fontId="0" fillId="0" borderId="1" xfId="0" applyFont="1" applyBorder="1"/>
    <xf numFmtId="0" fontId="4" fillId="0" borderId="1" xfId="0" applyFont="1" applyBorder="1"/>
    <xf numFmtId="169" fontId="5" fillId="0" borderId="0" xfId="2" applyNumberFormat="1" applyFont="1"/>
    <xf numFmtId="0" fontId="8" fillId="0" borderId="0" xfId="0" applyFont="1"/>
    <xf numFmtId="0" fontId="9" fillId="0" borderId="0" xfId="0" applyFont="1"/>
    <xf numFmtId="168" fontId="0" fillId="0" borderId="0" xfId="0" applyNumberFormat="1" applyFont="1"/>
    <xf numFmtId="0" fontId="10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Polynomial</a:t>
            </a:r>
            <a:r>
              <a:rPr lang="en-US" baseline="0"/>
              <a:t> Plot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ROOTS!$A$11:$A$71</c:f>
              <c:numCache>
                <c:formatCode>General</c:formatCode>
                <c:ptCount val="61"/>
                <c:pt idx="0">
                  <c:v>-4</c:v>
                </c:pt>
                <c:pt idx="1">
                  <c:v>-3.9</c:v>
                </c:pt>
                <c:pt idx="2">
                  <c:v>-3.8</c:v>
                </c:pt>
                <c:pt idx="3">
                  <c:v>-3.6999999999999997</c:v>
                </c:pt>
                <c:pt idx="4">
                  <c:v>-3.5999999999999996</c:v>
                </c:pt>
                <c:pt idx="5">
                  <c:v>-3.4999999999999996</c:v>
                </c:pt>
                <c:pt idx="6">
                  <c:v>-3.3999999999999995</c:v>
                </c:pt>
                <c:pt idx="7">
                  <c:v>-3.2999999999999994</c:v>
                </c:pt>
                <c:pt idx="8">
                  <c:v>-3.1999999999999993</c:v>
                </c:pt>
                <c:pt idx="9">
                  <c:v>-3.0999999999999992</c:v>
                </c:pt>
                <c:pt idx="10">
                  <c:v>-2.9999999999999991</c:v>
                </c:pt>
                <c:pt idx="11">
                  <c:v>-2.899999999999999</c:v>
                </c:pt>
                <c:pt idx="12">
                  <c:v>-2.7999999999999989</c:v>
                </c:pt>
                <c:pt idx="13">
                  <c:v>-2.6999999999999988</c:v>
                </c:pt>
                <c:pt idx="14">
                  <c:v>-2.5999999999999988</c:v>
                </c:pt>
                <c:pt idx="15">
                  <c:v>-2.4999999999999987</c:v>
                </c:pt>
                <c:pt idx="16">
                  <c:v>-2.3999999999999986</c:v>
                </c:pt>
                <c:pt idx="17">
                  <c:v>-2.2999999999999985</c:v>
                </c:pt>
                <c:pt idx="18">
                  <c:v>-2.1999999999999984</c:v>
                </c:pt>
                <c:pt idx="19">
                  <c:v>-2.0999999999999983</c:v>
                </c:pt>
                <c:pt idx="20">
                  <c:v>-1.9999999999999982</c:v>
                </c:pt>
                <c:pt idx="21">
                  <c:v>-1.8999999999999981</c:v>
                </c:pt>
                <c:pt idx="22">
                  <c:v>-1.799999999999998</c:v>
                </c:pt>
                <c:pt idx="23">
                  <c:v>-1.699999999999998</c:v>
                </c:pt>
                <c:pt idx="24">
                  <c:v>-1.5999999999999979</c:v>
                </c:pt>
                <c:pt idx="25">
                  <c:v>-1.4999999999999978</c:v>
                </c:pt>
                <c:pt idx="26">
                  <c:v>-1.3999999999999977</c:v>
                </c:pt>
                <c:pt idx="27">
                  <c:v>-1.2999999999999976</c:v>
                </c:pt>
                <c:pt idx="28">
                  <c:v>-1.1999999999999975</c:v>
                </c:pt>
                <c:pt idx="29">
                  <c:v>-1.0999999999999974</c:v>
                </c:pt>
                <c:pt idx="30">
                  <c:v>-0.99999999999999745</c:v>
                </c:pt>
                <c:pt idx="31">
                  <c:v>-0.89999999999999747</c:v>
                </c:pt>
                <c:pt idx="32">
                  <c:v>-0.79999999999999749</c:v>
                </c:pt>
                <c:pt idx="33">
                  <c:v>-0.69999999999999751</c:v>
                </c:pt>
                <c:pt idx="34">
                  <c:v>-0.59999999999999754</c:v>
                </c:pt>
                <c:pt idx="35">
                  <c:v>-0.49999999999999756</c:v>
                </c:pt>
                <c:pt idx="36">
                  <c:v>-0.39999999999999758</c:v>
                </c:pt>
                <c:pt idx="37">
                  <c:v>-0.2999999999999976</c:v>
                </c:pt>
                <c:pt idx="38">
                  <c:v>-0.1999999999999976</c:v>
                </c:pt>
                <c:pt idx="39">
                  <c:v>-9.9999999999997591E-2</c:v>
                </c:pt>
                <c:pt idx="40">
                  <c:v>2.4147350785597155E-15</c:v>
                </c:pt>
                <c:pt idx="41">
                  <c:v>0.10000000000000242</c:v>
                </c:pt>
                <c:pt idx="42">
                  <c:v>0.20000000000000243</c:v>
                </c:pt>
                <c:pt idx="43">
                  <c:v>0.30000000000000243</c:v>
                </c:pt>
                <c:pt idx="44">
                  <c:v>0.40000000000000246</c:v>
                </c:pt>
                <c:pt idx="45">
                  <c:v>0.50000000000000244</c:v>
                </c:pt>
                <c:pt idx="46">
                  <c:v>0.60000000000000242</c:v>
                </c:pt>
                <c:pt idx="47">
                  <c:v>0.7000000000000024</c:v>
                </c:pt>
                <c:pt idx="48">
                  <c:v>0.80000000000000238</c:v>
                </c:pt>
                <c:pt idx="49">
                  <c:v>0.90000000000000235</c:v>
                </c:pt>
                <c:pt idx="50">
                  <c:v>1.0000000000000024</c:v>
                </c:pt>
                <c:pt idx="51">
                  <c:v>1.1000000000000025</c:v>
                </c:pt>
                <c:pt idx="52">
                  <c:v>1.2000000000000026</c:v>
                </c:pt>
                <c:pt idx="53">
                  <c:v>1.3000000000000027</c:v>
                </c:pt>
                <c:pt idx="54">
                  <c:v>1.4000000000000028</c:v>
                </c:pt>
                <c:pt idx="55">
                  <c:v>1.5000000000000029</c:v>
                </c:pt>
                <c:pt idx="56">
                  <c:v>1.600000000000003</c:v>
                </c:pt>
                <c:pt idx="57">
                  <c:v>1.7000000000000031</c:v>
                </c:pt>
                <c:pt idx="58">
                  <c:v>1.8000000000000032</c:v>
                </c:pt>
                <c:pt idx="59">
                  <c:v>1.9000000000000032</c:v>
                </c:pt>
                <c:pt idx="60">
                  <c:v>2.0000000000000031</c:v>
                </c:pt>
              </c:numCache>
            </c:numRef>
          </c:xVal>
          <c:yVal>
            <c:numRef>
              <c:f>ROOTS!$B$11:$B$71</c:f>
              <c:numCache>
                <c:formatCode>General</c:formatCode>
                <c:ptCount val="61"/>
                <c:pt idx="0">
                  <c:v>8</c:v>
                </c:pt>
                <c:pt idx="1">
                  <c:v>7.4099999999999993</c:v>
                </c:pt>
                <c:pt idx="2">
                  <c:v>6.84</c:v>
                </c:pt>
                <c:pt idx="3">
                  <c:v>6.2899999999999983</c:v>
                </c:pt>
                <c:pt idx="4">
                  <c:v>5.759999999999998</c:v>
                </c:pt>
                <c:pt idx="5">
                  <c:v>5.2499999999999973</c:v>
                </c:pt>
                <c:pt idx="6">
                  <c:v>4.759999999999998</c:v>
                </c:pt>
                <c:pt idx="7">
                  <c:v>4.2899999999999965</c:v>
                </c:pt>
                <c:pt idx="8">
                  <c:v>3.8399999999999963</c:v>
                </c:pt>
                <c:pt idx="9">
                  <c:v>3.4099999999999975</c:v>
                </c:pt>
                <c:pt idx="10">
                  <c:v>2.9999999999999964</c:v>
                </c:pt>
                <c:pt idx="11">
                  <c:v>2.6099999999999968</c:v>
                </c:pt>
                <c:pt idx="12">
                  <c:v>2.2399999999999958</c:v>
                </c:pt>
                <c:pt idx="13">
                  <c:v>1.8899999999999961</c:v>
                </c:pt>
                <c:pt idx="14">
                  <c:v>1.5599999999999961</c:v>
                </c:pt>
                <c:pt idx="15">
                  <c:v>1.2499999999999956</c:v>
                </c:pt>
                <c:pt idx="16">
                  <c:v>0.95999999999999641</c:v>
                </c:pt>
                <c:pt idx="17">
                  <c:v>0.68999999999999595</c:v>
                </c:pt>
                <c:pt idx="18">
                  <c:v>0.43999999999999595</c:v>
                </c:pt>
                <c:pt idx="19">
                  <c:v>0.20999999999999641</c:v>
                </c:pt>
                <c:pt idx="20">
                  <c:v>-3.5527136788005009E-15</c:v>
                </c:pt>
                <c:pt idx="21">
                  <c:v>-0.1900000000000035</c:v>
                </c:pt>
                <c:pt idx="22">
                  <c:v>-0.36000000000000298</c:v>
                </c:pt>
                <c:pt idx="23">
                  <c:v>-0.5100000000000029</c:v>
                </c:pt>
                <c:pt idx="24">
                  <c:v>-0.64000000000000234</c:v>
                </c:pt>
                <c:pt idx="25">
                  <c:v>-0.75000000000000222</c:v>
                </c:pt>
                <c:pt idx="26">
                  <c:v>-0.84000000000000186</c:v>
                </c:pt>
                <c:pt idx="27">
                  <c:v>-0.91000000000000147</c:v>
                </c:pt>
                <c:pt idx="28">
                  <c:v>-0.96000000000000107</c:v>
                </c:pt>
                <c:pt idx="29">
                  <c:v>-0.99000000000000044</c:v>
                </c:pt>
                <c:pt idx="30">
                  <c:v>-1</c:v>
                </c:pt>
                <c:pt idx="31">
                  <c:v>-0.98999999999999955</c:v>
                </c:pt>
                <c:pt idx="32">
                  <c:v>-0.95999999999999897</c:v>
                </c:pt>
                <c:pt idx="33">
                  <c:v>-0.90999999999999859</c:v>
                </c:pt>
                <c:pt idx="34">
                  <c:v>-0.83999999999999808</c:v>
                </c:pt>
                <c:pt idx="35">
                  <c:v>-0.74999999999999756</c:v>
                </c:pt>
                <c:pt idx="36">
                  <c:v>-0.63999999999999713</c:v>
                </c:pt>
                <c:pt idx="37">
                  <c:v>-0.50999999999999668</c:v>
                </c:pt>
                <c:pt idx="38">
                  <c:v>-0.35999999999999616</c:v>
                </c:pt>
                <c:pt idx="39">
                  <c:v>-0.18999999999999567</c:v>
                </c:pt>
                <c:pt idx="40">
                  <c:v>4.8294701571194365E-15</c:v>
                </c:pt>
                <c:pt idx="41">
                  <c:v>0.21000000000000532</c:v>
                </c:pt>
                <c:pt idx="42">
                  <c:v>0.44000000000000583</c:v>
                </c:pt>
                <c:pt idx="43">
                  <c:v>0.69000000000000627</c:v>
                </c:pt>
                <c:pt idx="44">
                  <c:v>0.96000000000000685</c:v>
                </c:pt>
                <c:pt idx="45">
                  <c:v>1.2500000000000073</c:v>
                </c:pt>
                <c:pt idx="46">
                  <c:v>1.5600000000000078</c:v>
                </c:pt>
                <c:pt idx="47">
                  <c:v>1.8900000000000081</c:v>
                </c:pt>
                <c:pt idx="48">
                  <c:v>2.2400000000000087</c:v>
                </c:pt>
                <c:pt idx="49">
                  <c:v>2.6100000000000092</c:v>
                </c:pt>
                <c:pt idx="50">
                  <c:v>3.0000000000000098</c:v>
                </c:pt>
                <c:pt idx="51">
                  <c:v>3.4100000000000108</c:v>
                </c:pt>
                <c:pt idx="52">
                  <c:v>3.8400000000000114</c:v>
                </c:pt>
                <c:pt idx="53">
                  <c:v>4.2900000000000125</c:v>
                </c:pt>
                <c:pt idx="54">
                  <c:v>4.7600000000000131</c:v>
                </c:pt>
                <c:pt idx="55">
                  <c:v>5.2500000000000142</c:v>
                </c:pt>
                <c:pt idx="56">
                  <c:v>5.7600000000000158</c:v>
                </c:pt>
                <c:pt idx="57">
                  <c:v>6.2900000000000169</c:v>
                </c:pt>
                <c:pt idx="58">
                  <c:v>6.8400000000000176</c:v>
                </c:pt>
                <c:pt idx="59">
                  <c:v>7.4100000000000188</c:v>
                </c:pt>
                <c:pt idx="60">
                  <c:v>8.0000000000000178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D7-4D76-87BC-6BC4750704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80602032"/>
        <c:axId val="-580430208"/>
      </c:scatterChart>
      <c:valAx>
        <c:axId val="-580602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430208"/>
        <c:crosses val="autoZero"/>
        <c:crossBetween val="midCat"/>
      </c:valAx>
      <c:valAx>
        <c:axId val="-580430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80602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647699</xdr:colOff>
      <xdr:row>10</xdr:row>
      <xdr:rowOff>4761</xdr:rowOff>
    </xdr:from>
    <xdr:to>
      <xdr:col>13</xdr:col>
      <xdr:colOff>481012</xdr:colOff>
      <xdr:row>32</xdr:row>
      <xdr:rowOff>138112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/>
  </sheetViews>
  <sheetFormatPr defaultRowHeight="14.25" x14ac:dyDescent="0.45"/>
  <cols>
    <col min="1" max="1" width="12" style="3" bestFit="1" customWidth="1"/>
    <col min="2" max="2" width="11.796875" style="3" customWidth="1"/>
    <col min="3" max="3" width="12.3984375" style="3" customWidth="1"/>
    <col min="4" max="4" width="10.6640625" style="3" bestFit="1" customWidth="1"/>
    <col min="5" max="5" width="13.3984375" style="3" customWidth="1"/>
    <col min="6" max="6" width="9.86328125" style="3" bestFit="1" customWidth="1"/>
    <col min="7" max="7" width="12" style="3" bestFit="1" customWidth="1"/>
    <col min="8" max="9" width="12" style="3" customWidth="1"/>
    <col min="10" max="11" width="13.73046875" style="3" bestFit="1" customWidth="1"/>
    <col min="12" max="16384" width="9.06640625" style="3"/>
  </cols>
  <sheetData>
    <row r="1" spans="1:11" ht="15.75" x14ac:dyDescent="0.5">
      <c r="A1" s="1" t="s">
        <v>27</v>
      </c>
    </row>
    <row r="2" spans="1:11" x14ac:dyDescent="0.45">
      <c r="A2" t="s">
        <v>30</v>
      </c>
      <c r="B2" s="21" t="str">
        <f>_xll.ORF.VERSION()</f>
        <v>0.6.0-debug</v>
      </c>
    </row>
    <row r="4" spans="1:11" ht="15.75" x14ac:dyDescent="0.5">
      <c r="A4" s="1"/>
      <c r="C4" s="2"/>
      <c r="D4" s="19" t="s">
        <v>7</v>
      </c>
      <c r="E4" s="18" t="str">
        <f>_xll.ORF.YCCREATE($B$6, A10:A17, B10:B17, B7)</f>
        <v>USD-FED¤7</v>
      </c>
      <c r="J4" s="4"/>
    </row>
    <row r="5" spans="1:11" x14ac:dyDescent="0.45">
      <c r="K5" s="5"/>
    </row>
    <row r="6" spans="1:11" x14ac:dyDescent="0.45">
      <c r="A6" s="3" t="s">
        <v>10</v>
      </c>
      <c r="B6" s="3" t="s">
        <v>22</v>
      </c>
      <c r="D6" s="4" t="s">
        <v>24</v>
      </c>
    </row>
    <row r="7" spans="1:11" x14ac:dyDescent="0.45">
      <c r="A7" s="3" t="s">
        <v>12</v>
      </c>
      <c r="B7" s="3">
        <v>0</v>
      </c>
      <c r="D7" s="3" t="s">
        <v>9</v>
      </c>
      <c r="E7" s="3">
        <v>0.5</v>
      </c>
    </row>
    <row r="8" spans="1:11" x14ac:dyDescent="0.45">
      <c r="D8" s="3" t="s">
        <v>23</v>
      </c>
      <c r="E8" s="17">
        <v>3.1877999999999997E-2</v>
      </c>
    </row>
    <row r="9" spans="1:11" x14ac:dyDescent="0.45">
      <c r="A9" s="3" t="s">
        <v>13</v>
      </c>
      <c r="B9" s="3" t="s">
        <v>14</v>
      </c>
      <c r="D9" s="3" t="s">
        <v>11</v>
      </c>
      <c r="E9" s="6">
        <v>1000000</v>
      </c>
    </row>
    <row r="10" spans="1:11" x14ac:dyDescent="0.45">
      <c r="A10" s="3">
        <f>1/12</f>
        <v>8.3333333333333329E-2</v>
      </c>
      <c r="B10" s="7">
        <v>0.01</v>
      </c>
      <c r="C10" s="7"/>
    </row>
    <row r="11" spans="1:11" x14ac:dyDescent="0.45">
      <c r="A11" s="3">
        <f>1/4</f>
        <v>0.25</v>
      </c>
      <c r="B11" s="7">
        <v>1.2E-2</v>
      </c>
      <c r="C11" s="7"/>
      <c r="D11" s="4" t="s">
        <v>25</v>
      </c>
    </row>
    <row r="12" spans="1:11" x14ac:dyDescent="0.45">
      <c r="A12" s="3">
        <f>1/2</f>
        <v>0.5</v>
      </c>
      <c r="B12" s="7">
        <v>1.2999999999999999E-2</v>
      </c>
      <c r="C12" s="7"/>
      <c r="D12" s="15" t="s">
        <v>26</v>
      </c>
      <c r="E12" s="16" t="s">
        <v>15</v>
      </c>
      <c r="F12" s="16" t="s">
        <v>16</v>
      </c>
      <c r="G12" s="16" t="s">
        <v>17</v>
      </c>
      <c r="H12" s="16" t="s">
        <v>18</v>
      </c>
      <c r="I12" s="16" t="s">
        <v>19</v>
      </c>
      <c r="J12" s="16" t="s">
        <v>20</v>
      </c>
      <c r="K12" s="16" t="s">
        <v>21</v>
      </c>
    </row>
    <row r="13" spans="1:11" x14ac:dyDescent="0.45">
      <c r="A13" s="3">
        <f>3/4</f>
        <v>0.75</v>
      </c>
      <c r="B13" s="7">
        <v>1.4E-2</v>
      </c>
      <c r="C13" s="7"/>
      <c r="D13" s="3">
        <v>1</v>
      </c>
      <c r="E13" s="3">
        <v>0.5</v>
      </c>
      <c r="F13" s="3">
        <f t="shared" ref="F13:F21" si="0">E13+$E$7</f>
        <v>1</v>
      </c>
      <c r="G13" s="8">
        <f>_xll.ORF.FWDRATE($E$4,E13,F13)</f>
        <v>1.7000000000000001E-2</v>
      </c>
      <c r="H13" s="8">
        <f>_xll.ORF.FROMCC(G13, 2)</f>
        <v>1.7072455144079068E-2</v>
      </c>
      <c r="I13" s="8">
        <f>_xll.ORF.DF($E$4, F13)</f>
        <v>0.98511193960306265</v>
      </c>
      <c r="J13" s="9">
        <f t="shared" ref="J13:J21" si="1">$E$9*I13*H13*$E$7</f>
        <v>8409.1397003850088</v>
      </c>
      <c r="K13" s="9">
        <f t="shared" ref="K13:K21" si="2">$E$9*I13*$E$8*$E$7</f>
        <v>15701.699205333214</v>
      </c>
    </row>
    <row r="14" spans="1:11" x14ac:dyDescent="0.45">
      <c r="A14" s="3">
        <v>1</v>
      </c>
      <c r="B14" s="7">
        <v>1.4999999999999999E-2</v>
      </c>
      <c r="C14" s="7"/>
      <c r="D14" s="3">
        <v>2</v>
      </c>
      <c r="E14" s="3">
        <f t="shared" ref="E14:E21" si="3">E13+$E$7</f>
        <v>1</v>
      </c>
      <c r="F14" s="3">
        <f t="shared" si="0"/>
        <v>1.5</v>
      </c>
      <c r="G14" s="8">
        <f>_xll.ORF.FWDRATE($E$4,E14,F14)</f>
        <v>2.5000000000000001E-2</v>
      </c>
      <c r="H14" s="8">
        <f>_xll.ORF.FROMCC(G14, 2)</f>
        <v>2.5156903081268833E-2</v>
      </c>
      <c r="I14" s="8">
        <f>_xll.ORF.DF($E$4, F14)</f>
        <v>0.972874682553454</v>
      </c>
      <c r="J14" s="9">
        <f t="shared" si="1"/>
        <v>12237.257049608712</v>
      </c>
      <c r="K14" s="9">
        <f t="shared" si="2"/>
        <v>15506.649565219501</v>
      </c>
    </row>
    <row r="15" spans="1:11" x14ac:dyDescent="0.45">
      <c r="A15" s="3">
        <v>2</v>
      </c>
      <c r="B15" s="7">
        <v>0.02</v>
      </c>
      <c r="C15" s="7"/>
      <c r="D15" s="3">
        <v>3</v>
      </c>
      <c r="E15" s="3">
        <f t="shared" si="3"/>
        <v>1.5</v>
      </c>
      <c r="F15" s="3">
        <f t="shared" si="0"/>
        <v>2</v>
      </c>
      <c r="G15" s="8">
        <f>_xll.ORF.FWDRATE($E$4,E15,F15)</f>
        <v>2.5000000000000001E-2</v>
      </c>
      <c r="H15" s="8">
        <f>_xll.ORF.FROMCC(G15, 2)</f>
        <v>2.5156903081268833E-2</v>
      </c>
      <c r="I15" s="8">
        <f>_xll.ORF.DF($E$4, F15)</f>
        <v>0.96078943915232318</v>
      </c>
      <c r="J15" s="9">
        <f t="shared" si="1"/>
        <v>12085.243401130816</v>
      </c>
      <c r="K15" s="9">
        <f t="shared" si="2"/>
        <v>15314.022870648878</v>
      </c>
    </row>
    <row r="16" spans="1:11" x14ac:dyDescent="0.45">
      <c r="A16" s="3">
        <v>3</v>
      </c>
      <c r="B16" s="7">
        <v>2.5000000000000001E-2</v>
      </c>
      <c r="C16" s="7"/>
      <c r="D16" s="3">
        <v>4</v>
      </c>
      <c r="E16" s="3">
        <f t="shared" si="3"/>
        <v>2</v>
      </c>
      <c r="F16" s="3">
        <f t="shared" si="0"/>
        <v>2.5</v>
      </c>
      <c r="G16" s="8">
        <f>_xll.ORF.FWDRATE($E$4,E16,F16)</f>
        <v>3.500000000000001E-2</v>
      </c>
      <c r="H16" s="8">
        <f>_xll.ORF.FROMCC(G16, 2)</f>
        <v>3.53080443015239E-2</v>
      </c>
      <c r="I16" s="8">
        <f>_xll.ORF.DF($E$4, F16)</f>
        <v>0.94412189038642214</v>
      </c>
      <c r="J16" s="9">
        <f t="shared" si="1"/>
        <v>16667.548765901141</v>
      </c>
      <c r="K16" s="9">
        <f t="shared" si="2"/>
        <v>15048.358810869182</v>
      </c>
    </row>
    <row r="17" spans="1:11" x14ac:dyDescent="0.45">
      <c r="A17" s="3">
        <v>5</v>
      </c>
      <c r="B17" s="7">
        <v>0.03</v>
      </c>
      <c r="C17" s="7"/>
      <c r="D17" s="3">
        <v>5</v>
      </c>
      <c r="E17" s="3">
        <f t="shared" si="3"/>
        <v>2.5</v>
      </c>
      <c r="F17" s="3">
        <f t="shared" si="0"/>
        <v>3</v>
      </c>
      <c r="G17" s="8">
        <f>_xll.ORF.FWDRATE($E$4,E17,F17)</f>
        <v>3.500000000000001E-2</v>
      </c>
      <c r="H17" s="8">
        <f>_xll.ORF.FROMCC(G17, 2)</f>
        <v>3.53080443015239E-2</v>
      </c>
      <c r="I17" s="8">
        <f>_xll.ORF.DF($E$4, F17)</f>
        <v>0.92774348632855286</v>
      </c>
      <c r="J17" s="9">
        <f t="shared" si="1"/>
        <v>16378.404057869388</v>
      </c>
      <c r="K17" s="9">
        <f t="shared" si="2"/>
        <v>14787.303428590802</v>
      </c>
    </row>
    <row r="18" spans="1:11" x14ac:dyDescent="0.45">
      <c r="D18" s="3">
        <v>6</v>
      </c>
      <c r="E18" s="3">
        <f t="shared" si="3"/>
        <v>3</v>
      </c>
      <c r="F18" s="3">
        <f t="shared" si="0"/>
        <v>3.5</v>
      </c>
      <c r="G18" s="8">
        <f>_xll.ORF.FWDRATE($E$4,E18,F18)</f>
        <v>3.7499999999999992E-2</v>
      </c>
      <c r="H18" s="8">
        <f>_xll.ORF.FROMCC(G18, 2)</f>
        <v>3.7853770104052664E-2</v>
      </c>
      <c r="I18" s="8">
        <f>_xll.ORF.DF($E$4, F18)</f>
        <v>0.91051036138003416</v>
      </c>
      <c r="J18" s="9">
        <f t="shared" si="1"/>
        <v>17233.12494851886</v>
      </c>
      <c r="K18" s="9">
        <f t="shared" si="2"/>
        <v>14512.624650036363</v>
      </c>
    </row>
    <row r="19" spans="1:11" x14ac:dyDescent="0.45">
      <c r="D19" s="3">
        <v>7</v>
      </c>
      <c r="E19" s="3">
        <f t="shared" si="3"/>
        <v>3.5</v>
      </c>
      <c r="F19" s="3">
        <f t="shared" si="0"/>
        <v>4</v>
      </c>
      <c r="G19" s="8">
        <f>_xll.ORF.FWDRATE($E$4,E19,F19)</f>
        <v>3.7499999999999992E-2</v>
      </c>
      <c r="H19" s="8">
        <f>_xll.ORF.FROMCC(G19, 2)</f>
        <v>3.7853770104052664E-2</v>
      </c>
      <c r="I19" s="8">
        <f>_xll.ORF.DF($E$4, F19)</f>
        <v>0.89359734710851568</v>
      </c>
      <c r="J19" s="9">
        <f t="shared" si="1"/>
        <v>16913.01427151855</v>
      </c>
      <c r="K19" s="9">
        <f t="shared" si="2"/>
        <v>14243.048115562629</v>
      </c>
    </row>
    <row r="20" spans="1:11" x14ac:dyDescent="0.45">
      <c r="D20" s="3">
        <v>8</v>
      </c>
      <c r="E20" s="3">
        <f t="shared" si="3"/>
        <v>4</v>
      </c>
      <c r="F20" s="3">
        <f t="shared" si="0"/>
        <v>4.5</v>
      </c>
      <c r="G20" s="8">
        <f>_xll.ORF.FWDRATE($E$4,E20,F20)</f>
        <v>3.7499999999999992E-2</v>
      </c>
      <c r="H20" s="8">
        <f>_xll.ORF.FROMCC(G20, 2)</f>
        <v>3.7853770104052664E-2</v>
      </c>
      <c r="I20" s="8">
        <f>_xll.ORF.DF($E$4, F20)</f>
        <v>0.876998497358217</v>
      </c>
      <c r="J20" s="9">
        <f t="shared" si="1"/>
        <v>16598.849750298792</v>
      </c>
      <c r="K20" s="9">
        <f t="shared" si="2"/>
        <v>13978.479049392619</v>
      </c>
    </row>
    <row r="21" spans="1:11" x14ac:dyDescent="0.45">
      <c r="D21" s="3">
        <v>9</v>
      </c>
      <c r="E21" s="3">
        <f t="shared" si="3"/>
        <v>4.5</v>
      </c>
      <c r="F21" s="3">
        <f t="shared" si="0"/>
        <v>5</v>
      </c>
      <c r="G21" s="8">
        <f>_xll.ORF.FWDRATE($E$4,E21,F21)</f>
        <v>3.7499999999999992E-2</v>
      </c>
      <c r="H21" s="8">
        <f>_xll.ORF.FROMCC(G21, 2)</f>
        <v>3.7853770104052664E-2</v>
      </c>
      <c r="I21" s="8">
        <f>_xll.ORF.DF($E$4, F21)</f>
        <v>0.86070797642505781</v>
      </c>
      <c r="J21" s="9">
        <f t="shared" si="1"/>
        <v>16290.52093315926</v>
      </c>
      <c r="K21" s="9">
        <f t="shared" si="2"/>
        <v>13718.824436238996</v>
      </c>
    </row>
    <row r="25" spans="1:11" x14ac:dyDescent="0.45">
      <c r="J25" s="4" t="s">
        <v>28</v>
      </c>
    </row>
    <row r="26" spans="1:11" x14ac:dyDescent="0.45">
      <c r="J26" s="20" t="s">
        <v>20</v>
      </c>
      <c r="K26" s="9">
        <f>SUM(J13:J21)</f>
        <v>132813.10287839052</v>
      </c>
    </row>
    <row r="27" spans="1:11" x14ac:dyDescent="0.45">
      <c r="J27" s="20" t="s">
        <v>21</v>
      </c>
      <c r="K27" s="9">
        <f>SUM(K13:K21)</f>
        <v>132811.0101318922</v>
      </c>
    </row>
    <row r="28" spans="1:11" x14ac:dyDescent="0.45">
      <c r="J28" s="10" t="s">
        <v>8</v>
      </c>
      <c r="K28" s="11">
        <f>K26-K27</f>
        <v>2.0927464983251411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1"/>
  <sheetViews>
    <sheetView workbookViewId="0"/>
  </sheetViews>
  <sheetFormatPr defaultRowHeight="14.25" x14ac:dyDescent="0.45"/>
  <sheetData>
    <row r="1" spans="1:9" ht="15.75" x14ac:dyDescent="0.5">
      <c r="A1" s="1" t="s">
        <v>29</v>
      </c>
    </row>
    <row r="2" spans="1:9" x14ac:dyDescent="0.45">
      <c r="F2" t="s">
        <v>4</v>
      </c>
      <c r="I2" t="s">
        <v>5</v>
      </c>
    </row>
    <row r="3" spans="1:9" x14ac:dyDescent="0.45">
      <c r="A3" t="s">
        <v>0</v>
      </c>
      <c r="C3" t="s">
        <v>1</v>
      </c>
      <c r="D3">
        <v>-4</v>
      </c>
      <c r="F3" s="12" t="str">
        <f t="array" ref="F3:G5">_xll.ORF.POLYBRACKET($A$4:$A$6, $D$3, $D$4, $D$5)</f>
        <v>NRoots</v>
      </c>
      <c r="G3" s="12">
        <v>2</v>
      </c>
      <c r="I3" s="14">
        <f>_xll.ORF.POLYSECANT($A$4:$A$6, $F$4, $G$4, 10^-12)</f>
        <v>-2</v>
      </c>
    </row>
    <row r="4" spans="1:9" x14ac:dyDescent="0.45">
      <c r="A4">
        <v>0</v>
      </c>
      <c r="C4" t="s">
        <v>2</v>
      </c>
      <c r="D4">
        <v>3</v>
      </c>
      <c r="F4" s="13">
        <v>-2.5999999999999996</v>
      </c>
      <c r="G4" s="13">
        <v>-1.8999999999999997</v>
      </c>
      <c r="I4" s="14">
        <f>_xll.ORF.POLYSECANT($A$4:$A$6, $F$5, $G$5, 10^-12)</f>
        <v>-1.6951573147309797E-28</v>
      </c>
    </row>
    <row r="5" spans="1:9" x14ac:dyDescent="0.45">
      <c r="A5">
        <v>2</v>
      </c>
      <c r="C5" t="s">
        <v>3</v>
      </c>
      <c r="D5">
        <v>10</v>
      </c>
      <c r="F5" s="13">
        <v>-0.49999999999999978</v>
      </c>
      <c r="G5" s="13">
        <v>0.20000000000000018</v>
      </c>
    </row>
    <row r="6" spans="1:9" x14ac:dyDescent="0.45">
      <c r="A6">
        <v>1</v>
      </c>
    </row>
    <row r="10" spans="1:9" x14ac:dyDescent="0.45">
      <c r="A10" t="s">
        <v>6</v>
      </c>
      <c r="B10">
        <v>0.1</v>
      </c>
    </row>
    <row r="11" spans="1:9" x14ac:dyDescent="0.45">
      <c r="A11">
        <f>D3</f>
        <v>-4</v>
      </c>
      <c r="B11">
        <f>$A$4+$A$5*A11+$A$6*A11^2</f>
        <v>8</v>
      </c>
    </row>
    <row r="12" spans="1:9" x14ac:dyDescent="0.45">
      <c r="A12">
        <f>A11+$B$10</f>
        <v>-3.9</v>
      </c>
      <c r="B12">
        <f t="shared" ref="B12:B63" si="0">$A$4+$A$5*A12+$A$6*A12^2</f>
        <v>7.4099999999999993</v>
      </c>
    </row>
    <row r="13" spans="1:9" x14ac:dyDescent="0.45">
      <c r="A13">
        <f t="shared" ref="A13:A71" si="1">A12+$B$10</f>
        <v>-3.8</v>
      </c>
      <c r="B13">
        <f t="shared" si="0"/>
        <v>6.84</v>
      </c>
    </row>
    <row r="14" spans="1:9" x14ac:dyDescent="0.45">
      <c r="A14">
        <f t="shared" si="1"/>
        <v>-3.6999999999999997</v>
      </c>
      <c r="B14">
        <f t="shared" si="0"/>
        <v>6.2899999999999983</v>
      </c>
    </row>
    <row r="15" spans="1:9" x14ac:dyDescent="0.45">
      <c r="A15">
        <f t="shared" si="1"/>
        <v>-3.5999999999999996</v>
      </c>
      <c r="B15">
        <f t="shared" si="0"/>
        <v>5.759999999999998</v>
      </c>
    </row>
    <row r="16" spans="1:9" x14ac:dyDescent="0.45">
      <c r="A16">
        <f t="shared" si="1"/>
        <v>-3.4999999999999996</v>
      </c>
      <c r="B16">
        <f t="shared" si="0"/>
        <v>5.2499999999999973</v>
      </c>
    </row>
    <row r="17" spans="1:2" x14ac:dyDescent="0.45">
      <c r="A17">
        <f t="shared" si="1"/>
        <v>-3.3999999999999995</v>
      </c>
      <c r="B17">
        <f t="shared" si="0"/>
        <v>4.759999999999998</v>
      </c>
    </row>
    <row r="18" spans="1:2" x14ac:dyDescent="0.45">
      <c r="A18">
        <f t="shared" si="1"/>
        <v>-3.2999999999999994</v>
      </c>
      <c r="B18">
        <f t="shared" si="0"/>
        <v>4.2899999999999965</v>
      </c>
    </row>
    <row r="19" spans="1:2" x14ac:dyDescent="0.45">
      <c r="A19">
        <f t="shared" si="1"/>
        <v>-3.1999999999999993</v>
      </c>
      <c r="B19">
        <f t="shared" si="0"/>
        <v>3.8399999999999963</v>
      </c>
    </row>
    <row r="20" spans="1:2" x14ac:dyDescent="0.45">
      <c r="A20">
        <f t="shared" si="1"/>
        <v>-3.0999999999999992</v>
      </c>
      <c r="B20">
        <f t="shared" si="0"/>
        <v>3.4099999999999975</v>
      </c>
    </row>
    <row r="21" spans="1:2" x14ac:dyDescent="0.45">
      <c r="A21">
        <f t="shared" si="1"/>
        <v>-2.9999999999999991</v>
      </c>
      <c r="B21">
        <f t="shared" si="0"/>
        <v>2.9999999999999964</v>
      </c>
    </row>
    <row r="22" spans="1:2" x14ac:dyDescent="0.45">
      <c r="A22">
        <f t="shared" si="1"/>
        <v>-2.899999999999999</v>
      </c>
      <c r="B22">
        <f t="shared" si="0"/>
        <v>2.6099999999999968</v>
      </c>
    </row>
    <row r="23" spans="1:2" x14ac:dyDescent="0.45">
      <c r="A23">
        <f t="shared" si="1"/>
        <v>-2.7999999999999989</v>
      </c>
      <c r="B23">
        <f t="shared" si="0"/>
        <v>2.2399999999999958</v>
      </c>
    </row>
    <row r="24" spans="1:2" x14ac:dyDescent="0.45">
      <c r="A24">
        <f t="shared" si="1"/>
        <v>-2.6999999999999988</v>
      </c>
      <c r="B24">
        <f t="shared" si="0"/>
        <v>1.8899999999999961</v>
      </c>
    </row>
    <row r="25" spans="1:2" x14ac:dyDescent="0.45">
      <c r="A25">
        <f t="shared" si="1"/>
        <v>-2.5999999999999988</v>
      </c>
      <c r="B25">
        <f t="shared" si="0"/>
        <v>1.5599999999999961</v>
      </c>
    </row>
    <row r="26" spans="1:2" x14ac:dyDescent="0.45">
      <c r="A26">
        <f t="shared" si="1"/>
        <v>-2.4999999999999987</v>
      </c>
      <c r="B26">
        <f t="shared" si="0"/>
        <v>1.2499999999999956</v>
      </c>
    </row>
    <row r="27" spans="1:2" x14ac:dyDescent="0.45">
      <c r="A27">
        <f t="shared" si="1"/>
        <v>-2.3999999999999986</v>
      </c>
      <c r="B27">
        <f t="shared" si="0"/>
        <v>0.95999999999999641</v>
      </c>
    </row>
    <row r="28" spans="1:2" x14ac:dyDescent="0.45">
      <c r="A28">
        <f t="shared" si="1"/>
        <v>-2.2999999999999985</v>
      </c>
      <c r="B28">
        <f t="shared" si="0"/>
        <v>0.68999999999999595</v>
      </c>
    </row>
    <row r="29" spans="1:2" x14ac:dyDescent="0.45">
      <c r="A29">
        <f t="shared" si="1"/>
        <v>-2.1999999999999984</v>
      </c>
      <c r="B29">
        <f t="shared" si="0"/>
        <v>0.43999999999999595</v>
      </c>
    </row>
    <row r="30" spans="1:2" x14ac:dyDescent="0.45">
      <c r="A30">
        <f t="shared" si="1"/>
        <v>-2.0999999999999983</v>
      </c>
      <c r="B30">
        <f t="shared" si="0"/>
        <v>0.20999999999999641</v>
      </c>
    </row>
    <row r="31" spans="1:2" x14ac:dyDescent="0.45">
      <c r="A31">
        <f t="shared" si="1"/>
        <v>-1.9999999999999982</v>
      </c>
      <c r="B31">
        <f t="shared" si="0"/>
        <v>-3.5527136788005009E-15</v>
      </c>
    </row>
    <row r="32" spans="1:2" x14ac:dyDescent="0.45">
      <c r="A32">
        <f t="shared" si="1"/>
        <v>-1.8999999999999981</v>
      </c>
      <c r="B32">
        <f t="shared" si="0"/>
        <v>-0.1900000000000035</v>
      </c>
    </row>
    <row r="33" spans="1:2" x14ac:dyDescent="0.45">
      <c r="A33">
        <f t="shared" si="1"/>
        <v>-1.799999999999998</v>
      </c>
      <c r="B33">
        <f t="shared" si="0"/>
        <v>-0.36000000000000298</v>
      </c>
    </row>
    <row r="34" spans="1:2" x14ac:dyDescent="0.45">
      <c r="A34">
        <f t="shared" si="1"/>
        <v>-1.699999999999998</v>
      </c>
      <c r="B34">
        <f t="shared" si="0"/>
        <v>-0.5100000000000029</v>
      </c>
    </row>
    <row r="35" spans="1:2" x14ac:dyDescent="0.45">
      <c r="A35">
        <f t="shared" si="1"/>
        <v>-1.5999999999999979</v>
      </c>
      <c r="B35">
        <f t="shared" si="0"/>
        <v>-0.64000000000000234</v>
      </c>
    </row>
    <row r="36" spans="1:2" x14ac:dyDescent="0.45">
      <c r="A36">
        <f t="shared" si="1"/>
        <v>-1.4999999999999978</v>
      </c>
      <c r="B36">
        <f t="shared" si="0"/>
        <v>-0.75000000000000222</v>
      </c>
    </row>
    <row r="37" spans="1:2" x14ac:dyDescent="0.45">
      <c r="A37">
        <f t="shared" si="1"/>
        <v>-1.3999999999999977</v>
      </c>
      <c r="B37">
        <f t="shared" si="0"/>
        <v>-0.84000000000000186</v>
      </c>
    </row>
    <row r="38" spans="1:2" x14ac:dyDescent="0.45">
      <c r="A38">
        <f t="shared" si="1"/>
        <v>-1.2999999999999976</v>
      </c>
      <c r="B38">
        <f t="shared" si="0"/>
        <v>-0.91000000000000147</v>
      </c>
    </row>
    <row r="39" spans="1:2" x14ac:dyDescent="0.45">
      <c r="A39">
        <f t="shared" si="1"/>
        <v>-1.1999999999999975</v>
      </c>
      <c r="B39">
        <f t="shared" si="0"/>
        <v>-0.96000000000000107</v>
      </c>
    </row>
    <row r="40" spans="1:2" x14ac:dyDescent="0.45">
      <c r="A40">
        <f t="shared" si="1"/>
        <v>-1.0999999999999974</v>
      </c>
      <c r="B40">
        <f t="shared" si="0"/>
        <v>-0.99000000000000044</v>
      </c>
    </row>
    <row r="41" spans="1:2" x14ac:dyDescent="0.45">
      <c r="A41">
        <f t="shared" si="1"/>
        <v>-0.99999999999999745</v>
      </c>
      <c r="B41">
        <f t="shared" si="0"/>
        <v>-1</v>
      </c>
    </row>
    <row r="42" spans="1:2" x14ac:dyDescent="0.45">
      <c r="A42">
        <f t="shared" si="1"/>
        <v>-0.89999999999999747</v>
      </c>
      <c r="B42">
        <f t="shared" si="0"/>
        <v>-0.98999999999999955</v>
      </c>
    </row>
    <row r="43" spans="1:2" x14ac:dyDescent="0.45">
      <c r="A43">
        <f t="shared" si="1"/>
        <v>-0.79999999999999749</v>
      </c>
      <c r="B43">
        <f t="shared" si="0"/>
        <v>-0.95999999999999897</v>
      </c>
    </row>
    <row r="44" spans="1:2" x14ac:dyDescent="0.45">
      <c r="A44">
        <f t="shared" si="1"/>
        <v>-0.69999999999999751</v>
      </c>
      <c r="B44">
        <f t="shared" si="0"/>
        <v>-0.90999999999999859</v>
      </c>
    </row>
    <row r="45" spans="1:2" x14ac:dyDescent="0.45">
      <c r="A45">
        <f t="shared" si="1"/>
        <v>-0.59999999999999754</v>
      </c>
      <c r="B45">
        <f t="shared" si="0"/>
        <v>-0.83999999999999808</v>
      </c>
    </row>
    <row r="46" spans="1:2" x14ac:dyDescent="0.45">
      <c r="A46">
        <f t="shared" si="1"/>
        <v>-0.49999999999999756</v>
      </c>
      <c r="B46">
        <f t="shared" si="0"/>
        <v>-0.74999999999999756</v>
      </c>
    </row>
    <row r="47" spans="1:2" x14ac:dyDescent="0.45">
      <c r="A47">
        <f t="shared" si="1"/>
        <v>-0.39999999999999758</v>
      </c>
      <c r="B47">
        <f t="shared" si="0"/>
        <v>-0.63999999999999713</v>
      </c>
    </row>
    <row r="48" spans="1:2" x14ac:dyDescent="0.45">
      <c r="A48">
        <f t="shared" si="1"/>
        <v>-0.2999999999999976</v>
      </c>
      <c r="B48">
        <f t="shared" si="0"/>
        <v>-0.50999999999999668</v>
      </c>
    </row>
    <row r="49" spans="1:2" x14ac:dyDescent="0.45">
      <c r="A49">
        <f t="shared" si="1"/>
        <v>-0.1999999999999976</v>
      </c>
      <c r="B49">
        <f t="shared" si="0"/>
        <v>-0.35999999999999616</v>
      </c>
    </row>
    <row r="50" spans="1:2" x14ac:dyDescent="0.45">
      <c r="A50">
        <f t="shared" si="1"/>
        <v>-9.9999999999997591E-2</v>
      </c>
      <c r="B50">
        <f t="shared" si="0"/>
        <v>-0.18999999999999567</v>
      </c>
    </row>
    <row r="51" spans="1:2" x14ac:dyDescent="0.45">
      <c r="A51">
        <f t="shared" si="1"/>
        <v>2.4147350785597155E-15</v>
      </c>
      <c r="B51">
        <f t="shared" si="0"/>
        <v>4.8294701571194365E-15</v>
      </c>
    </row>
    <row r="52" spans="1:2" x14ac:dyDescent="0.45">
      <c r="A52">
        <f t="shared" si="1"/>
        <v>0.10000000000000242</v>
      </c>
      <c r="B52">
        <f t="shared" si="0"/>
        <v>0.21000000000000532</v>
      </c>
    </row>
    <row r="53" spans="1:2" x14ac:dyDescent="0.45">
      <c r="A53">
        <f t="shared" si="1"/>
        <v>0.20000000000000243</v>
      </c>
      <c r="B53">
        <f t="shared" si="0"/>
        <v>0.44000000000000583</v>
      </c>
    </row>
    <row r="54" spans="1:2" x14ac:dyDescent="0.45">
      <c r="A54">
        <f t="shared" si="1"/>
        <v>0.30000000000000243</v>
      </c>
      <c r="B54">
        <f t="shared" si="0"/>
        <v>0.69000000000000627</v>
      </c>
    </row>
    <row r="55" spans="1:2" x14ac:dyDescent="0.45">
      <c r="A55">
        <f t="shared" si="1"/>
        <v>0.40000000000000246</v>
      </c>
      <c r="B55">
        <f t="shared" si="0"/>
        <v>0.96000000000000685</v>
      </c>
    </row>
    <row r="56" spans="1:2" x14ac:dyDescent="0.45">
      <c r="A56">
        <f t="shared" si="1"/>
        <v>0.50000000000000244</v>
      </c>
      <c r="B56">
        <f t="shared" si="0"/>
        <v>1.2500000000000073</v>
      </c>
    </row>
    <row r="57" spans="1:2" x14ac:dyDescent="0.45">
      <c r="A57">
        <f t="shared" si="1"/>
        <v>0.60000000000000242</v>
      </c>
      <c r="B57">
        <f t="shared" si="0"/>
        <v>1.5600000000000078</v>
      </c>
    </row>
    <row r="58" spans="1:2" x14ac:dyDescent="0.45">
      <c r="A58">
        <f t="shared" si="1"/>
        <v>0.7000000000000024</v>
      </c>
      <c r="B58">
        <f t="shared" si="0"/>
        <v>1.8900000000000081</v>
      </c>
    </row>
    <row r="59" spans="1:2" x14ac:dyDescent="0.45">
      <c r="A59">
        <f t="shared" si="1"/>
        <v>0.80000000000000238</v>
      </c>
      <c r="B59">
        <f t="shared" si="0"/>
        <v>2.2400000000000087</v>
      </c>
    </row>
    <row r="60" spans="1:2" x14ac:dyDescent="0.45">
      <c r="A60">
        <f t="shared" si="1"/>
        <v>0.90000000000000235</v>
      </c>
      <c r="B60">
        <f t="shared" si="0"/>
        <v>2.6100000000000092</v>
      </c>
    </row>
    <row r="61" spans="1:2" x14ac:dyDescent="0.45">
      <c r="A61">
        <f t="shared" si="1"/>
        <v>1.0000000000000024</v>
      </c>
      <c r="B61">
        <f t="shared" si="0"/>
        <v>3.0000000000000098</v>
      </c>
    </row>
    <row r="62" spans="1:2" x14ac:dyDescent="0.45">
      <c r="A62">
        <f t="shared" si="1"/>
        <v>1.1000000000000025</v>
      </c>
      <c r="B62">
        <f t="shared" si="0"/>
        <v>3.4100000000000108</v>
      </c>
    </row>
    <row r="63" spans="1:2" x14ac:dyDescent="0.45">
      <c r="A63">
        <f t="shared" si="1"/>
        <v>1.2000000000000026</v>
      </c>
      <c r="B63">
        <f t="shared" si="0"/>
        <v>3.8400000000000114</v>
      </c>
    </row>
    <row r="64" spans="1:2" x14ac:dyDescent="0.45">
      <c r="A64">
        <f t="shared" si="1"/>
        <v>1.3000000000000027</v>
      </c>
      <c r="B64">
        <f t="shared" ref="B64:B70" si="2">$A$4+$A$5*A64+$A$6*A64^2</f>
        <v>4.2900000000000125</v>
      </c>
    </row>
    <row r="65" spans="1:2" x14ac:dyDescent="0.45">
      <c r="A65">
        <f t="shared" si="1"/>
        <v>1.4000000000000028</v>
      </c>
      <c r="B65">
        <f t="shared" si="2"/>
        <v>4.7600000000000131</v>
      </c>
    </row>
    <row r="66" spans="1:2" x14ac:dyDescent="0.45">
      <c r="A66">
        <f t="shared" si="1"/>
        <v>1.5000000000000029</v>
      </c>
      <c r="B66">
        <f t="shared" si="2"/>
        <v>5.2500000000000142</v>
      </c>
    </row>
    <row r="67" spans="1:2" x14ac:dyDescent="0.45">
      <c r="A67">
        <f t="shared" si="1"/>
        <v>1.600000000000003</v>
      </c>
      <c r="B67">
        <f t="shared" si="2"/>
        <v>5.7600000000000158</v>
      </c>
    </row>
    <row r="68" spans="1:2" x14ac:dyDescent="0.45">
      <c r="A68">
        <f t="shared" si="1"/>
        <v>1.7000000000000031</v>
      </c>
      <c r="B68">
        <f t="shared" si="2"/>
        <v>6.2900000000000169</v>
      </c>
    </row>
    <row r="69" spans="1:2" x14ac:dyDescent="0.45">
      <c r="A69">
        <f t="shared" si="1"/>
        <v>1.8000000000000032</v>
      </c>
      <c r="B69">
        <f t="shared" si="2"/>
        <v>6.8400000000000176</v>
      </c>
    </row>
    <row r="70" spans="1:2" x14ac:dyDescent="0.45">
      <c r="A70">
        <f t="shared" si="1"/>
        <v>1.9000000000000032</v>
      </c>
      <c r="B70">
        <f t="shared" si="2"/>
        <v>7.4100000000000188</v>
      </c>
    </row>
    <row r="71" spans="1:2" x14ac:dyDescent="0.45">
      <c r="A71">
        <f t="shared" si="1"/>
        <v>2.0000000000000031</v>
      </c>
      <c r="B71">
        <f t="shared" ref="B71" si="3">$A$4+$A$5*A71+$A$6*A71^2</f>
        <v>8.0000000000000178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IRS_PRICE</vt:lpstr>
      <vt:lpstr>ROOTS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</dc:creator>
  <cp:lastModifiedBy>michalis</cp:lastModifiedBy>
  <dcterms:created xsi:type="dcterms:W3CDTF">2015-03-01T15:36:35Z</dcterms:created>
  <dcterms:modified xsi:type="dcterms:W3CDTF">2018-11-02T22:00:36Z</dcterms:modified>
</cp:coreProperties>
</file>