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VBA EXCELL\Coursera\PART I\week5\"/>
    </mc:Choice>
  </mc:AlternateContent>
  <xr:revisionPtr revIDLastSave="0" documentId="13_ncr:1_{23108DD3-78E7-4566-923F-73D78437197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jercicio 1" sheetId="2" r:id="rId1"/>
    <sheet name="Ejercicio 2" sheetId="3" r:id="rId2"/>
    <sheet name="Informe de sensibilidad 1" sheetId="5" r:id="rId3"/>
    <sheet name="Hoja1" sheetId="4" r:id="rId4"/>
  </sheets>
  <externalReferences>
    <externalReference r:id="rId5"/>
    <externalReference r:id="rId6"/>
  </externalReferences>
  <definedNames>
    <definedName name="BudgetTab">#REF!</definedName>
    <definedName name="C_">'[1]Diseño de ingeniería'!$G$10</definedName>
    <definedName name="clientes">'[2]buscar objetivo1'!#REF!</definedName>
    <definedName name="empleados">'[2]buscar objetivo1'!#REF!</definedName>
    <definedName name="formas">'[2]buscar objetivo1'!#REF!</definedName>
    <definedName name="L_">'[1]Diseño de ingeniería'!$G$9</definedName>
    <definedName name="locales">'[2]buscar objetivo1'!#REF!</definedName>
    <definedName name="lstAlumnos">#REF!</definedName>
    <definedName name="lstBase">#REF!</definedName>
    <definedName name="lstCat">#REF!</definedName>
    <definedName name="lstCtg">#REF!</definedName>
    <definedName name="lstGrado">#REF!</definedName>
    <definedName name="lstNiv">#REF!</definedName>
    <definedName name="lstNivel">#REF!</definedName>
    <definedName name="lstProc">#REF!</definedName>
    <definedName name="lstProcendencia">#REF!</definedName>
    <definedName name="lstSeccion">#REF!</definedName>
    <definedName name="q0">'[1]Diseño de ingeniería'!$G$6</definedName>
    <definedName name="R_">'[1]Diseño de ingeniería'!$G$12</definedName>
    <definedName name="solver_adj" localSheetId="0" hidden="1">'Ejercicio 1'!$D$7:$D$13</definedName>
    <definedName name="solver_adj" localSheetId="1" hidden="1">'Ejercicio 2'!$C$8:$G$10</definedName>
    <definedName name="solver_adj" localSheetId="3" hidden="1">Hoja1!$C$74</definedName>
    <definedName name="solver_cvg" localSheetId="0" hidden="1">0.001</definedName>
    <definedName name="solver_cvg" localSheetId="1" hidden="1">0.001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3" hidden="1">2147483647</definedName>
    <definedName name="solver_lhs1" localSheetId="0" hidden="1">'Ejercicio 1'!$D$7:$D$13</definedName>
    <definedName name="solver_lhs1" localSheetId="1" hidden="1">'Ejercicio 2'!$B$8:$B$10</definedName>
    <definedName name="solver_lhs1" localSheetId="3" hidden="1">Hoja1!$C$74</definedName>
    <definedName name="solver_lhs2" localSheetId="0" hidden="1">'Ejercicio 1'!$D$7:$D$13</definedName>
    <definedName name="solver_lhs2" localSheetId="1" hidden="1">'Ejercicio 2'!$C$12:$G$12</definedName>
    <definedName name="solver_lhs2" localSheetId="3" hidden="1">Hoja1!$C$74</definedName>
    <definedName name="solver_lhs3" localSheetId="0" hidden="1">'Ejercicio 1'!$F$15:$L$15</definedName>
    <definedName name="solver_lhs3" localSheetId="1" hidden="1">'Ejercicio 2'!$C$8:$G$10</definedName>
    <definedName name="solver_lhs4" localSheetId="1" hidden="1">'Ejercicio 2'!$C$8:$G$10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3</definedName>
    <definedName name="solver_num" localSheetId="1" hidden="1">4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'Ejercicio 1'!$D$20</definedName>
    <definedName name="solver_opt" localSheetId="1" hidden="1">'Ejercicio 2'!$B$20</definedName>
    <definedName name="solver_opt" localSheetId="3" hidden="1">Hoja1!$C$73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4</definedName>
    <definedName name="solver_rel1" localSheetId="1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3" hidden="1">3</definedName>
    <definedName name="solver_rel3" localSheetId="0" hidden="1">3</definedName>
    <definedName name="solver_rel3" localSheetId="1" hidden="1">4</definedName>
    <definedName name="solver_rel4" localSheetId="1" hidden="1">3</definedName>
    <definedName name="solver_rhs1" localSheetId="0" hidden="1">entero</definedName>
    <definedName name="solver_rhs1" localSheetId="1" hidden="1">'Ejercicio 2'!$B$16:$B$18</definedName>
    <definedName name="solver_rhs1" localSheetId="3" hidden="1">10</definedName>
    <definedName name="solver_rhs2" localSheetId="0" hidden="1">0</definedName>
    <definedName name="solver_rhs2" localSheetId="1" hidden="1">'Ejercicio 2'!$C$14:$G$14</definedName>
    <definedName name="solver_rhs2" localSheetId="3" hidden="1">0</definedName>
    <definedName name="solver_rhs3" localSheetId="0" hidden="1">'Ejercicio 1'!$F$17:$L$17</definedName>
    <definedName name="solver_rhs3" localSheetId="1" hidden="1">entero</definedName>
    <definedName name="solver_rhs4" localSheetId="1" hidden="1">0</definedName>
    <definedName name="solver_rlx" localSheetId="0" hidden="1">1</definedName>
    <definedName name="solver_rlx" localSheetId="1" hidden="1">1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3" hidden="1">2147483647</definedName>
    <definedName name="solver_tmp" localSheetId="0" hidden="1">0</definedName>
    <definedName name="solver_tol" localSheetId="0" hidden="1">0.05</definedName>
    <definedName name="solver_tol" localSheetId="1" hidden="1">0.05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t_">'[1]Diseño de ingeniería'!$G$8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4" l="1"/>
  <c r="D132" i="4" s="1"/>
  <c r="C133" i="4" s="1"/>
  <c r="D133" i="4" s="1"/>
  <c r="C134" i="4" s="1"/>
  <c r="D134" i="4" s="1"/>
  <c r="C135" i="4" s="1"/>
  <c r="D135" i="4" s="1"/>
  <c r="D131" i="4"/>
  <c r="C131" i="4"/>
  <c r="D130" i="4"/>
  <c r="C123" i="4"/>
  <c r="D123" i="4" s="1"/>
  <c r="C124" i="4" s="1"/>
  <c r="D124" i="4" s="1"/>
  <c r="C125" i="4" s="1"/>
  <c r="D125" i="4" s="1"/>
  <c r="C126" i="4" s="1"/>
  <c r="D126" i="4" s="1"/>
  <c r="C117" i="4"/>
  <c r="D117" i="4" s="1"/>
  <c r="C118" i="4" s="1"/>
  <c r="D118" i="4" s="1"/>
  <c r="C119" i="4" s="1"/>
  <c r="D119" i="4" s="1"/>
  <c r="C120" i="4" s="1"/>
  <c r="D120" i="4" s="1"/>
  <c r="C121" i="4" s="1"/>
  <c r="D121" i="4" s="1"/>
  <c r="C122" i="4" s="1"/>
  <c r="D122" i="4" s="1"/>
  <c r="C114" i="4"/>
  <c r="D114" i="4" s="1"/>
  <c r="C115" i="4" s="1"/>
  <c r="D115" i="4" s="1"/>
  <c r="C116" i="4" s="1"/>
  <c r="D116" i="4" s="1"/>
  <c r="C108" i="4"/>
  <c r="D108" i="4" s="1"/>
  <c r="C109" i="4" s="1"/>
  <c r="D109" i="4" s="1"/>
  <c r="C110" i="4" s="1"/>
  <c r="D110" i="4" s="1"/>
  <c r="C111" i="4" s="1"/>
  <c r="D111" i="4" s="1"/>
  <c r="C112" i="4" s="1"/>
  <c r="D112" i="4" s="1"/>
  <c r="C113" i="4" s="1"/>
  <c r="D113" i="4" s="1"/>
  <c r="D107" i="4"/>
  <c r="C107" i="4"/>
  <c r="D106" i="4"/>
  <c r="D101" i="4"/>
  <c r="D97" i="4" l="1"/>
  <c r="D96" i="4"/>
  <c r="C73" i="4"/>
  <c r="B53" i="4"/>
  <c r="C35" i="4"/>
  <c r="C20" i="3" l="1"/>
  <c r="B20" i="3"/>
  <c r="D15" i="2" l="1"/>
  <c r="D20" i="2" s="1"/>
  <c r="B8" i="3" l="1"/>
  <c r="B9" i="3"/>
  <c r="B10" i="3"/>
  <c r="C12" i="3"/>
  <c r="D12" i="3"/>
  <c r="E12" i="3"/>
  <c r="F12" i="3"/>
  <c r="G12" i="3"/>
  <c r="D20" i="3"/>
  <c r="E20" i="3"/>
  <c r="F20" i="3"/>
  <c r="G20" i="3"/>
  <c r="L15" i="2"/>
  <c r="K15" i="2"/>
  <c r="J15" i="2"/>
  <c r="I15" i="2"/>
  <c r="H15" i="2"/>
  <c r="G15" i="2"/>
  <c r="F15" i="2"/>
  <c r="G114" i="4"/>
  <c r="G115" i="4"/>
  <c r="F137" i="4"/>
  <c r="G137" i="4"/>
</calcChain>
</file>

<file path=xl/sharedStrings.xml><?xml version="1.0" encoding="utf-8"?>
<sst xmlns="http://schemas.openxmlformats.org/spreadsheetml/2006/main" count="104" uniqueCount="84">
  <si>
    <t>Total</t>
  </si>
  <si>
    <t>Cada empleado trabaja cinco días consecutivos y dispone de dos días de descanso. Se trata</t>
  </si>
  <si>
    <t>en cada momento, minimizando los costos salariales.</t>
  </si>
  <si>
    <t>Horarios</t>
  </si>
  <si>
    <t xml:space="preserve">   Días de descanso</t>
  </si>
  <si>
    <t>Empleados</t>
  </si>
  <si>
    <t>Dom</t>
  </si>
  <si>
    <t>Lun</t>
  </si>
  <si>
    <t>Mar</t>
  </si>
  <si>
    <t>Mié</t>
  </si>
  <si>
    <t>Jue</t>
  </si>
  <si>
    <t>Vie</t>
  </si>
  <si>
    <t>Sáb</t>
  </si>
  <si>
    <t>Códigos de color</t>
  </si>
  <si>
    <t xml:space="preserve">  A</t>
  </si>
  <si>
    <t>Domingo, lunes</t>
  </si>
  <si>
    <t xml:space="preserve">  B</t>
  </si>
  <si>
    <t>Lunes, martes</t>
  </si>
  <si>
    <t xml:space="preserve">  Celda objetivo</t>
  </si>
  <si>
    <t xml:space="preserve">  C</t>
  </si>
  <si>
    <t>Martes, miércoles</t>
  </si>
  <si>
    <t xml:space="preserve">  D</t>
  </si>
  <si>
    <t>Miércoles, jueves</t>
  </si>
  <si>
    <t xml:space="preserve">  Celdas a cambiar</t>
  </si>
  <si>
    <t xml:space="preserve">  E</t>
  </si>
  <si>
    <t>Jueves, viernes</t>
  </si>
  <si>
    <t xml:space="preserve">  F</t>
  </si>
  <si>
    <t>Viernes, sábado</t>
  </si>
  <si>
    <t xml:space="preserve">  Restricciones</t>
  </si>
  <si>
    <t xml:space="preserve">  G</t>
  </si>
  <si>
    <t>Sábado, domingo</t>
  </si>
  <si>
    <t>Totales por horario:</t>
  </si>
  <si>
    <t>Demanda total:</t>
  </si>
  <si>
    <t>Salario semanal:</t>
  </si>
  <si>
    <t>Envío:</t>
  </si>
  <si>
    <t>Chiclayo</t>
  </si>
  <si>
    <t>Arequipa</t>
  </si>
  <si>
    <t>Lima</t>
  </si>
  <si>
    <t>Costos de envío de la planta "x" al almacén "y" (en la intersección):</t>
  </si>
  <si>
    <t>Existencias</t>
  </si>
  <si>
    <t>Plantas:</t>
  </si>
  <si>
    <t>Demandas por almacén--&gt;</t>
  </si>
  <si>
    <t>TOTAL:</t>
  </si>
  <si>
    <t>---</t>
  </si>
  <si>
    <t>Ica</t>
  </si>
  <si>
    <t>Moquegua</t>
  </si>
  <si>
    <t>Piura</t>
  </si>
  <si>
    <t>Tacna</t>
  </si>
  <si>
    <t>Trujillo</t>
  </si>
  <si>
    <t>Plantas</t>
  </si>
  <si>
    <t>Cantidad a enviar de la planta "x" al almacén "y' (en la intersección):</t>
  </si>
  <si>
    <t>en cada planta y satisfaciendo la demanda de cada almacén regional.</t>
  </si>
  <si>
    <t>cercanos a los centros de demanda regionales, sin exceder las existencias disponibles</t>
  </si>
  <si>
    <t>Minimizar el costo de envío de mercancías desde las plantas de producción hasta los almacenes</t>
  </si>
  <si>
    <t>Ejemplo 2:  Problema de transporte.</t>
  </si>
  <si>
    <t>de confeccionar un horario adecuado, de manera que la empresa cuente con personal suficiente</t>
  </si>
  <si>
    <t>Ejemplo 1:  Planificación del horario para el personal de una empresa.</t>
  </si>
  <si>
    <t>Sueldo/empleado/semana:</t>
  </si>
  <si>
    <t>X</t>
  </si>
  <si>
    <t>F(X)</t>
  </si>
  <si>
    <t>V(T)</t>
  </si>
  <si>
    <t>T</t>
  </si>
  <si>
    <t>x</t>
  </si>
  <si>
    <t xml:space="preserve">ES EL QUE  ESTE MAS  C ERCA   DEL VALOR  QUE  LE  DES A  X </t>
  </si>
  <si>
    <t>f(x )</t>
  </si>
  <si>
    <t>Microsoft Excel 16.0 Informe de sensibilidad</t>
  </si>
  <si>
    <t>Hoja de cálculo: [Solver.xlsx]Hoja1</t>
  </si>
  <si>
    <t>Informe creado: 19/12/2020 7:52:13 a. m.</t>
  </si>
  <si>
    <t>Celdas de variables</t>
  </si>
  <si>
    <t>Celda</t>
  </si>
  <si>
    <t>Nombre</t>
  </si>
  <si>
    <t>Final</t>
  </si>
  <si>
    <t>Valor</t>
  </si>
  <si>
    <t>Reducido</t>
  </si>
  <si>
    <t>Degradado</t>
  </si>
  <si>
    <t>Restricciones</t>
  </si>
  <si>
    <t>NINGUNO</t>
  </si>
  <si>
    <t>$C$74</t>
  </si>
  <si>
    <t>x F(X)</t>
  </si>
  <si>
    <t>tetta</t>
  </si>
  <si>
    <t>teta</t>
  </si>
  <si>
    <t>time(Tetha)</t>
  </si>
  <si>
    <t>f(x)</t>
  </si>
  <si>
    <t>REORGANIZAR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</si>
</sst>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#,##0\ &quot;$&quot;_);\(#,##0\ &quot;$&quot;\)"/>
    <numFmt numFmtId="166" formatCode="_-[$S/-280A]* #,##0.00_-;\-[$S/-280A]* #,##0.00_-;_-[$S/-280A]* &quot;-&quot;??_-;_-@_-"/>
    <numFmt numFmtId="167" formatCode="0.0000"/>
    <numFmt numFmtId="168" formatCode="0.0000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Helv"/>
    </font>
    <font>
      <sz val="8"/>
      <name val="Helv"/>
    </font>
    <font>
      <b/>
      <i/>
      <sz val="8"/>
      <name val="Helv"/>
    </font>
    <font>
      <sz val="8"/>
      <name val="MS Sans Serif"/>
    </font>
    <font>
      <b/>
      <sz val="8"/>
      <name val="Helv"/>
    </font>
    <font>
      <i/>
      <sz val="8"/>
      <name val="Helv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gray125">
        <fgColor indexed="13"/>
      </patternFill>
    </fill>
    <fill>
      <patternFill patternType="gray125">
        <fgColor indexed="13"/>
        <bgColor theme="4" tint="0.59999389629810485"/>
      </patternFill>
    </fill>
  </fills>
  <borders count="32">
    <border>
      <left/>
      <right/>
      <top/>
      <bottom/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5">
    <xf numFmtId="0" fontId="0" fillId="0" borderId="0"/>
    <xf numFmtId="0" fontId="3" fillId="0" borderId="0">
      <alignment horizontal="left"/>
    </xf>
    <xf numFmtId="0" fontId="5" fillId="0" borderId="0"/>
    <xf numFmtId="0" fontId="3" fillId="0" borderId="0">
      <alignment horizontal="left"/>
    </xf>
    <xf numFmtId="0" fontId="3" fillId="0" borderId="0">
      <alignment horizontal="left"/>
    </xf>
  </cellStyleXfs>
  <cellXfs count="115">
    <xf numFmtId="0" fontId="0" fillId="0" borderId="0" xfId="0"/>
    <xf numFmtId="0" fontId="2" fillId="0" borderId="0" xfId="0" applyFont="1"/>
    <xf numFmtId="0" fontId="0" fillId="0" borderId="0" xfId="0" applyAlignment="1"/>
    <xf numFmtId="0" fontId="3" fillId="2" borderId="1" xfId="1" applyNumberFormat="1" applyFont="1" applyFill="1" applyBorder="1" applyAlignment="1">
      <alignment horizontal="left"/>
    </xf>
    <xf numFmtId="0" fontId="3" fillId="2" borderId="4" xfId="1" applyNumberFormat="1" applyFont="1" applyFill="1" applyBorder="1" applyAlignment="1">
      <alignment horizontal="left"/>
    </xf>
    <xf numFmtId="0" fontId="3" fillId="2" borderId="6" xfId="1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vertical="top"/>
    </xf>
    <xf numFmtId="49" fontId="3" fillId="0" borderId="2" xfId="3" applyNumberFormat="1" applyFont="1" applyFill="1" applyBorder="1" applyAlignment="1">
      <alignment vertical="top"/>
    </xf>
    <xf numFmtId="49" fontId="5" fillId="0" borderId="3" xfId="2" applyNumberFormat="1" applyFont="1" applyFill="1" applyBorder="1" applyAlignment="1">
      <alignment vertical="top"/>
    </xf>
    <xf numFmtId="0" fontId="4" fillId="0" borderId="4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/>
    <xf numFmtId="1" fontId="0" fillId="0" borderId="9" xfId="0" applyNumberForma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49" fontId="3" fillId="0" borderId="4" xfId="3" applyNumberFormat="1" applyFont="1" applyFill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5" xfId="3" applyNumberFormat="1" applyFont="1" applyFill="1" applyBorder="1" applyAlignment="1">
      <alignment vertical="top"/>
    </xf>
    <xf numFmtId="1" fontId="0" fillId="0" borderId="10" xfId="0" applyNumberForma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49" fontId="3" fillId="0" borderId="0" xfId="3" applyNumberFormat="1" applyFont="1" applyBorder="1" applyAlignment="1">
      <alignment vertical="top"/>
    </xf>
    <xf numFmtId="49" fontId="3" fillId="0" borderId="0" xfId="3" applyNumberFormat="1" applyFont="1" applyAlignment="1">
      <alignment vertical="top"/>
    </xf>
    <xf numFmtId="38" fontId="3" fillId="0" borderId="12" xfId="4" applyNumberFormat="1" applyFill="1" applyBorder="1" applyAlignment="1"/>
    <xf numFmtId="0" fontId="0" fillId="0" borderId="13" xfId="0" applyBorder="1"/>
    <xf numFmtId="0" fontId="4" fillId="0" borderId="6" xfId="0" applyNumberFormat="1" applyFont="1" applyFill="1" applyBorder="1" applyAlignment="1">
      <alignment horizontal="left"/>
    </xf>
    <xf numFmtId="0" fontId="7" fillId="0" borderId="7" xfId="0" applyNumberFormat="1" applyFont="1" applyFill="1" applyBorder="1" applyAlignment="1">
      <alignment horizontal="left"/>
    </xf>
    <xf numFmtId="0" fontId="7" fillId="0" borderId="7" xfId="0" applyFont="1" applyFill="1" applyBorder="1" applyAlignment="1"/>
    <xf numFmtId="1" fontId="0" fillId="0" borderId="14" xfId="0" applyNumberFormat="1" applyFill="1" applyBorder="1" applyAlignment="1">
      <alignment horizontal="center"/>
    </xf>
    <xf numFmtId="1" fontId="0" fillId="0" borderId="7" xfId="0" applyNumberFormat="1" applyFill="1" applyBorder="1" applyAlignment="1"/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49" fontId="3" fillId="0" borderId="6" xfId="2" applyNumberFormat="1" applyFont="1" applyFill="1" applyBorder="1" applyAlignment="1">
      <alignment vertical="top"/>
    </xf>
    <xf numFmtId="49" fontId="3" fillId="0" borderId="7" xfId="3" applyNumberFormat="1" applyFont="1" applyFill="1" applyBorder="1" applyAlignment="1">
      <alignment vertical="top"/>
    </xf>
    <xf numFmtId="49" fontId="5" fillId="0" borderId="8" xfId="2" applyNumberFormat="1" applyFont="1" applyFill="1" applyBorder="1" applyAlignment="1">
      <alignment vertical="top"/>
    </xf>
    <xf numFmtId="1" fontId="0" fillId="0" borderId="0" xfId="0" applyNumberFormat="1" applyAlignment="1"/>
    <xf numFmtId="0" fontId="4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3" borderId="1" xfId="1" applyNumberFormat="1" applyFont="1" applyFill="1" applyBorder="1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3" fillId="3" borderId="4" xfId="1" applyNumberFormat="1" applyFont="1" applyFill="1" applyBorder="1" applyAlignment="1">
      <alignment horizontal="left"/>
    </xf>
    <xf numFmtId="0" fontId="0" fillId="3" borderId="0" xfId="0" applyFill="1" applyBorder="1" applyAlignment="1"/>
    <xf numFmtId="0" fontId="0" fillId="3" borderId="5" xfId="0" applyFill="1" applyBorder="1" applyAlignment="1"/>
    <xf numFmtId="0" fontId="3" fillId="3" borderId="6" xfId="1" applyNumberFormat="1" applyFont="1" applyFill="1" applyBorder="1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3" fillId="0" borderId="0" xfId="1">
      <alignment horizontal="left"/>
    </xf>
    <xf numFmtId="0" fontId="3" fillId="0" borderId="0" xfId="1" applyAlignment="1"/>
    <xf numFmtId="0" fontId="3" fillId="0" borderId="8" xfId="1" applyFont="1" applyFill="1" applyBorder="1">
      <alignment horizontal="left"/>
    </xf>
    <xf numFmtId="165" fontId="3" fillId="0" borderId="7" xfId="1" applyNumberFormat="1" applyFont="1" applyFill="1" applyBorder="1" applyAlignment="1"/>
    <xf numFmtId="165" fontId="6" fillId="0" borderId="11" xfId="1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left"/>
    </xf>
    <xf numFmtId="0" fontId="3" fillId="0" borderId="3" xfId="1" applyFont="1" applyFill="1" applyBorder="1">
      <alignment horizontal="left"/>
    </xf>
    <xf numFmtId="1" fontId="3" fillId="0" borderId="2" xfId="1" applyNumberFormat="1" applyFont="1" applyFill="1" applyBorder="1" applyAlignment="1"/>
    <xf numFmtId="0" fontId="3" fillId="0" borderId="1" xfId="1" applyFont="1" applyFill="1" applyBorder="1" applyAlignment="1"/>
    <xf numFmtId="1" fontId="3" fillId="0" borderId="7" xfId="1" applyNumberFormat="1" applyFont="1" applyFill="1" applyBorder="1" applyAlignment="1"/>
    <xf numFmtId="1" fontId="3" fillId="0" borderId="18" xfId="1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left"/>
    </xf>
    <xf numFmtId="0" fontId="3" fillId="0" borderId="5" xfId="1" applyFont="1" applyFill="1" applyBorder="1">
      <alignment horizontal="left"/>
    </xf>
    <xf numFmtId="1" fontId="3" fillId="0" borderId="0" xfId="1" applyNumberFormat="1" applyFont="1" applyFill="1" applyBorder="1" applyAlignment="1"/>
    <xf numFmtId="1" fontId="3" fillId="0" borderId="19" xfId="1" applyNumberFormat="1" applyFont="1" applyFill="1" applyBorder="1" applyAlignment="1">
      <alignment horizontal="center"/>
    </xf>
    <xf numFmtId="1" fontId="3" fillId="0" borderId="20" xfId="1" applyNumberFormat="1" applyFont="1" applyFill="1" applyBorder="1" applyAlignment="1">
      <alignment horizontal="center"/>
    </xf>
    <xf numFmtId="0" fontId="3" fillId="0" borderId="2" xfId="1" applyFont="1" applyFill="1" applyBorder="1">
      <alignment horizontal="left"/>
    </xf>
    <xf numFmtId="1" fontId="7" fillId="0" borderId="2" xfId="1" applyNumberFormat="1" applyFont="1" applyFill="1" applyBorder="1" applyAlignment="1">
      <alignment horizontal="left"/>
    </xf>
    <xf numFmtId="1" fontId="7" fillId="0" borderId="2" xfId="1" applyNumberFormat="1" applyFont="1" applyFill="1" applyBorder="1" applyAlignment="1">
      <alignment horizontal="center"/>
    </xf>
    <xf numFmtId="0" fontId="7" fillId="0" borderId="1" xfId="1" applyFont="1" applyFill="1" applyBorder="1">
      <alignment horizontal="left"/>
    </xf>
    <xf numFmtId="1" fontId="3" fillId="0" borderId="17" xfId="1" applyNumberFormat="1" applyFont="1" applyFill="1" applyBorder="1" applyAlignment="1"/>
    <xf numFmtId="1" fontId="3" fillId="0" borderId="16" xfId="1" applyNumberFormat="1" applyFont="1" applyFill="1" applyBorder="1" applyAlignment="1"/>
    <xf numFmtId="1" fontId="3" fillId="0" borderId="15" xfId="1" applyNumberFormat="1" applyFont="1" applyFill="1" applyBorder="1" applyAlignment="1"/>
    <xf numFmtId="0" fontId="7" fillId="0" borderId="7" xfId="1" applyNumberFormat="1" applyFont="1" applyFill="1" applyBorder="1" applyAlignment="1">
      <alignment horizontal="right"/>
    </xf>
    <xf numFmtId="0" fontId="3" fillId="0" borderId="6" xfId="1" applyFont="1" applyFill="1" applyBorder="1">
      <alignment horizontal="left"/>
    </xf>
    <xf numFmtId="0" fontId="3" fillId="0" borderId="4" xfId="1" applyFont="1" applyFill="1" applyBorder="1" applyAlignment="1"/>
    <xf numFmtId="1" fontId="3" fillId="0" borderId="0" xfId="1" applyNumberFormat="1" applyFont="1" applyFill="1" applyBorder="1" applyAlignment="1">
      <alignment horizontal="right"/>
    </xf>
    <xf numFmtId="1" fontId="3" fillId="0" borderId="21" xfId="1" applyNumberFormat="1" applyFont="1" applyFill="1" applyBorder="1" applyAlignment="1"/>
    <xf numFmtId="1" fontId="3" fillId="0" borderId="22" xfId="1" applyNumberFormat="1" applyFont="1" applyFill="1" applyBorder="1" applyAlignment="1"/>
    <xf numFmtId="1" fontId="3" fillId="0" borderId="23" xfId="1" applyNumberFormat="1" applyFont="1" applyFill="1" applyBorder="1" applyAlignment="1"/>
    <xf numFmtId="1" fontId="3" fillId="0" borderId="24" xfId="1" applyNumberFormat="1" applyFont="1" applyFill="1" applyBorder="1" applyAlignment="1"/>
    <xf numFmtId="1" fontId="3" fillId="0" borderId="25" xfId="1" applyNumberFormat="1" applyFont="1" applyFill="1" applyBorder="1" applyAlignment="1"/>
    <xf numFmtId="1" fontId="3" fillId="0" borderId="26" xfId="1" applyNumberFormat="1" applyFont="1" applyFill="1" applyBorder="1" applyAlignment="1"/>
    <xf numFmtId="1" fontId="3" fillId="0" borderId="27" xfId="1" applyNumberFormat="1" applyFont="1" applyFill="1" applyBorder="1" applyAlignment="1"/>
    <xf numFmtId="1" fontId="3" fillId="0" borderId="28" xfId="1" applyNumberFormat="1" applyFont="1" applyFill="1" applyBorder="1" applyAlignment="1"/>
    <xf numFmtId="0" fontId="7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 applyAlignment="1">
      <alignment horizontal="center"/>
    </xf>
    <xf numFmtId="0" fontId="7" fillId="0" borderId="4" xfId="1" applyNumberFormat="1" applyFont="1" applyFill="1" applyBorder="1" applyAlignment="1">
      <alignment horizontal="left"/>
    </xf>
    <xf numFmtId="0" fontId="7" fillId="0" borderId="2" xfId="1" applyNumberFormat="1" applyFont="1" applyFill="1" applyBorder="1" applyAlignment="1">
      <alignment horizontal="left"/>
    </xf>
    <xf numFmtId="0" fontId="3" fillId="0" borderId="1" xfId="1" applyFont="1" applyFill="1" applyBorder="1">
      <alignment horizontal="left"/>
    </xf>
    <xf numFmtId="0" fontId="3" fillId="2" borderId="8" xfId="1" applyFill="1" applyBorder="1">
      <alignment horizontal="left"/>
    </xf>
    <xf numFmtId="0" fontId="3" fillId="2" borderId="7" xfId="1" applyFill="1" applyBorder="1" applyAlignment="1"/>
    <xf numFmtId="0" fontId="3" fillId="2" borderId="5" xfId="1" applyFill="1" applyBorder="1">
      <alignment horizontal="left"/>
    </xf>
    <xf numFmtId="0" fontId="3" fillId="2" borderId="0" xfId="1" applyFill="1" applyBorder="1" applyAlignment="1"/>
    <xf numFmtId="0" fontId="3" fillId="2" borderId="3" xfId="1" applyFill="1" applyBorder="1">
      <alignment horizontal="left"/>
    </xf>
    <xf numFmtId="0" fontId="3" fillId="2" borderId="2" xfId="1" applyFill="1" applyBorder="1" applyAlignment="1"/>
    <xf numFmtId="166" fontId="0" fillId="0" borderId="0" xfId="0" applyNumberFormat="1" applyAlignment="1">
      <alignment horizontal="center"/>
    </xf>
    <xf numFmtId="166" fontId="6" fillId="0" borderId="11" xfId="0" applyNumberFormat="1" applyFont="1" applyFill="1" applyBorder="1" applyAlignmen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8" fillId="0" borderId="0" xfId="0" applyFont="1"/>
    <xf numFmtId="0" fontId="0" fillId="0" borderId="31" xfId="0" applyFill="1" applyBorder="1" applyAlignment="1"/>
    <xf numFmtId="0" fontId="9" fillId="0" borderId="29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">
    <cellStyle name="Normal" xfId="0" builtinId="0"/>
    <cellStyle name="Normal_Solver Example" xfId="2" xr:uid="{00000000-0005-0000-0000-000001000000}"/>
    <cellStyle name="Normal_SOLVER1" xfId="3" xr:uid="{00000000-0005-0000-0000-000002000000}"/>
    <cellStyle name="Normal_SOLVER2" xfId="1" xr:uid="{00000000-0005-0000-0000-000003000000}"/>
    <cellStyle name="Normal_SOLVER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2</xdr:row>
      <xdr:rowOff>76199</xdr:rowOff>
    </xdr:from>
    <xdr:to>
      <xdr:col>25</xdr:col>
      <xdr:colOff>219075</xdr:colOff>
      <xdr:row>24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67575" y="409574"/>
          <a:ext cx="4591050" cy="3038476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objetivo de este modelo es programar el horario de los empleados de manera que se cuente siempre con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suficiente plantilla al menor coste. En este ejemplo se paga a todos los empleados utilizando la misma tasa,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 forma que al minimizar el número de empleados que trabajan cada día, también se minimizan los costos.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Cada empleado trabaja cinco días consecutivos y dispone de dos días libres.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Restricciones:</a:t>
          </a:r>
        </a:p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El número de empleados debe ser mayor o igual a 0.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número de empleados debe ser un número entero.</a:t>
          </a:r>
          <a:r>
            <a:rPr lang="en-US" sz="1400">
              <a:solidFill>
                <a:schemeClr val="bg1"/>
              </a:solidFill>
            </a:rPr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El número de empleados que trabajan cada día debe</a:t>
          </a:r>
          <a:r>
            <a:rPr lang="en-US" sz="1400">
              <a:solidFill>
                <a:schemeClr val="bg1"/>
              </a:solidFill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 mayor o igual a la demanda.</a:t>
          </a:r>
          <a:r>
            <a:rPr lang="en-US" sz="14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9525</xdr:rowOff>
    </xdr:from>
    <xdr:to>
      <xdr:col>23</xdr:col>
      <xdr:colOff>66675</xdr:colOff>
      <xdr:row>28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86575" y="190500"/>
          <a:ext cx="4591050" cy="3714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problema que se presenta en este modelo implica el envío de mercancías desde tres plantas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cinco almacenes diferentes. Las mercancías pueden enviarse desde cualquier planta a cualquier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almacén, pero obviamente es más costoso enviar mercancías a largas distancias que a cortas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distancias. El problema consiste en determinar las distancias desde cada planta a cada almacén con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un mínimo costo de envío para poder satisfacer la demanda regional sin sobrepasar los suministros de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cada planta.</a:t>
          </a:r>
          <a:r>
            <a:rPr lang="en-US" sz="1400"/>
            <a:t> </a:t>
          </a:r>
          <a:endParaRPr lang="en-US" sz="1400">
            <a:solidFill>
              <a:schemeClr val="bg1"/>
            </a:solidFill>
          </a:endParaRP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Restricciones:</a:t>
          </a:r>
        </a:p>
        <a:p>
          <a:r>
            <a:rPr lang="en-US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total enviado debe ser menor o igual a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 cantidad disponible en cada planta.</a:t>
          </a:r>
          <a:r>
            <a:rPr lang="en-US" sz="1400"/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total enviado a los almacenes debe ser mayor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igual a la demanda de los almacenes.</a:t>
          </a:r>
          <a:r>
            <a:rPr lang="en-US" sz="1400"/>
            <a:t> </a:t>
          </a:r>
        </a:p>
        <a:p>
          <a:r>
            <a:rPr lang="en-US" sz="1400">
              <a:solidFill>
                <a:schemeClr val="bg1"/>
              </a:solidFill>
            </a:rPr>
            <a:t>-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número que se va a enviar debe ser mayor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igual a 0.</a:t>
          </a:r>
          <a:r>
            <a:rPr lang="en-US" sz="1400"/>
            <a:t> 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162255</xdr:rowOff>
    </xdr:from>
    <xdr:to>
      <xdr:col>6</xdr:col>
      <xdr:colOff>496979</xdr:colOff>
      <xdr:row>49</xdr:row>
      <xdr:rowOff>52933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58336-69A8-481A-805C-E9FAAB4FD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03454"/>
          <a:ext cx="5076190" cy="2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6</xdr:col>
      <xdr:colOff>313714</xdr:colOff>
      <xdr:row>65</xdr:row>
      <xdr:rowOff>53173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12565C-F7E0-43F3-B8FE-686FECD59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1140"/>
          <a:ext cx="4885714" cy="1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4</xdr:col>
      <xdr:colOff>694952</xdr:colOff>
      <xdr:row>91</xdr:row>
      <xdr:rowOff>28271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0CCCA0-9378-4EF1-ADCD-1FCE24BB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2161520"/>
          <a:ext cx="298095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10</xdr:col>
      <xdr:colOff>732857</xdr:colOff>
      <xdr:row>89</xdr:row>
      <xdr:rowOff>56943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BDA50D-27D6-429A-A6C3-B2E51851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2641580"/>
          <a:ext cx="4542857" cy="16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586740</xdr:colOff>
      <xdr:row>104</xdr:row>
      <xdr:rowOff>30480</xdr:rowOff>
    </xdr:from>
    <xdr:to>
      <xdr:col>6</xdr:col>
      <xdr:colOff>72264</xdr:colOff>
      <xdr:row>107</xdr:row>
      <xdr:rowOff>150420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59E6B15-1C7D-4F3E-9E9E-1783796D1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4740" y="16672560"/>
          <a:ext cx="1009524" cy="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6</xdr:col>
      <xdr:colOff>495143</xdr:colOff>
      <xdr:row>131</xdr:row>
      <xdr:rowOff>81845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80D592-0532-45D0-B044-6B8BF83FB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0" y="20482560"/>
          <a:ext cx="1257143" cy="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lver%20-%20Muestras%20en%20Ingl&#233;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AppData/Local/Temp/Material%20Otros/semana12%20-%20analisis/02_Analisis%20-%20buscar%20objetiv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eo"/>
      <sheetName val="Mezcla de productos"/>
      <sheetName val="Horario del personal"/>
      <sheetName val="Incremento de ingresos"/>
      <sheetName val="Cartera de valores"/>
      <sheetName val="Diseño de ingenierí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6">
          <cell r="G6">
            <v>9</v>
          </cell>
        </row>
        <row r="8">
          <cell r="G8">
            <v>0.05</v>
          </cell>
        </row>
        <row r="9">
          <cell r="G9">
            <v>8</v>
          </cell>
        </row>
        <row r="10">
          <cell r="G10">
            <v>1E-4</v>
          </cell>
        </row>
        <row r="12">
          <cell r="G12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car objetivo1"/>
      <sheetName val="buscar objetivo2"/>
      <sheetName val="resultados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showGridLines="0" topLeftCell="B5" workbookViewId="0">
      <selection activeCell="D13" sqref="D13"/>
    </sheetView>
  </sheetViews>
  <sheetFormatPr baseColWidth="10" defaultColWidth="9.140625" defaultRowHeight="12.75" x14ac:dyDescent="0.2"/>
  <cols>
    <col min="1" max="1" width="7.28515625" customWidth="1"/>
    <col min="2" max="2" width="9.140625" customWidth="1"/>
    <col min="3" max="3" width="13" customWidth="1"/>
    <col min="4" max="4" width="12.5703125" customWidth="1"/>
    <col min="5" max="5" width="2.7109375" customWidth="1"/>
    <col min="6" max="6" width="5.140625" customWidth="1"/>
    <col min="7" max="7" width="5.42578125" customWidth="1"/>
    <col min="8" max="8" width="5.140625" customWidth="1"/>
    <col min="9" max="9" width="5.7109375" customWidth="1"/>
    <col min="10" max="10" width="5.140625" customWidth="1"/>
    <col min="11" max="11" width="4" customWidth="1"/>
    <col min="12" max="12" width="4.7109375" customWidth="1"/>
    <col min="13" max="13" width="3.28515625" customWidth="1"/>
    <col min="14" max="14" width="3" customWidth="1"/>
    <col min="15" max="15" width="7.7109375" customWidth="1"/>
    <col min="16" max="16" width="7.85546875" customWidth="1"/>
    <col min="17" max="17" width="5.85546875" customWidth="1"/>
    <col min="257" max="257" width="7.28515625" customWidth="1"/>
    <col min="258" max="258" width="9.140625" customWidth="1"/>
    <col min="259" max="259" width="9.42578125" customWidth="1"/>
    <col min="260" max="260" width="9.85546875" customWidth="1"/>
    <col min="261" max="261" width="2.7109375" customWidth="1"/>
    <col min="262" max="262" width="5.140625" customWidth="1"/>
    <col min="263" max="263" width="5.42578125" customWidth="1"/>
    <col min="264" max="264" width="5.140625" customWidth="1"/>
    <col min="265" max="265" width="5.7109375" customWidth="1"/>
    <col min="266" max="266" width="5.140625" customWidth="1"/>
    <col min="267" max="267" width="4" customWidth="1"/>
    <col min="268" max="268" width="4.7109375" customWidth="1"/>
    <col min="269" max="269" width="3.28515625" customWidth="1"/>
    <col min="270" max="270" width="3" customWidth="1"/>
    <col min="271" max="271" width="7.7109375" customWidth="1"/>
    <col min="272" max="272" width="7.85546875" customWidth="1"/>
    <col min="273" max="273" width="5.85546875" customWidth="1"/>
    <col min="513" max="513" width="7.28515625" customWidth="1"/>
    <col min="514" max="514" width="9.140625" customWidth="1"/>
    <col min="515" max="515" width="9.42578125" customWidth="1"/>
    <col min="516" max="516" width="9.85546875" customWidth="1"/>
    <col min="517" max="517" width="2.7109375" customWidth="1"/>
    <col min="518" max="518" width="5.140625" customWidth="1"/>
    <col min="519" max="519" width="5.42578125" customWidth="1"/>
    <col min="520" max="520" width="5.140625" customWidth="1"/>
    <col min="521" max="521" width="5.7109375" customWidth="1"/>
    <col min="522" max="522" width="5.140625" customWidth="1"/>
    <col min="523" max="523" width="4" customWidth="1"/>
    <col min="524" max="524" width="4.7109375" customWidth="1"/>
    <col min="525" max="525" width="3.28515625" customWidth="1"/>
    <col min="526" max="526" width="3" customWidth="1"/>
    <col min="527" max="527" width="7.7109375" customWidth="1"/>
    <col min="528" max="528" width="7.85546875" customWidth="1"/>
    <col min="529" max="529" width="5.85546875" customWidth="1"/>
    <col min="769" max="769" width="7.28515625" customWidth="1"/>
    <col min="770" max="770" width="9.140625" customWidth="1"/>
    <col min="771" max="771" width="9.42578125" customWidth="1"/>
    <col min="772" max="772" width="9.85546875" customWidth="1"/>
    <col min="773" max="773" width="2.7109375" customWidth="1"/>
    <col min="774" max="774" width="5.140625" customWidth="1"/>
    <col min="775" max="775" width="5.42578125" customWidth="1"/>
    <col min="776" max="776" width="5.140625" customWidth="1"/>
    <col min="777" max="777" width="5.7109375" customWidth="1"/>
    <col min="778" max="778" width="5.140625" customWidth="1"/>
    <col min="779" max="779" width="4" customWidth="1"/>
    <col min="780" max="780" width="4.7109375" customWidth="1"/>
    <col min="781" max="781" width="3.28515625" customWidth="1"/>
    <col min="782" max="782" width="3" customWidth="1"/>
    <col min="783" max="783" width="7.7109375" customWidth="1"/>
    <col min="784" max="784" width="7.85546875" customWidth="1"/>
    <col min="785" max="785" width="5.85546875" customWidth="1"/>
    <col min="1025" max="1025" width="7.28515625" customWidth="1"/>
    <col min="1026" max="1026" width="9.140625" customWidth="1"/>
    <col min="1027" max="1027" width="9.42578125" customWidth="1"/>
    <col min="1028" max="1028" width="9.85546875" customWidth="1"/>
    <col min="1029" max="1029" width="2.7109375" customWidth="1"/>
    <col min="1030" max="1030" width="5.140625" customWidth="1"/>
    <col min="1031" max="1031" width="5.42578125" customWidth="1"/>
    <col min="1032" max="1032" width="5.140625" customWidth="1"/>
    <col min="1033" max="1033" width="5.7109375" customWidth="1"/>
    <col min="1034" max="1034" width="5.140625" customWidth="1"/>
    <col min="1035" max="1035" width="4" customWidth="1"/>
    <col min="1036" max="1036" width="4.7109375" customWidth="1"/>
    <col min="1037" max="1037" width="3.28515625" customWidth="1"/>
    <col min="1038" max="1038" width="3" customWidth="1"/>
    <col min="1039" max="1039" width="7.7109375" customWidth="1"/>
    <col min="1040" max="1040" width="7.85546875" customWidth="1"/>
    <col min="1041" max="1041" width="5.85546875" customWidth="1"/>
    <col min="1281" max="1281" width="7.28515625" customWidth="1"/>
    <col min="1282" max="1282" width="9.140625" customWidth="1"/>
    <col min="1283" max="1283" width="9.42578125" customWidth="1"/>
    <col min="1284" max="1284" width="9.85546875" customWidth="1"/>
    <col min="1285" max="1285" width="2.7109375" customWidth="1"/>
    <col min="1286" max="1286" width="5.140625" customWidth="1"/>
    <col min="1287" max="1287" width="5.42578125" customWidth="1"/>
    <col min="1288" max="1288" width="5.140625" customWidth="1"/>
    <col min="1289" max="1289" width="5.7109375" customWidth="1"/>
    <col min="1290" max="1290" width="5.140625" customWidth="1"/>
    <col min="1291" max="1291" width="4" customWidth="1"/>
    <col min="1292" max="1292" width="4.7109375" customWidth="1"/>
    <col min="1293" max="1293" width="3.28515625" customWidth="1"/>
    <col min="1294" max="1294" width="3" customWidth="1"/>
    <col min="1295" max="1295" width="7.7109375" customWidth="1"/>
    <col min="1296" max="1296" width="7.85546875" customWidth="1"/>
    <col min="1297" max="1297" width="5.85546875" customWidth="1"/>
    <col min="1537" max="1537" width="7.28515625" customWidth="1"/>
    <col min="1538" max="1538" width="9.140625" customWidth="1"/>
    <col min="1539" max="1539" width="9.42578125" customWidth="1"/>
    <col min="1540" max="1540" width="9.85546875" customWidth="1"/>
    <col min="1541" max="1541" width="2.7109375" customWidth="1"/>
    <col min="1542" max="1542" width="5.140625" customWidth="1"/>
    <col min="1543" max="1543" width="5.42578125" customWidth="1"/>
    <col min="1544" max="1544" width="5.140625" customWidth="1"/>
    <col min="1545" max="1545" width="5.7109375" customWidth="1"/>
    <col min="1546" max="1546" width="5.140625" customWidth="1"/>
    <col min="1547" max="1547" width="4" customWidth="1"/>
    <col min="1548" max="1548" width="4.7109375" customWidth="1"/>
    <col min="1549" max="1549" width="3.28515625" customWidth="1"/>
    <col min="1550" max="1550" width="3" customWidth="1"/>
    <col min="1551" max="1551" width="7.7109375" customWidth="1"/>
    <col min="1552" max="1552" width="7.85546875" customWidth="1"/>
    <col min="1553" max="1553" width="5.85546875" customWidth="1"/>
    <col min="1793" max="1793" width="7.28515625" customWidth="1"/>
    <col min="1794" max="1794" width="9.140625" customWidth="1"/>
    <col min="1795" max="1795" width="9.42578125" customWidth="1"/>
    <col min="1796" max="1796" width="9.85546875" customWidth="1"/>
    <col min="1797" max="1797" width="2.7109375" customWidth="1"/>
    <col min="1798" max="1798" width="5.140625" customWidth="1"/>
    <col min="1799" max="1799" width="5.42578125" customWidth="1"/>
    <col min="1800" max="1800" width="5.140625" customWidth="1"/>
    <col min="1801" max="1801" width="5.7109375" customWidth="1"/>
    <col min="1802" max="1802" width="5.140625" customWidth="1"/>
    <col min="1803" max="1803" width="4" customWidth="1"/>
    <col min="1804" max="1804" width="4.7109375" customWidth="1"/>
    <col min="1805" max="1805" width="3.28515625" customWidth="1"/>
    <col min="1806" max="1806" width="3" customWidth="1"/>
    <col min="1807" max="1807" width="7.7109375" customWidth="1"/>
    <col min="1808" max="1808" width="7.85546875" customWidth="1"/>
    <col min="1809" max="1809" width="5.85546875" customWidth="1"/>
    <col min="2049" max="2049" width="7.28515625" customWidth="1"/>
    <col min="2050" max="2050" width="9.140625" customWidth="1"/>
    <col min="2051" max="2051" width="9.42578125" customWidth="1"/>
    <col min="2052" max="2052" width="9.85546875" customWidth="1"/>
    <col min="2053" max="2053" width="2.7109375" customWidth="1"/>
    <col min="2054" max="2054" width="5.140625" customWidth="1"/>
    <col min="2055" max="2055" width="5.42578125" customWidth="1"/>
    <col min="2056" max="2056" width="5.140625" customWidth="1"/>
    <col min="2057" max="2057" width="5.7109375" customWidth="1"/>
    <col min="2058" max="2058" width="5.140625" customWidth="1"/>
    <col min="2059" max="2059" width="4" customWidth="1"/>
    <col min="2060" max="2060" width="4.7109375" customWidth="1"/>
    <col min="2061" max="2061" width="3.28515625" customWidth="1"/>
    <col min="2062" max="2062" width="3" customWidth="1"/>
    <col min="2063" max="2063" width="7.7109375" customWidth="1"/>
    <col min="2064" max="2064" width="7.85546875" customWidth="1"/>
    <col min="2065" max="2065" width="5.85546875" customWidth="1"/>
    <col min="2305" max="2305" width="7.28515625" customWidth="1"/>
    <col min="2306" max="2306" width="9.140625" customWidth="1"/>
    <col min="2307" max="2307" width="9.42578125" customWidth="1"/>
    <col min="2308" max="2308" width="9.85546875" customWidth="1"/>
    <col min="2309" max="2309" width="2.7109375" customWidth="1"/>
    <col min="2310" max="2310" width="5.140625" customWidth="1"/>
    <col min="2311" max="2311" width="5.42578125" customWidth="1"/>
    <col min="2312" max="2312" width="5.140625" customWidth="1"/>
    <col min="2313" max="2313" width="5.7109375" customWidth="1"/>
    <col min="2314" max="2314" width="5.140625" customWidth="1"/>
    <col min="2315" max="2315" width="4" customWidth="1"/>
    <col min="2316" max="2316" width="4.7109375" customWidth="1"/>
    <col min="2317" max="2317" width="3.28515625" customWidth="1"/>
    <col min="2318" max="2318" width="3" customWidth="1"/>
    <col min="2319" max="2319" width="7.7109375" customWidth="1"/>
    <col min="2320" max="2320" width="7.85546875" customWidth="1"/>
    <col min="2321" max="2321" width="5.85546875" customWidth="1"/>
    <col min="2561" max="2561" width="7.28515625" customWidth="1"/>
    <col min="2562" max="2562" width="9.140625" customWidth="1"/>
    <col min="2563" max="2563" width="9.42578125" customWidth="1"/>
    <col min="2564" max="2564" width="9.85546875" customWidth="1"/>
    <col min="2565" max="2565" width="2.7109375" customWidth="1"/>
    <col min="2566" max="2566" width="5.140625" customWidth="1"/>
    <col min="2567" max="2567" width="5.42578125" customWidth="1"/>
    <col min="2568" max="2568" width="5.140625" customWidth="1"/>
    <col min="2569" max="2569" width="5.7109375" customWidth="1"/>
    <col min="2570" max="2570" width="5.140625" customWidth="1"/>
    <col min="2571" max="2571" width="4" customWidth="1"/>
    <col min="2572" max="2572" width="4.7109375" customWidth="1"/>
    <col min="2573" max="2573" width="3.28515625" customWidth="1"/>
    <col min="2574" max="2574" width="3" customWidth="1"/>
    <col min="2575" max="2575" width="7.7109375" customWidth="1"/>
    <col min="2576" max="2576" width="7.85546875" customWidth="1"/>
    <col min="2577" max="2577" width="5.85546875" customWidth="1"/>
    <col min="2817" max="2817" width="7.28515625" customWidth="1"/>
    <col min="2818" max="2818" width="9.140625" customWidth="1"/>
    <col min="2819" max="2819" width="9.42578125" customWidth="1"/>
    <col min="2820" max="2820" width="9.85546875" customWidth="1"/>
    <col min="2821" max="2821" width="2.7109375" customWidth="1"/>
    <col min="2822" max="2822" width="5.140625" customWidth="1"/>
    <col min="2823" max="2823" width="5.42578125" customWidth="1"/>
    <col min="2824" max="2824" width="5.140625" customWidth="1"/>
    <col min="2825" max="2825" width="5.7109375" customWidth="1"/>
    <col min="2826" max="2826" width="5.140625" customWidth="1"/>
    <col min="2827" max="2827" width="4" customWidth="1"/>
    <col min="2828" max="2828" width="4.7109375" customWidth="1"/>
    <col min="2829" max="2829" width="3.28515625" customWidth="1"/>
    <col min="2830" max="2830" width="3" customWidth="1"/>
    <col min="2831" max="2831" width="7.7109375" customWidth="1"/>
    <col min="2832" max="2832" width="7.85546875" customWidth="1"/>
    <col min="2833" max="2833" width="5.85546875" customWidth="1"/>
    <col min="3073" max="3073" width="7.28515625" customWidth="1"/>
    <col min="3074" max="3074" width="9.140625" customWidth="1"/>
    <col min="3075" max="3075" width="9.42578125" customWidth="1"/>
    <col min="3076" max="3076" width="9.85546875" customWidth="1"/>
    <col min="3077" max="3077" width="2.7109375" customWidth="1"/>
    <col min="3078" max="3078" width="5.140625" customWidth="1"/>
    <col min="3079" max="3079" width="5.42578125" customWidth="1"/>
    <col min="3080" max="3080" width="5.140625" customWidth="1"/>
    <col min="3081" max="3081" width="5.7109375" customWidth="1"/>
    <col min="3082" max="3082" width="5.140625" customWidth="1"/>
    <col min="3083" max="3083" width="4" customWidth="1"/>
    <col min="3084" max="3084" width="4.7109375" customWidth="1"/>
    <col min="3085" max="3085" width="3.28515625" customWidth="1"/>
    <col min="3086" max="3086" width="3" customWidth="1"/>
    <col min="3087" max="3087" width="7.7109375" customWidth="1"/>
    <col min="3088" max="3088" width="7.85546875" customWidth="1"/>
    <col min="3089" max="3089" width="5.85546875" customWidth="1"/>
    <col min="3329" max="3329" width="7.28515625" customWidth="1"/>
    <col min="3330" max="3330" width="9.140625" customWidth="1"/>
    <col min="3331" max="3331" width="9.42578125" customWidth="1"/>
    <col min="3332" max="3332" width="9.85546875" customWidth="1"/>
    <col min="3333" max="3333" width="2.7109375" customWidth="1"/>
    <col min="3334" max="3334" width="5.140625" customWidth="1"/>
    <col min="3335" max="3335" width="5.42578125" customWidth="1"/>
    <col min="3336" max="3336" width="5.140625" customWidth="1"/>
    <col min="3337" max="3337" width="5.7109375" customWidth="1"/>
    <col min="3338" max="3338" width="5.140625" customWidth="1"/>
    <col min="3339" max="3339" width="4" customWidth="1"/>
    <col min="3340" max="3340" width="4.7109375" customWidth="1"/>
    <col min="3341" max="3341" width="3.28515625" customWidth="1"/>
    <col min="3342" max="3342" width="3" customWidth="1"/>
    <col min="3343" max="3343" width="7.7109375" customWidth="1"/>
    <col min="3344" max="3344" width="7.85546875" customWidth="1"/>
    <col min="3345" max="3345" width="5.85546875" customWidth="1"/>
    <col min="3585" max="3585" width="7.28515625" customWidth="1"/>
    <col min="3586" max="3586" width="9.140625" customWidth="1"/>
    <col min="3587" max="3587" width="9.42578125" customWidth="1"/>
    <col min="3588" max="3588" width="9.85546875" customWidth="1"/>
    <col min="3589" max="3589" width="2.7109375" customWidth="1"/>
    <col min="3590" max="3590" width="5.140625" customWidth="1"/>
    <col min="3591" max="3591" width="5.42578125" customWidth="1"/>
    <col min="3592" max="3592" width="5.140625" customWidth="1"/>
    <col min="3593" max="3593" width="5.7109375" customWidth="1"/>
    <col min="3594" max="3594" width="5.140625" customWidth="1"/>
    <col min="3595" max="3595" width="4" customWidth="1"/>
    <col min="3596" max="3596" width="4.7109375" customWidth="1"/>
    <col min="3597" max="3597" width="3.28515625" customWidth="1"/>
    <col min="3598" max="3598" width="3" customWidth="1"/>
    <col min="3599" max="3599" width="7.7109375" customWidth="1"/>
    <col min="3600" max="3600" width="7.85546875" customWidth="1"/>
    <col min="3601" max="3601" width="5.85546875" customWidth="1"/>
    <col min="3841" max="3841" width="7.28515625" customWidth="1"/>
    <col min="3842" max="3842" width="9.140625" customWidth="1"/>
    <col min="3843" max="3843" width="9.42578125" customWidth="1"/>
    <col min="3844" max="3844" width="9.85546875" customWidth="1"/>
    <col min="3845" max="3845" width="2.7109375" customWidth="1"/>
    <col min="3846" max="3846" width="5.140625" customWidth="1"/>
    <col min="3847" max="3847" width="5.42578125" customWidth="1"/>
    <col min="3848" max="3848" width="5.140625" customWidth="1"/>
    <col min="3849" max="3849" width="5.7109375" customWidth="1"/>
    <col min="3850" max="3850" width="5.140625" customWidth="1"/>
    <col min="3851" max="3851" width="4" customWidth="1"/>
    <col min="3852" max="3852" width="4.7109375" customWidth="1"/>
    <col min="3853" max="3853" width="3.28515625" customWidth="1"/>
    <col min="3854" max="3854" width="3" customWidth="1"/>
    <col min="3855" max="3855" width="7.7109375" customWidth="1"/>
    <col min="3856" max="3856" width="7.85546875" customWidth="1"/>
    <col min="3857" max="3857" width="5.85546875" customWidth="1"/>
    <col min="4097" max="4097" width="7.28515625" customWidth="1"/>
    <col min="4098" max="4098" width="9.140625" customWidth="1"/>
    <col min="4099" max="4099" width="9.42578125" customWidth="1"/>
    <col min="4100" max="4100" width="9.85546875" customWidth="1"/>
    <col min="4101" max="4101" width="2.7109375" customWidth="1"/>
    <col min="4102" max="4102" width="5.140625" customWidth="1"/>
    <col min="4103" max="4103" width="5.42578125" customWidth="1"/>
    <col min="4104" max="4104" width="5.140625" customWidth="1"/>
    <col min="4105" max="4105" width="5.7109375" customWidth="1"/>
    <col min="4106" max="4106" width="5.140625" customWidth="1"/>
    <col min="4107" max="4107" width="4" customWidth="1"/>
    <col min="4108" max="4108" width="4.7109375" customWidth="1"/>
    <col min="4109" max="4109" width="3.28515625" customWidth="1"/>
    <col min="4110" max="4110" width="3" customWidth="1"/>
    <col min="4111" max="4111" width="7.7109375" customWidth="1"/>
    <col min="4112" max="4112" width="7.85546875" customWidth="1"/>
    <col min="4113" max="4113" width="5.85546875" customWidth="1"/>
    <col min="4353" max="4353" width="7.28515625" customWidth="1"/>
    <col min="4354" max="4354" width="9.140625" customWidth="1"/>
    <col min="4355" max="4355" width="9.42578125" customWidth="1"/>
    <col min="4356" max="4356" width="9.85546875" customWidth="1"/>
    <col min="4357" max="4357" width="2.7109375" customWidth="1"/>
    <col min="4358" max="4358" width="5.140625" customWidth="1"/>
    <col min="4359" max="4359" width="5.42578125" customWidth="1"/>
    <col min="4360" max="4360" width="5.140625" customWidth="1"/>
    <col min="4361" max="4361" width="5.7109375" customWidth="1"/>
    <col min="4362" max="4362" width="5.140625" customWidth="1"/>
    <col min="4363" max="4363" width="4" customWidth="1"/>
    <col min="4364" max="4364" width="4.7109375" customWidth="1"/>
    <col min="4365" max="4365" width="3.28515625" customWidth="1"/>
    <col min="4366" max="4366" width="3" customWidth="1"/>
    <col min="4367" max="4367" width="7.7109375" customWidth="1"/>
    <col min="4368" max="4368" width="7.85546875" customWidth="1"/>
    <col min="4369" max="4369" width="5.85546875" customWidth="1"/>
    <col min="4609" max="4609" width="7.28515625" customWidth="1"/>
    <col min="4610" max="4610" width="9.140625" customWidth="1"/>
    <col min="4611" max="4611" width="9.42578125" customWidth="1"/>
    <col min="4612" max="4612" width="9.85546875" customWidth="1"/>
    <col min="4613" max="4613" width="2.7109375" customWidth="1"/>
    <col min="4614" max="4614" width="5.140625" customWidth="1"/>
    <col min="4615" max="4615" width="5.42578125" customWidth="1"/>
    <col min="4616" max="4616" width="5.140625" customWidth="1"/>
    <col min="4617" max="4617" width="5.7109375" customWidth="1"/>
    <col min="4618" max="4618" width="5.140625" customWidth="1"/>
    <col min="4619" max="4619" width="4" customWidth="1"/>
    <col min="4620" max="4620" width="4.7109375" customWidth="1"/>
    <col min="4621" max="4621" width="3.28515625" customWidth="1"/>
    <col min="4622" max="4622" width="3" customWidth="1"/>
    <col min="4623" max="4623" width="7.7109375" customWidth="1"/>
    <col min="4624" max="4624" width="7.85546875" customWidth="1"/>
    <col min="4625" max="4625" width="5.85546875" customWidth="1"/>
    <col min="4865" max="4865" width="7.28515625" customWidth="1"/>
    <col min="4866" max="4866" width="9.140625" customWidth="1"/>
    <col min="4867" max="4867" width="9.42578125" customWidth="1"/>
    <col min="4868" max="4868" width="9.85546875" customWidth="1"/>
    <col min="4869" max="4869" width="2.7109375" customWidth="1"/>
    <col min="4870" max="4870" width="5.140625" customWidth="1"/>
    <col min="4871" max="4871" width="5.42578125" customWidth="1"/>
    <col min="4872" max="4872" width="5.140625" customWidth="1"/>
    <col min="4873" max="4873" width="5.7109375" customWidth="1"/>
    <col min="4874" max="4874" width="5.140625" customWidth="1"/>
    <col min="4875" max="4875" width="4" customWidth="1"/>
    <col min="4876" max="4876" width="4.7109375" customWidth="1"/>
    <col min="4877" max="4877" width="3.28515625" customWidth="1"/>
    <col min="4878" max="4878" width="3" customWidth="1"/>
    <col min="4879" max="4879" width="7.7109375" customWidth="1"/>
    <col min="4880" max="4880" width="7.85546875" customWidth="1"/>
    <col min="4881" max="4881" width="5.85546875" customWidth="1"/>
    <col min="5121" max="5121" width="7.28515625" customWidth="1"/>
    <col min="5122" max="5122" width="9.140625" customWidth="1"/>
    <col min="5123" max="5123" width="9.42578125" customWidth="1"/>
    <col min="5124" max="5124" width="9.85546875" customWidth="1"/>
    <col min="5125" max="5125" width="2.7109375" customWidth="1"/>
    <col min="5126" max="5126" width="5.140625" customWidth="1"/>
    <col min="5127" max="5127" width="5.42578125" customWidth="1"/>
    <col min="5128" max="5128" width="5.140625" customWidth="1"/>
    <col min="5129" max="5129" width="5.7109375" customWidth="1"/>
    <col min="5130" max="5130" width="5.140625" customWidth="1"/>
    <col min="5131" max="5131" width="4" customWidth="1"/>
    <col min="5132" max="5132" width="4.7109375" customWidth="1"/>
    <col min="5133" max="5133" width="3.28515625" customWidth="1"/>
    <col min="5134" max="5134" width="3" customWidth="1"/>
    <col min="5135" max="5135" width="7.7109375" customWidth="1"/>
    <col min="5136" max="5136" width="7.85546875" customWidth="1"/>
    <col min="5137" max="5137" width="5.85546875" customWidth="1"/>
    <col min="5377" max="5377" width="7.28515625" customWidth="1"/>
    <col min="5378" max="5378" width="9.140625" customWidth="1"/>
    <col min="5379" max="5379" width="9.42578125" customWidth="1"/>
    <col min="5380" max="5380" width="9.85546875" customWidth="1"/>
    <col min="5381" max="5381" width="2.7109375" customWidth="1"/>
    <col min="5382" max="5382" width="5.140625" customWidth="1"/>
    <col min="5383" max="5383" width="5.42578125" customWidth="1"/>
    <col min="5384" max="5384" width="5.140625" customWidth="1"/>
    <col min="5385" max="5385" width="5.7109375" customWidth="1"/>
    <col min="5386" max="5386" width="5.140625" customWidth="1"/>
    <col min="5387" max="5387" width="4" customWidth="1"/>
    <col min="5388" max="5388" width="4.7109375" customWidth="1"/>
    <col min="5389" max="5389" width="3.28515625" customWidth="1"/>
    <col min="5390" max="5390" width="3" customWidth="1"/>
    <col min="5391" max="5391" width="7.7109375" customWidth="1"/>
    <col min="5392" max="5392" width="7.85546875" customWidth="1"/>
    <col min="5393" max="5393" width="5.85546875" customWidth="1"/>
    <col min="5633" max="5633" width="7.28515625" customWidth="1"/>
    <col min="5634" max="5634" width="9.140625" customWidth="1"/>
    <col min="5635" max="5635" width="9.42578125" customWidth="1"/>
    <col min="5636" max="5636" width="9.85546875" customWidth="1"/>
    <col min="5637" max="5637" width="2.7109375" customWidth="1"/>
    <col min="5638" max="5638" width="5.140625" customWidth="1"/>
    <col min="5639" max="5639" width="5.42578125" customWidth="1"/>
    <col min="5640" max="5640" width="5.140625" customWidth="1"/>
    <col min="5641" max="5641" width="5.7109375" customWidth="1"/>
    <col min="5642" max="5642" width="5.140625" customWidth="1"/>
    <col min="5643" max="5643" width="4" customWidth="1"/>
    <col min="5644" max="5644" width="4.7109375" customWidth="1"/>
    <col min="5645" max="5645" width="3.28515625" customWidth="1"/>
    <col min="5646" max="5646" width="3" customWidth="1"/>
    <col min="5647" max="5647" width="7.7109375" customWidth="1"/>
    <col min="5648" max="5648" width="7.85546875" customWidth="1"/>
    <col min="5649" max="5649" width="5.85546875" customWidth="1"/>
    <col min="5889" max="5889" width="7.28515625" customWidth="1"/>
    <col min="5890" max="5890" width="9.140625" customWidth="1"/>
    <col min="5891" max="5891" width="9.42578125" customWidth="1"/>
    <col min="5892" max="5892" width="9.85546875" customWidth="1"/>
    <col min="5893" max="5893" width="2.7109375" customWidth="1"/>
    <col min="5894" max="5894" width="5.140625" customWidth="1"/>
    <col min="5895" max="5895" width="5.42578125" customWidth="1"/>
    <col min="5896" max="5896" width="5.140625" customWidth="1"/>
    <col min="5897" max="5897" width="5.7109375" customWidth="1"/>
    <col min="5898" max="5898" width="5.140625" customWidth="1"/>
    <col min="5899" max="5899" width="4" customWidth="1"/>
    <col min="5900" max="5900" width="4.7109375" customWidth="1"/>
    <col min="5901" max="5901" width="3.28515625" customWidth="1"/>
    <col min="5902" max="5902" width="3" customWidth="1"/>
    <col min="5903" max="5903" width="7.7109375" customWidth="1"/>
    <col min="5904" max="5904" width="7.85546875" customWidth="1"/>
    <col min="5905" max="5905" width="5.85546875" customWidth="1"/>
    <col min="6145" max="6145" width="7.28515625" customWidth="1"/>
    <col min="6146" max="6146" width="9.140625" customWidth="1"/>
    <col min="6147" max="6147" width="9.42578125" customWidth="1"/>
    <col min="6148" max="6148" width="9.85546875" customWidth="1"/>
    <col min="6149" max="6149" width="2.7109375" customWidth="1"/>
    <col min="6150" max="6150" width="5.140625" customWidth="1"/>
    <col min="6151" max="6151" width="5.42578125" customWidth="1"/>
    <col min="6152" max="6152" width="5.140625" customWidth="1"/>
    <col min="6153" max="6153" width="5.7109375" customWidth="1"/>
    <col min="6154" max="6154" width="5.140625" customWidth="1"/>
    <col min="6155" max="6155" width="4" customWidth="1"/>
    <col min="6156" max="6156" width="4.7109375" customWidth="1"/>
    <col min="6157" max="6157" width="3.28515625" customWidth="1"/>
    <col min="6158" max="6158" width="3" customWidth="1"/>
    <col min="6159" max="6159" width="7.7109375" customWidth="1"/>
    <col min="6160" max="6160" width="7.85546875" customWidth="1"/>
    <col min="6161" max="6161" width="5.85546875" customWidth="1"/>
    <col min="6401" max="6401" width="7.28515625" customWidth="1"/>
    <col min="6402" max="6402" width="9.140625" customWidth="1"/>
    <col min="6403" max="6403" width="9.42578125" customWidth="1"/>
    <col min="6404" max="6404" width="9.85546875" customWidth="1"/>
    <col min="6405" max="6405" width="2.7109375" customWidth="1"/>
    <col min="6406" max="6406" width="5.140625" customWidth="1"/>
    <col min="6407" max="6407" width="5.42578125" customWidth="1"/>
    <col min="6408" max="6408" width="5.140625" customWidth="1"/>
    <col min="6409" max="6409" width="5.7109375" customWidth="1"/>
    <col min="6410" max="6410" width="5.140625" customWidth="1"/>
    <col min="6411" max="6411" width="4" customWidth="1"/>
    <col min="6412" max="6412" width="4.7109375" customWidth="1"/>
    <col min="6413" max="6413" width="3.28515625" customWidth="1"/>
    <col min="6414" max="6414" width="3" customWidth="1"/>
    <col min="6415" max="6415" width="7.7109375" customWidth="1"/>
    <col min="6416" max="6416" width="7.85546875" customWidth="1"/>
    <col min="6417" max="6417" width="5.85546875" customWidth="1"/>
    <col min="6657" max="6657" width="7.28515625" customWidth="1"/>
    <col min="6658" max="6658" width="9.140625" customWidth="1"/>
    <col min="6659" max="6659" width="9.42578125" customWidth="1"/>
    <col min="6660" max="6660" width="9.85546875" customWidth="1"/>
    <col min="6661" max="6661" width="2.7109375" customWidth="1"/>
    <col min="6662" max="6662" width="5.140625" customWidth="1"/>
    <col min="6663" max="6663" width="5.42578125" customWidth="1"/>
    <col min="6664" max="6664" width="5.140625" customWidth="1"/>
    <col min="6665" max="6665" width="5.7109375" customWidth="1"/>
    <col min="6666" max="6666" width="5.140625" customWidth="1"/>
    <col min="6667" max="6667" width="4" customWidth="1"/>
    <col min="6668" max="6668" width="4.7109375" customWidth="1"/>
    <col min="6669" max="6669" width="3.28515625" customWidth="1"/>
    <col min="6670" max="6670" width="3" customWidth="1"/>
    <col min="6671" max="6671" width="7.7109375" customWidth="1"/>
    <col min="6672" max="6672" width="7.85546875" customWidth="1"/>
    <col min="6673" max="6673" width="5.85546875" customWidth="1"/>
    <col min="6913" max="6913" width="7.28515625" customWidth="1"/>
    <col min="6914" max="6914" width="9.140625" customWidth="1"/>
    <col min="6915" max="6915" width="9.42578125" customWidth="1"/>
    <col min="6916" max="6916" width="9.85546875" customWidth="1"/>
    <col min="6917" max="6917" width="2.7109375" customWidth="1"/>
    <col min="6918" max="6918" width="5.140625" customWidth="1"/>
    <col min="6919" max="6919" width="5.42578125" customWidth="1"/>
    <col min="6920" max="6920" width="5.140625" customWidth="1"/>
    <col min="6921" max="6921" width="5.7109375" customWidth="1"/>
    <col min="6922" max="6922" width="5.140625" customWidth="1"/>
    <col min="6923" max="6923" width="4" customWidth="1"/>
    <col min="6924" max="6924" width="4.7109375" customWidth="1"/>
    <col min="6925" max="6925" width="3.28515625" customWidth="1"/>
    <col min="6926" max="6926" width="3" customWidth="1"/>
    <col min="6927" max="6927" width="7.7109375" customWidth="1"/>
    <col min="6928" max="6928" width="7.85546875" customWidth="1"/>
    <col min="6929" max="6929" width="5.85546875" customWidth="1"/>
    <col min="7169" max="7169" width="7.28515625" customWidth="1"/>
    <col min="7170" max="7170" width="9.140625" customWidth="1"/>
    <col min="7171" max="7171" width="9.42578125" customWidth="1"/>
    <col min="7172" max="7172" width="9.85546875" customWidth="1"/>
    <col min="7173" max="7173" width="2.7109375" customWidth="1"/>
    <col min="7174" max="7174" width="5.140625" customWidth="1"/>
    <col min="7175" max="7175" width="5.42578125" customWidth="1"/>
    <col min="7176" max="7176" width="5.140625" customWidth="1"/>
    <col min="7177" max="7177" width="5.7109375" customWidth="1"/>
    <col min="7178" max="7178" width="5.140625" customWidth="1"/>
    <col min="7179" max="7179" width="4" customWidth="1"/>
    <col min="7180" max="7180" width="4.7109375" customWidth="1"/>
    <col min="7181" max="7181" width="3.28515625" customWidth="1"/>
    <col min="7182" max="7182" width="3" customWidth="1"/>
    <col min="7183" max="7183" width="7.7109375" customWidth="1"/>
    <col min="7184" max="7184" width="7.85546875" customWidth="1"/>
    <col min="7185" max="7185" width="5.85546875" customWidth="1"/>
    <col min="7425" max="7425" width="7.28515625" customWidth="1"/>
    <col min="7426" max="7426" width="9.140625" customWidth="1"/>
    <col min="7427" max="7427" width="9.42578125" customWidth="1"/>
    <col min="7428" max="7428" width="9.85546875" customWidth="1"/>
    <col min="7429" max="7429" width="2.7109375" customWidth="1"/>
    <col min="7430" max="7430" width="5.140625" customWidth="1"/>
    <col min="7431" max="7431" width="5.42578125" customWidth="1"/>
    <col min="7432" max="7432" width="5.140625" customWidth="1"/>
    <col min="7433" max="7433" width="5.7109375" customWidth="1"/>
    <col min="7434" max="7434" width="5.140625" customWidth="1"/>
    <col min="7435" max="7435" width="4" customWidth="1"/>
    <col min="7436" max="7436" width="4.7109375" customWidth="1"/>
    <col min="7437" max="7437" width="3.28515625" customWidth="1"/>
    <col min="7438" max="7438" width="3" customWidth="1"/>
    <col min="7439" max="7439" width="7.7109375" customWidth="1"/>
    <col min="7440" max="7440" width="7.85546875" customWidth="1"/>
    <col min="7441" max="7441" width="5.85546875" customWidth="1"/>
    <col min="7681" max="7681" width="7.28515625" customWidth="1"/>
    <col min="7682" max="7682" width="9.140625" customWidth="1"/>
    <col min="7683" max="7683" width="9.42578125" customWidth="1"/>
    <col min="7684" max="7684" width="9.85546875" customWidth="1"/>
    <col min="7685" max="7685" width="2.7109375" customWidth="1"/>
    <col min="7686" max="7686" width="5.140625" customWidth="1"/>
    <col min="7687" max="7687" width="5.42578125" customWidth="1"/>
    <col min="7688" max="7688" width="5.140625" customWidth="1"/>
    <col min="7689" max="7689" width="5.7109375" customWidth="1"/>
    <col min="7690" max="7690" width="5.140625" customWidth="1"/>
    <col min="7691" max="7691" width="4" customWidth="1"/>
    <col min="7692" max="7692" width="4.7109375" customWidth="1"/>
    <col min="7693" max="7693" width="3.28515625" customWidth="1"/>
    <col min="7694" max="7694" width="3" customWidth="1"/>
    <col min="7695" max="7695" width="7.7109375" customWidth="1"/>
    <col min="7696" max="7696" width="7.85546875" customWidth="1"/>
    <col min="7697" max="7697" width="5.85546875" customWidth="1"/>
    <col min="7937" max="7937" width="7.28515625" customWidth="1"/>
    <col min="7938" max="7938" width="9.140625" customWidth="1"/>
    <col min="7939" max="7939" width="9.42578125" customWidth="1"/>
    <col min="7940" max="7940" width="9.85546875" customWidth="1"/>
    <col min="7941" max="7941" width="2.7109375" customWidth="1"/>
    <col min="7942" max="7942" width="5.140625" customWidth="1"/>
    <col min="7943" max="7943" width="5.42578125" customWidth="1"/>
    <col min="7944" max="7944" width="5.140625" customWidth="1"/>
    <col min="7945" max="7945" width="5.7109375" customWidth="1"/>
    <col min="7946" max="7946" width="5.140625" customWidth="1"/>
    <col min="7947" max="7947" width="4" customWidth="1"/>
    <col min="7948" max="7948" width="4.7109375" customWidth="1"/>
    <col min="7949" max="7949" width="3.28515625" customWidth="1"/>
    <col min="7950" max="7950" width="3" customWidth="1"/>
    <col min="7951" max="7951" width="7.7109375" customWidth="1"/>
    <col min="7952" max="7952" width="7.85546875" customWidth="1"/>
    <col min="7953" max="7953" width="5.85546875" customWidth="1"/>
    <col min="8193" max="8193" width="7.28515625" customWidth="1"/>
    <col min="8194" max="8194" width="9.140625" customWidth="1"/>
    <col min="8195" max="8195" width="9.42578125" customWidth="1"/>
    <col min="8196" max="8196" width="9.85546875" customWidth="1"/>
    <col min="8197" max="8197" width="2.7109375" customWidth="1"/>
    <col min="8198" max="8198" width="5.140625" customWidth="1"/>
    <col min="8199" max="8199" width="5.42578125" customWidth="1"/>
    <col min="8200" max="8200" width="5.140625" customWidth="1"/>
    <col min="8201" max="8201" width="5.7109375" customWidth="1"/>
    <col min="8202" max="8202" width="5.140625" customWidth="1"/>
    <col min="8203" max="8203" width="4" customWidth="1"/>
    <col min="8204" max="8204" width="4.7109375" customWidth="1"/>
    <col min="8205" max="8205" width="3.28515625" customWidth="1"/>
    <col min="8206" max="8206" width="3" customWidth="1"/>
    <col min="8207" max="8207" width="7.7109375" customWidth="1"/>
    <col min="8208" max="8208" width="7.85546875" customWidth="1"/>
    <col min="8209" max="8209" width="5.85546875" customWidth="1"/>
    <col min="8449" max="8449" width="7.28515625" customWidth="1"/>
    <col min="8450" max="8450" width="9.140625" customWidth="1"/>
    <col min="8451" max="8451" width="9.42578125" customWidth="1"/>
    <col min="8452" max="8452" width="9.85546875" customWidth="1"/>
    <col min="8453" max="8453" width="2.7109375" customWidth="1"/>
    <col min="8454" max="8454" width="5.140625" customWidth="1"/>
    <col min="8455" max="8455" width="5.42578125" customWidth="1"/>
    <col min="8456" max="8456" width="5.140625" customWidth="1"/>
    <col min="8457" max="8457" width="5.7109375" customWidth="1"/>
    <col min="8458" max="8458" width="5.140625" customWidth="1"/>
    <col min="8459" max="8459" width="4" customWidth="1"/>
    <col min="8460" max="8460" width="4.7109375" customWidth="1"/>
    <col min="8461" max="8461" width="3.28515625" customWidth="1"/>
    <col min="8462" max="8462" width="3" customWidth="1"/>
    <col min="8463" max="8463" width="7.7109375" customWidth="1"/>
    <col min="8464" max="8464" width="7.85546875" customWidth="1"/>
    <col min="8465" max="8465" width="5.85546875" customWidth="1"/>
    <col min="8705" max="8705" width="7.28515625" customWidth="1"/>
    <col min="8706" max="8706" width="9.140625" customWidth="1"/>
    <col min="8707" max="8707" width="9.42578125" customWidth="1"/>
    <col min="8708" max="8708" width="9.85546875" customWidth="1"/>
    <col min="8709" max="8709" width="2.7109375" customWidth="1"/>
    <col min="8710" max="8710" width="5.140625" customWidth="1"/>
    <col min="8711" max="8711" width="5.42578125" customWidth="1"/>
    <col min="8712" max="8712" width="5.140625" customWidth="1"/>
    <col min="8713" max="8713" width="5.7109375" customWidth="1"/>
    <col min="8714" max="8714" width="5.140625" customWidth="1"/>
    <col min="8715" max="8715" width="4" customWidth="1"/>
    <col min="8716" max="8716" width="4.7109375" customWidth="1"/>
    <col min="8717" max="8717" width="3.28515625" customWidth="1"/>
    <col min="8718" max="8718" width="3" customWidth="1"/>
    <col min="8719" max="8719" width="7.7109375" customWidth="1"/>
    <col min="8720" max="8720" width="7.85546875" customWidth="1"/>
    <col min="8721" max="8721" width="5.85546875" customWidth="1"/>
    <col min="8961" max="8961" width="7.28515625" customWidth="1"/>
    <col min="8962" max="8962" width="9.140625" customWidth="1"/>
    <col min="8963" max="8963" width="9.42578125" customWidth="1"/>
    <col min="8964" max="8964" width="9.85546875" customWidth="1"/>
    <col min="8965" max="8965" width="2.7109375" customWidth="1"/>
    <col min="8966" max="8966" width="5.140625" customWidth="1"/>
    <col min="8967" max="8967" width="5.42578125" customWidth="1"/>
    <col min="8968" max="8968" width="5.140625" customWidth="1"/>
    <col min="8969" max="8969" width="5.7109375" customWidth="1"/>
    <col min="8970" max="8970" width="5.140625" customWidth="1"/>
    <col min="8971" max="8971" width="4" customWidth="1"/>
    <col min="8972" max="8972" width="4.7109375" customWidth="1"/>
    <col min="8973" max="8973" width="3.28515625" customWidth="1"/>
    <col min="8974" max="8974" width="3" customWidth="1"/>
    <col min="8975" max="8975" width="7.7109375" customWidth="1"/>
    <col min="8976" max="8976" width="7.85546875" customWidth="1"/>
    <col min="8977" max="8977" width="5.85546875" customWidth="1"/>
    <col min="9217" max="9217" width="7.28515625" customWidth="1"/>
    <col min="9218" max="9218" width="9.140625" customWidth="1"/>
    <col min="9219" max="9219" width="9.42578125" customWidth="1"/>
    <col min="9220" max="9220" width="9.85546875" customWidth="1"/>
    <col min="9221" max="9221" width="2.7109375" customWidth="1"/>
    <col min="9222" max="9222" width="5.140625" customWidth="1"/>
    <col min="9223" max="9223" width="5.42578125" customWidth="1"/>
    <col min="9224" max="9224" width="5.140625" customWidth="1"/>
    <col min="9225" max="9225" width="5.7109375" customWidth="1"/>
    <col min="9226" max="9226" width="5.140625" customWidth="1"/>
    <col min="9227" max="9227" width="4" customWidth="1"/>
    <col min="9228" max="9228" width="4.7109375" customWidth="1"/>
    <col min="9229" max="9229" width="3.28515625" customWidth="1"/>
    <col min="9230" max="9230" width="3" customWidth="1"/>
    <col min="9231" max="9231" width="7.7109375" customWidth="1"/>
    <col min="9232" max="9232" width="7.85546875" customWidth="1"/>
    <col min="9233" max="9233" width="5.85546875" customWidth="1"/>
    <col min="9473" max="9473" width="7.28515625" customWidth="1"/>
    <col min="9474" max="9474" width="9.140625" customWidth="1"/>
    <col min="9475" max="9475" width="9.42578125" customWidth="1"/>
    <col min="9476" max="9476" width="9.85546875" customWidth="1"/>
    <col min="9477" max="9477" width="2.7109375" customWidth="1"/>
    <col min="9478" max="9478" width="5.140625" customWidth="1"/>
    <col min="9479" max="9479" width="5.42578125" customWidth="1"/>
    <col min="9480" max="9480" width="5.140625" customWidth="1"/>
    <col min="9481" max="9481" width="5.7109375" customWidth="1"/>
    <col min="9482" max="9482" width="5.140625" customWidth="1"/>
    <col min="9483" max="9483" width="4" customWidth="1"/>
    <col min="9484" max="9484" width="4.7109375" customWidth="1"/>
    <col min="9485" max="9485" width="3.28515625" customWidth="1"/>
    <col min="9486" max="9486" width="3" customWidth="1"/>
    <col min="9487" max="9487" width="7.7109375" customWidth="1"/>
    <col min="9488" max="9488" width="7.85546875" customWidth="1"/>
    <col min="9489" max="9489" width="5.85546875" customWidth="1"/>
    <col min="9729" max="9729" width="7.28515625" customWidth="1"/>
    <col min="9730" max="9730" width="9.140625" customWidth="1"/>
    <col min="9731" max="9731" width="9.42578125" customWidth="1"/>
    <col min="9732" max="9732" width="9.85546875" customWidth="1"/>
    <col min="9733" max="9733" width="2.7109375" customWidth="1"/>
    <col min="9734" max="9734" width="5.140625" customWidth="1"/>
    <col min="9735" max="9735" width="5.42578125" customWidth="1"/>
    <col min="9736" max="9736" width="5.140625" customWidth="1"/>
    <col min="9737" max="9737" width="5.7109375" customWidth="1"/>
    <col min="9738" max="9738" width="5.140625" customWidth="1"/>
    <col min="9739" max="9739" width="4" customWidth="1"/>
    <col min="9740" max="9740" width="4.7109375" customWidth="1"/>
    <col min="9741" max="9741" width="3.28515625" customWidth="1"/>
    <col min="9742" max="9742" width="3" customWidth="1"/>
    <col min="9743" max="9743" width="7.7109375" customWidth="1"/>
    <col min="9744" max="9744" width="7.85546875" customWidth="1"/>
    <col min="9745" max="9745" width="5.85546875" customWidth="1"/>
    <col min="9985" max="9985" width="7.28515625" customWidth="1"/>
    <col min="9986" max="9986" width="9.140625" customWidth="1"/>
    <col min="9987" max="9987" width="9.42578125" customWidth="1"/>
    <col min="9988" max="9988" width="9.85546875" customWidth="1"/>
    <col min="9989" max="9989" width="2.7109375" customWidth="1"/>
    <col min="9990" max="9990" width="5.140625" customWidth="1"/>
    <col min="9991" max="9991" width="5.42578125" customWidth="1"/>
    <col min="9992" max="9992" width="5.140625" customWidth="1"/>
    <col min="9993" max="9993" width="5.7109375" customWidth="1"/>
    <col min="9994" max="9994" width="5.140625" customWidth="1"/>
    <col min="9995" max="9995" width="4" customWidth="1"/>
    <col min="9996" max="9996" width="4.7109375" customWidth="1"/>
    <col min="9997" max="9997" width="3.28515625" customWidth="1"/>
    <col min="9998" max="9998" width="3" customWidth="1"/>
    <col min="9999" max="9999" width="7.7109375" customWidth="1"/>
    <col min="10000" max="10000" width="7.85546875" customWidth="1"/>
    <col min="10001" max="10001" width="5.85546875" customWidth="1"/>
    <col min="10241" max="10241" width="7.28515625" customWidth="1"/>
    <col min="10242" max="10242" width="9.140625" customWidth="1"/>
    <col min="10243" max="10243" width="9.42578125" customWidth="1"/>
    <col min="10244" max="10244" width="9.85546875" customWidth="1"/>
    <col min="10245" max="10245" width="2.7109375" customWidth="1"/>
    <col min="10246" max="10246" width="5.140625" customWidth="1"/>
    <col min="10247" max="10247" width="5.42578125" customWidth="1"/>
    <col min="10248" max="10248" width="5.140625" customWidth="1"/>
    <col min="10249" max="10249" width="5.7109375" customWidth="1"/>
    <col min="10250" max="10250" width="5.140625" customWidth="1"/>
    <col min="10251" max="10251" width="4" customWidth="1"/>
    <col min="10252" max="10252" width="4.7109375" customWidth="1"/>
    <col min="10253" max="10253" width="3.28515625" customWidth="1"/>
    <col min="10254" max="10254" width="3" customWidth="1"/>
    <col min="10255" max="10255" width="7.7109375" customWidth="1"/>
    <col min="10256" max="10256" width="7.85546875" customWidth="1"/>
    <col min="10257" max="10257" width="5.85546875" customWidth="1"/>
    <col min="10497" max="10497" width="7.28515625" customWidth="1"/>
    <col min="10498" max="10498" width="9.140625" customWidth="1"/>
    <col min="10499" max="10499" width="9.42578125" customWidth="1"/>
    <col min="10500" max="10500" width="9.85546875" customWidth="1"/>
    <col min="10501" max="10501" width="2.7109375" customWidth="1"/>
    <col min="10502" max="10502" width="5.140625" customWidth="1"/>
    <col min="10503" max="10503" width="5.42578125" customWidth="1"/>
    <col min="10504" max="10504" width="5.140625" customWidth="1"/>
    <col min="10505" max="10505" width="5.7109375" customWidth="1"/>
    <col min="10506" max="10506" width="5.140625" customWidth="1"/>
    <col min="10507" max="10507" width="4" customWidth="1"/>
    <col min="10508" max="10508" width="4.7109375" customWidth="1"/>
    <col min="10509" max="10509" width="3.28515625" customWidth="1"/>
    <col min="10510" max="10510" width="3" customWidth="1"/>
    <col min="10511" max="10511" width="7.7109375" customWidth="1"/>
    <col min="10512" max="10512" width="7.85546875" customWidth="1"/>
    <col min="10513" max="10513" width="5.85546875" customWidth="1"/>
    <col min="10753" max="10753" width="7.28515625" customWidth="1"/>
    <col min="10754" max="10754" width="9.140625" customWidth="1"/>
    <col min="10755" max="10755" width="9.42578125" customWidth="1"/>
    <col min="10756" max="10756" width="9.85546875" customWidth="1"/>
    <col min="10757" max="10757" width="2.7109375" customWidth="1"/>
    <col min="10758" max="10758" width="5.140625" customWidth="1"/>
    <col min="10759" max="10759" width="5.42578125" customWidth="1"/>
    <col min="10760" max="10760" width="5.140625" customWidth="1"/>
    <col min="10761" max="10761" width="5.7109375" customWidth="1"/>
    <col min="10762" max="10762" width="5.140625" customWidth="1"/>
    <col min="10763" max="10763" width="4" customWidth="1"/>
    <col min="10764" max="10764" width="4.7109375" customWidth="1"/>
    <col min="10765" max="10765" width="3.28515625" customWidth="1"/>
    <col min="10766" max="10766" width="3" customWidth="1"/>
    <col min="10767" max="10767" width="7.7109375" customWidth="1"/>
    <col min="10768" max="10768" width="7.85546875" customWidth="1"/>
    <col min="10769" max="10769" width="5.85546875" customWidth="1"/>
    <col min="11009" max="11009" width="7.28515625" customWidth="1"/>
    <col min="11010" max="11010" width="9.140625" customWidth="1"/>
    <col min="11011" max="11011" width="9.42578125" customWidth="1"/>
    <col min="11012" max="11012" width="9.85546875" customWidth="1"/>
    <col min="11013" max="11013" width="2.7109375" customWidth="1"/>
    <col min="11014" max="11014" width="5.140625" customWidth="1"/>
    <col min="11015" max="11015" width="5.42578125" customWidth="1"/>
    <col min="11016" max="11016" width="5.140625" customWidth="1"/>
    <col min="11017" max="11017" width="5.7109375" customWidth="1"/>
    <col min="11018" max="11018" width="5.140625" customWidth="1"/>
    <col min="11019" max="11019" width="4" customWidth="1"/>
    <col min="11020" max="11020" width="4.7109375" customWidth="1"/>
    <col min="11021" max="11021" width="3.28515625" customWidth="1"/>
    <col min="11022" max="11022" width="3" customWidth="1"/>
    <col min="11023" max="11023" width="7.7109375" customWidth="1"/>
    <col min="11024" max="11024" width="7.85546875" customWidth="1"/>
    <col min="11025" max="11025" width="5.85546875" customWidth="1"/>
    <col min="11265" max="11265" width="7.28515625" customWidth="1"/>
    <col min="11266" max="11266" width="9.140625" customWidth="1"/>
    <col min="11267" max="11267" width="9.42578125" customWidth="1"/>
    <col min="11268" max="11268" width="9.85546875" customWidth="1"/>
    <col min="11269" max="11269" width="2.7109375" customWidth="1"/>
    <col min="11270" max="11270" width="5.140625" customWidth="1"/>
    <col min="11271" max="11271" width="5.42578125" customWidth="1"/>
    <col min="11272" max="11272" width="5.140625" customWidth="1"/>
    <col min="11273" max="11273" width="5.7109375" customWidth="1"/>
    <col min="11274" max="11274" width="5.140625" customWidth="1"/>
    <col min="11275" max="11275" width="4" customWidth="1"/>
    <col min="11276" max="11276" width="4.7109375" customWidth="1"/>
    <col min="11277" max="11277" width="3.28515625" customWidth="1"/>
    <col min="11278" max="11278" width="3" customWidth="1"/>
    <col min="11279" max="11279" width="7.7109375" customWidth="1"/>
    <col min="11280" max="11280" width="7.85546875" customWidth="1"/>
    <col min="11281" max="11281" width="5.85546875" customWidth="1"/>
    <col min="11521" max="11521" width="7.28515625" customWidth="1"/>
    <col min="11522" max="11522" width="9.140625" customWidth="1"/>
    <col min="11523" max="11523" width="9.42578125" customWidth="1"/>
    <col min="11524" max="11524" width="9.85546875" customWidth="1"/>
    <col min="11525" max="11525" width="2.7109375" customWidth="1"/>
    <col min="11526" max="11526" width="5.140625" customWidth="1"/>
    <col min="11527" max="11527" width="5.42578125" customWidth="1"/>
    <col min="11528" max="11528" width="5.140625" customWidth="1"/>
    <col min="11529" max="11529" width="5.7109375" customWidth="1"/>
    <col min="11530" max="11530" width="5.140625" customWidth="1"/>
    <col min="11531" max="11531" width="4" customWidth="1"/>
    <col min="11532" max="11532" width="4.7109375" customWidth="1"/>
    <col min="11533" max="11533" width="3.28515625" customWidth="1"/>
    <col min="11534" max="11534" width="3" customWidth="1"/>
    <col min="11535" max="11535" width="7.7109375" customWidth="1"/>
    <col min="11536" max="11536" width="7.85546875" customWidth="1"/>
    <col min="11537" max="11537" width="5.85546875" customWidth="1"/>
    <col min="11777" max="11777" width="7.28515625" customWidth="1"/>
    <col min="11778" max="11778" width="9.140625" customWidth="1"/>
    <col min="11779" max="11779" width="9.42578125" customWidth="1"/>
    <col min="11780" max="11780" width="9.85546875" customWidth="1"/>
    <col min="11781" max="11781" width="2.7109375" customWidth="1"/>
    <col min="11782" max="11782" width="5.140625" customWidth="1"/>
    <col min="11783" max="11783" width="5.42578125" customWidth="1"/>
    <col min="11784" max="11784" width="5.140625" customWidth="1"/>
    <col min="11785" max="11785" width="5.7109375" customWidth="1"/>
    <col min="11786" max="11786" width="5.140625" customWidth="1"/>
    <col min="11787" max="11787" width="4" customWidth="1"/>
    <col min="11788" max="11788" width="4.7109375" customWidth="1"/>
    <col min="11789" max="11789" width="3.28515625" customWidth="1"/>
    <col min="11790" max="11790" width="3" customWidth="1"/>
    <col min="11791" max="11791" width="7.7109375" customWidth="1"/>
    <col min="11792" max="11792" width="7.85546875" customWidth="1"/>
    <col min="11793" max="11793" width="5.85546875" customWidth="1"/>
    <col min="12033" max="12033" width="7.28515625" customWidth="1"/>
    <col min="12034" max="12034" width="9.140625" customWidth="1"/>
    <col min="12035" max="12035" width="9.42578125" customWidth="1"/>
    <col min="12036" max="12036" width="9.85546875" customWidth="1"/>
    <col min="12037" max="12037" width="2.7109375" customWidth="1"/>
    <col min="12038" max="12038" width="5.140625" customWidth="1"/>
    <col min="12039" max="12039" width="5.42578125" customWidth="1"/>
    <col min="12040" max="12040" width="5.140625" customWidth="1"/>
    <col min="12041" max="12041" width="5.7109375" customWidth="1"/>
    <col min="12042" max="12042" width="5.140625" customWidth="1"/>
    <col min="12043" max="12043" width="4" customWidth="1"/>
    <col min="12044" max="12044" width="4.7109375" customWidth="1"/>
    <col min="12045" max="12045" width="3.28515625" customWidth="1"/>
    <col min="12046" max="12046" width="3" customWidth="1"/>
    <col min="12047" max="12047" width="7.7109375" customWidth="1"/>
    <col min="12048" max="12048" width="7.85546875" customWidth="1"/>
    <col min="12049" max="12049" width="5.85546875" customWidth="1"/>
    <col min="12289" max="12289" width="7.28515625" customWidth="1"/>
    <col min="12290" max="12290" width="9.140625" customWidth="1"/>
    <col min="12291" max="12291" width="9.42578125" customWidth="1"/>
    <col min="12292" max="12292" width="9.85546875" customWidth="1"/>
    <col min="12293" max="12293" width="2.7109375" customWidth="1"/>
    <col min="12294" max="12294" width="5.140625" customWidth="1"/>
    <col min="12295" max="12295" width="5.42578125" customWidth="1"/>
    <col min="12296" max="12296" width="5.140625" customWidth="1"/>
    <col min="12297" max="12297" width="5.7109375" customWidth="1"/>
    <col min="12298" max="12298" width="5.140625" customWidth="1"/>
    <col min="12299" max="12299" width="4" customWidth="1"/>
    <col min="12300" max="12300" width="4.7109375" customWidth="1"/>
    <col min="12301" max="12301" width="3.28515625" customWidth="1"/>
    <col min="12302" max="12302" width="3" customWidth="1"/>
    <col min="12303" max="12303" width="7.7109375" customWidth="1"/>
    <col min="12304" max="12304" width="7.85546875" customWidth="1"/>
    <col min="12305" max="12305" width="5.85546875" customWidth="1"/>
    <col min="12545" max="12545" width="7.28515625" customWidth="1"/>
    <col min="12546" max="12546" width="9.140625" customWidth="1"/>
    <col min="12547" max="12547" width="9.42578125" customWidth="1"/>
    <col min="12548" max="12548" width="9.85546875" customWidth="1"/>
    <col min="12549" max="12549" width="2.7109375" customWidth="1"/>
    <col min="12550" max="12550" width="5.140625" customWidth="1"/>
    <col min="12551" max="12551" width="5.42578125" customWidth="1"/>
    <col min="12552" max="12552" width="5.140625" customWidth="1"/>
    <col min="12553" max="12553" width="5.7109375" customWidth="1"/>
    <col min="12554" max="12554" width="5.140625" customWidth="1"/>
    <col min="12555" max="12555" width="4" customWidth="1"/>
    <col min="12556" max="12556" width="4.7109375" customWidth="1"/>
    <col min="12557" max="12557" width="3.28515625" customWidth="1"/>
    <col min="12558" max="12558" width="3" customWidth="1"/>
    <col min="12559" max="12559" width="7.7109375" customWidth="1"/>
    <col min="12560" max="12560" width="7.85546875" customWidth="1"/>
    <col min="12561" max="12561" width="5.85546875" customWidth="1"/>
    <col min="12801" max="12801" width="7.28515625" customWidth="1"/>
    <col min="12802" max="12802" width="9.140625" customWidth="1"/>
    <col min="12803" max="12803" width="9.42578125" customWidth="1"/>
    <col min="12804" max="12804" width="9.85546875" customWidth="1"/>
    <col min="12805" max="12805" width="2.7109375" customWidth="1"/>
    <col min="12806" max="12806" width="5.140625" customWidth="1"/>
    <col min="12807" max="12807" width="5.42578125" customWidth="1"/>
    <col min="12808" max="12808" width="5.140625" customWidth="1"/>
    <col min="12809" max="12809" width="5.7109375" customWidth="1"/>
    <col min="12810" max="12810" width="5.140625" customWidth="1"/>
    <col min="12811" max="12811" width="4" customWidth="1"/>
    <col min="12812" max="12812" width="4.7109375" customWidth="1"/>
    <col min="12813" max="12813" width="3.28515625" customWidth="1"/>
    <col min="12814" max="12814" width="3" customWidth="1"/>
    <col min="12815" max="12815" width="7.7109375" customWidth="1"/>
    <col min="12816" max="12816" width="7.85546875" customWidth="1"/>
    <col min="12817" max="12817" width="5.85546875" customWidth="1"/>
    <col min="13057" max="13057" width="7.28515625" customWidth="1"/>
    <col min="13058" max="13058" width="9.140625" customWidth="1"/>
    <col min="13059" max="13059" width="9.42578125" customWidth="1"/>
    <col min="13060" max="13060" width="9.85546875" customWidth="1"/>
    <col min="13061" max="13061" width="2.7109375" customWidth="1"/>
    <col min="13062" max="13062" width="5.140625" customWidth="1"/>
    <col min="13063" max="13063" width="5.42578125" customWidth="1"/>
    <col min="13064" max="13064" width="5.140625" customWidth="1"/>
    <col min="13065" max="13065" width="5.7109375" customWidth="1"/>
    <col min="13066" max="13066" width="5.140625" customWidth="1"/>
    <col min="13067" max="13067" width="4" customWidth="1"/>
    <col min="13068" max="13068" width="4.7109375" customWidth="1"/>
    <col min="13069" max="13069" width="3.28515625" customWidth="1"/>
    <col min="13070" max="13070" width="3" customWidth="1"/>
    <col min="13071" max="13071" width="7.7109375" customWidth="1"/>
    <col min="13072" max="13072" width="7.85546875" customWidth="1"/>
    <col min="13073" max="13073" width="5.85546875" customWidth="1"/>
    <col min="13313" max="13313" width="7.28515625" customWidth="1"/>
    <col min="13314" max="13314" width="9.140625" customWidth="1"/>
    <col min="13315" max="13315" width="9.42578125" customWidth="1"/>
    <col min="13316" max="13316" width="9.85546875" customWidth="1"/>
    <col min="13317" max="13317" width="2.7109375" customWidth="1"/>
    <col min="13318" max="13318" width="5.140625" customWidth="1"/>
    <col min="13319" max="13319" width="5.42578125" customWidth="1"/>
    <col min="13320" max="13320" width="5.140625" customWidth="1"/>
    <col min="13321" max="13321" width="5.7109375" customWidth="1"/>
    <col min="13322" max="13322" width="5.140625" customWidth="1"/>
    <col min="13323" max="13323" width="4" customWidth="1"/>
    <col min="13324" max="13324" width="4.7109375" customWidth="1"/>
    <col min="13325" max="13325" width="3.28515625" customWidth="1"/>
    <col min="13326" max="13326" width="3" customWidth="1"/>
    <col min="13327" max="13327" width="7.7109375" customWidth="1"/>
    <col min="13328" max="13328" width="7.85546875" customWidth="1"/>
    <col min="13329" max="13329" width="5.85546875" customWidth="1"/>
    <col min="13569" max="13569" width="7.28515625" customWidth="1"/>
    <col min="13570" max="13570" width="9.140625" customWidth="1"/>
    <col min="13571" max="13571" width="9.42578125" customWidth="1"/>
    <col min="13572" max="13572" width="9.85546875" customWidth="1"/>
    <col min="13573" max="13573" width="2.7109375" customWidth="1"/>
    <col min="13574" max="13574" width="5.140625" customWidth="1"/>
    <col min="13575" max="13575" width="5.42578125" customWidth="1"/>
    <col min="13576" max="13576" width="5.140625" customWidth="1"/>
    <col min="13577" max="13577" width="5.7109375" customWidth="1"/>
    <col min="13578" max="13578" width="5.140625" customWidth="1"/>
    <col min="13579" max="13579" width="4" customWidth="1"/>
    <col min="13580" max="13580" width="4.7109375" customWidth="1"/>
    <col min="13581" max="13581" width="3.28515625" customWidth="1"/>
    <col min="13582" max="13582" width="3" customWidth="1"/>
    <col min="13583" max="13583" width="7.7109375" customWidth="1"/>
    <col min="13584" max="13584" width="7.85546875" customWidth="1"/>
    <col min="13585" max="13585" width="5.85546875" customWidth="1"/>
    <col min="13825" max="13825" width="7.28515625" customWidth="1"/>
    <col min="13826" max="13826" width="9.140625" customWidth="1"/>
    <col min="13827" max="13827" width="9.42578125" customWidth="1"/>
    <col min="13828" max="13828" width="9.85546875" customWidth="1"/>
    <col min="13829" max="13829" width="2.7109375" customWidth="1"/>
    <col min="13830" max="13830" width="5.140625" customWidth="1"/>
    <col min="13831" max="13831" width="5.42578125" customWidth="1"/>
    <col min="13832" max="13832" width="5.140625" customWidth="1"/>
    <col min="13833" max="13833" width="5.7109375" customWidth="1"/>
    <col min="13834" max="13834" width="5.140625" customWidth="1"/>
    <col min="13835" max="13835" width="4" customWidth="1"/>
    <col min="13836" max="13836" width="4.7109375" customWidth="1"/>
    <col min="13837" max="13837" width="3.28515625" customWidth="1"/>
    <col min="13838" max="13838" width="3" customWidth="1"/>
    <col min="13839" max="13839" width="7.7109375" customWidth="1"/>
    <col min="13840" max="13840" width="7.85546875" customWidth="1"/>
    <col min="13841" max="13841" width="5.85546875" customWidth="1"/>
    <col min="14081" max="14081" width="7.28515625" customWidth="1"/>
    <col min="14082" max="14082" width="9.140625" customWidth="1"/>
    <col min="14083" max="14083" width="9.42578125" customWidth="1"/>
    <col min="14084" max="14084" width="9.85546875" customWidth="1"/>
    <col min="14085" max="14085" width="2.7109375" customWidth="1"/>
    <col min="14086" max="14086" width="5.140625" customWidth="1"/>
    <col min="14087" max="14087" width="5.42578125" customWidth="1"/>
    <col min="14088" max="14088" width="5.140625" customWidth="1"/>
    <col min="14089" max="14089" width="5.7109375" customWidth="1"/>
    <col min="14090" max="14090" width="5.140625" customWidth="1"/>
    <col min="14091" max="14091" width="4" customWidth="1"/>
    <col min="14092" max="14092" width="4.7109375" customWidth="1"/>
    <col min="14093" max="14093" width="3.28515625" customWidth="1"/>
    <col min="14094" max="14094" width="3" customWidth="1"/>
    <col min="14095" max="14095" width="7.7109375" customWidth="1"/>
    <col min="14096" max="14096" width="7.85546875" customWidth="1"/>
    <col min="14097" max="14097" width="5.85546875" customWidth="1"/>
    <col min="14337" max="14337" width="7.28515625" customWidth="1"/>
    <col min="14338" max="14338" width="9.140625" customWidth="1"/>
    <col min="14339" max="14339" width="9.42578125" customWidth="1"/>
    <col min="14340" max="14340" width="9.85546875" customWidth="1"/>
    <col min="14341" max="14341" width="2.7109375" customWidth="1"/>
    <col min="14342" max="14342" width="5.140625" customWidth="1"/>
    <col min="14343" max="14343" width="5.42578125" customWidth="1"/>
    <col min="14344" max="14344" width="5.140625" customWidth="1"/>
    <col min="14345" max="14345" width="5.7109375" customWidth="1"/>
    <col min="14346" max="14346" width="5.140625" customWidth="1"/>
    <col min="14347" max="14347" width="4" customWidth="1"/>
    <col min="14348" max="14348" width="4.7109375" customWidth="1"/>
    <col min="14349" max="14349" width="3.28515625" customWidth="1"/>
    <col min="14350" max="14350" width="3" customWidth="1"/>
    <col min="14351" max="14351" width="7.7109375" customWidth="1"/>
    <col min="14352" max="14352" width="7.85546875" customWidth="1"/>
    <col min="14353" max="14353" width="5.85546875" customWidth="1"/>
    <col min="14593" max="14593" width="7.28515625" customWidth="1"/>
    <col min="14594" max="14594" width="9.140625" customWidth="1"/>
    <col min="14595" max="14595" width="9.42578125" customWidth="1"/>
    <col min="14596" max="14596" width="9.85546875" customWidth="1"/>
    <col min="14597" max="14597" width="2.7109375" customWidth="1"/>
    <col min="14598" max="14598" width="5.140625" customWidth="1"/>
    <col min="14599" max="14599" width="5.42578125" customWidth="1"/>
    <col min="14600" max="14600" width="5.140625" customWidth="1"/>
    <col min="14601" max="14601" width="5.7109375" customWidth="1"/>
    <col min="14602" max="14602" width="5.140625" customWidth="1"/>
    <col min="14603" max="14603" width="4" customWidth="1"/>
    <col min="14604" max="14604" width="4.7109375" customWidth="1"/>
    <col min="14605" max="14605" width="3.28515625" customWidth="1"/>
    <col min="14606" max="14606" width="3" customWidth="1"/>
    <col min="14607" max="14607" width="7.7109375" customWidth="1"/>
    <col min="14608" max="14608" width="7.85546875" customWidth="1"/>
    <col min="14609" max="14609" width="5.85546875" customWidth="1"/>
    <col min="14849" max="14849" width="7.28515625" customWidth="1"/>
    <col min="14850" max="14850" width="9.140625" customWidth="1"/>
    <col min="14851" max="14851" width="9.42578125" customWidth="1"/>
    <col min="14852" max="14852" width="9.85546875" customWidth="1"/>
    <col min="14853" max="14853" width="2.7109375" customWidth="1"/>
    <col min="14854" max="14854" width="5.140625" customWidth="1"/>
    <col min="14855" max="14855" width="5.42578125" customWidth="1"/>
    <col min="14856" max="14856" width="5.140625" customWidth="1"/>
    <col min="14857" max="14857" width="5.7109375" customWidth="1"/>
    <col min="14858" max="14858" width="5.140625" customWidth="1"/>
    <col min="14859" max="14859" width="4" customWidth="1"/>
    <col min="14860" max="14860" width="4.7109375" customWidth="1"/>
    <col min="14861" max="14861" width="3.28515625" customWidth="1"/>
    <col min="14862" max="14862" width="3" customWidth="1"/>
    <col min="14863" max="14863" width="7.7109375" customWidth="1"/>
    <col min="14864" max="14864" width="7.85546875" customWidth="1"/>
    <col min="14865" max="14865" width="5.85546875" customWidth="1"/>
    <col min="15105" max="15105" width="7.28515625" customWidth="1"/>
    <col min="15106" max="15106" width="9.140625" customWidth="1"/>
    <col min="15107" max="15107" width="9.42578125" customWidth="1"/>
    <col min="15108" max="15108" width="9.85546875" customWidth="1"/>
    <col min="15109" max="15109" width="2.7109375" customWidth="1"/>
    <col min="15110" max="15110" width="5.140625" customWidth="1"/>
    <col min="15111" max="15111" width="5.42578125" customWidth="1"/>
    <col min="15112" max="15112" width="5.140625" customWidth="1"/>
    <col min="15113" max="15113" width="5.7109375" customWidth="1"/>
    <col min="15114" max="15114" width="5.140625" customWidth="1"/>
    <col min="15115" max="15115" width="4" customWidth="1"/>
    <col min="15116" max="15116" width="4.7109375" customWidth="1"/>
    <col min="15117" max="15117" width="3.28515625" customWidth="1"/>
    <col min="15118" max="15118" width="3" customWidth="1"/>
    <col min="15119" max="15119" width="7.7109375" customWidth="1"/>
    <col min="15120" max="15120" width="7.85546875" customWidth="1"/>
    <col min="15121" max="15121" width="5.85546875" customWidth="1"/>
    <col min="15361" max="15361" width="7.28515625" customWidth="1"/>
    <col min="15362" max="15362" width="9.140625" customWidth="1"/>
    <col min="15363" max="15363" width="9.42578125" customWidth="1"/>
    <col min="15364" max="15364" width="9.85546875" customWidth="1"/>
    <col min="15365" max="15365" width="2.7109375" customWidth="1"/>
    <col min="15366" max="15366" width="5.140625" customWidth="1"/>
    <col min="15367" max="15367" width="5.42578125" customWidth="1"/>
    <col min="15368" max="15368" width="5.140625" customWidth="1"/>
    <col min="15369" max="15369" width="5.7109375" customWidth="1"/>
    <col min="15370" max="15370" width="5.140625" customWidth="1"/>
    <col min="15371" max="15371" width="4" customWidth="1"/>
    <col min="15372" max="15372" width="4.7109375" customWidth="1"/>
    <col min="15373" max="15373" width="3.28515625" customWidth="1"/>
    <col min="15374" max="15374" width="3" customWidth="1"/>
    <col min="15375" max="15375" width="7.7109375" customWidth="1"/>
    <col min="15376" max="15376" width="7.85546875" customWidth="1"/>
    <col min="15377" max="15377" width="5.85546875" customWidth="1"/>
    <col min="15617" max="15617" width="7.28515625" customWidth="1"/>
    <col min="15618" max="15618" width="9.140625" customWidth="1"/>
    <col min="15619" max="15619" width="9.42578125" customWidth="1"/>
    <col min="15620" max="15620" width="9.85546875" customWidth="1"/>
    <col min="15621" max="15621" width="2.7109375" customWidth="1"/>
    <col min="15622" max="15622" width="5.140625" customWidth="1"/>
    <col min="15623" max="15623" width="5.42578125" customWidth="1"/>
    <col min="15624" max="15624" width="5.140625" customWidth="1"/>
    <col min="15625" max="15625" width="5.7109375" customWidth="1"/>
    <col min="15626" max="15626" width="5.140625" customWidth="1"/>
    <col min="15627" max="15627" width="4" customWidth="1"/>
    <col min="15628" max="15628" width="4.7109375" customWidth="1"/>
    <col min="15629" max="15629" width="3.28515625" customWidth="1"/>
    <col min="15630" max="15630" width="3" customWidth="1"/>
    <col min="15631" max="15631" width="7.7109375" customWidth="1"/>
    <col min="15632" max="15632" width="7.85546875" customWidth="1"/>
    <col min="15633" max="15633" width="5.85546875" customWidth="1"/>
    <col min="15873" max="15873" width="7.28515625" customWidth="1"/>
    <col min="15874" max="15874" width="9.140625" customWidth="1"/>
    <col min="15875" max="15875" width="9.42578125" customWidth="1"/>
    <col min="15876" max="15876" width="9.85546875" customWidth="1"/>
    <col min="15877" max="15877" width="2.7109375" customWidth="1"/>
    <col min="15878" max="15878" width="5.140625" customWidth="1"/>
    <col min="15879" max="15879" width="5.42578125" customWidth="1"/>
    <col min="15880" max="15880" width="5.140625" customWidth="1"/>
    <col min="15881" max="15881" width="5.7109375" customWidth="1"/>
    <col min="15882" max="15882" width="5.140625" customWidth="1"/>
    <col min="15883" max="15883" width="4" customWidth="1"/>
    <col min="15884" max="15884" width="4.7109375" customWidth="1"/>
    <col min="15885" max="15885" width="3.28515625" customWidth="1"/>
    <col min="15886" max="15886" width="3" customWidth="1"/>
    <col min="15887" max="15887" width="7.7109375" customWidth="1"/>
    <col min="15888" max="15888" width="7.85546875" customWidth="1"/>
    <col min="15889" max="15889" width="5.85546875" customWidth="1"/>
    <col min="16129" max="16129" width="7.28515625" customWidth="1"/>
    <col min="16130" max="16130" width="9.140625" customWidth="1"/>
    <col min="16131" max="16131" width="9.42578125" customWidth="1"/>
    <col min="16132" max="16132" width="9.85546875" customWidth="1"/>
    <col min="16133" max="16133" width="2.7109375" customWidth="1"/>
    <col min="16134" max="16134" width="5.140625" customWidth="1"/>
    <col min="16135" max="16135" width="5.42578125" customWidth="1"/>
    <col min="16136" max="16136" width="5.140625" customWidth="1"/>
    <col min="16137" max="16137" width="5.7109375" customWidth="1"/>
    <col min="16138" max="16138" width="5.140625" customWidth="1"/>
    <col min="16139" max="16139" width="4" customWidth="1"/>
    <col min="16140" max="16140" width="4.7109375" customWidth="1"/>
    <col min="16141" max="16141" width="3.28515625" customWidth="1"/>
    <col min="16142" max="16142" width="3" customWidth="1"/>
    <col min="16143" max="16143" width="7.7109375" customWidth="1"/>
    <col min="16144" max="16144" width="7.85546875" customWidth="1"/>
    <col min="16145" max="16145" width="5.85546875" customWidth="1"/>
  </cols>
  <sheetData>
    <row r="1" spans="1:17" ht="14.25" customHeight="1" thickBot="1" x14ac:dyDescent="0.25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2" customHeight="1" thickTop="1" x14ac:dyDescent="0.2">
      <c r="A2" s="49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1:17" ht="10.5" customHeight="1" x14ac:dyDescent="0.2">
      <c r="A3" s="52" t="s">
        <v>55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7" ht="10.5" customHeight="1" thickBot="1" x14ac:dyDescent="0.25">
      <c r="A4" s="55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7"/>
    </row>
    <row r="5" spans="1:17" ht="5.25" customHeight="1" thickTop="1" thickBot="1" x14ac:dyDescent="0.25"/>
    <row r="6" spans="1:17" ht="14.25" thickTop="1" thickBot="1" x14ac:dyDescent="0.25">
      <c r="A6" s="6" t="s">
        <v>3</v>
      </c>
      <c r="B6" s="7" t="s">
        <v>4</v>
      </c>
      <c r="C6" s="8"/>
      <c r="D6" s="9" t="s">
        <v>5</v>
      </c>
      <c r="E6" s="8"/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10" t="s">
        <v>12</v>
      </c>
      <c r="N6" s="11" t="s">
        <v>13</v>
      </c>
      <c r="O6" s="12"/>
      <c r="P6" s="12"/>
      <c r="Q6" s="13"/>
    </row>
    <row r="7" spans="1:17" ht="12" customHeight="1" thickTop="1" thickBot="1" x14ac:dyDescent="0.25">
      <c r="A7" s="14" t="s">
        <v>14</v>
      </c>
      <c r="B7" s="15" t="s">
        <v>15</v>
      </c>
      <c r="C7" s="16"/>
      <c r="D7" s="17">
        <v>2.6666666666666656</v>
      </c>
      <c r="E7" s="18"/>
      <c r="F7" s="19">
        <v>0</v>
      </c>
      <c r="G7" s="19">
        <v>0</v>
      </c>
      <c r="H7" s="19">
        <v>1</v>
      </c>
      <c r="I7" s="19">
        <v>1</v>
      </c>
      <c r="J7" s="19">
        <v>1</v>
      </c>
      <c r="K7" s="19">
        <v>1</v>
      </c>
      <c r="L7" s="20">
        <v>1</v>
      </c>
      <c r="N7" s="21"/>
      <c r="O7" s="22"/>
      <c r="P7" s="22"/>
      <c r="Q7" s="23"/>
    </row>
    <row r="8" spans="1:17" ht="12" customHeight="1" thickTop="1" thickBot="1" x14ac:dyDescent="0.25">
      <c r="A8" s="14" t="s">
        <v>16</v>
      </c>
      <c r="B8" s="15" t="s">
        <v>17</v>
      </c>
      <c r="C8" s="16"/>
      <c r="D8" s="24">
        <v>5.0000000000000018</v>
      </c>
      <c r="E8" s="18"/>
      <c r="F8" s="19">
        <v>1</v>
      </c>
      <c r="G8" s="19">
        <v>0</v>
      </c>
      <c r="H8" s="19">
        <v>0</v>
      </c>
      <c r="I8" s="19">
        <v>1</v>
      </c>
      <c r="J8" s="19">
        <v>1</v>
      </c>
      <c r="K8" s="19">
        <v>1</v>
      </c>
      <c r="L8" s="20">
        <v>1</v>
      </c>
      <c r="N8" s="21"/>
      <c r="O8" s="25"/>
      <c r="P8" s="26" t="s">
        <v>18</v>
      </c>
      <c r="Q8" s="23"/>
    </row>
    <row r="9" spans="1:17" ht="12" customHeight="1" thickTop="1" thickBot="1" x14ac:dyDescent="0.25">
      <c r="A9" s="14" t="s">
        <v>19</v>
      </c>
      <c r="B9" s="15" t="s">
        <v>20</v>
      </c>
      <c r="C9" s="16"/>
      <c r="D9" s="24">
        <v>6.6666666666666652</v>
      </c>
      <c r="E9" s="18"/>
      <c r="F9" s="19">
        <v>1</v>
      </c>
      <c r="G9" s="19">
        <v>1</v>
      </c>
      <c r="H9" s="19">
        <v>0</v>
      </c>
      <c r="I9" s="19">
        <v>0</v>
      </c>
      <c r="J9" s="19">
        <v>1</v>
      </c>
      <c r="K9" s="19">
        <v>1</v>
      </c>
      <c r="L9" s="20">
        <v>1</v>
      </c>
      <c r="N9" s="21"/>
      <c r="O9" s="27"/>
      <c r="P9" s="26"/>
      <c r="Q9" s="23"/>
    </row>
    <row r="10" spans="1:17" ht="12" customHeight="1" thickTop="1" thickBot="1" x14ac:dyDescent="0.25">
      <c r="A10" s="14" t="s">
        <v>21</v>
      </c>
      <c r="B10" s="15" t="s">
        <v>22</v>
      </c>
      <c r="C10" s="16"/>
      <c r="D10" s="24">
        <v>3.6666666666666679</v>
      </c>
      <c r="E10" s="18"/>
      <c r="F10" s="19">
        <v>1</v>
      </c>
      <c r="G10" s="19">
        <v>1</v>
      </c>
      <c r="H10" s="19">
        <v>1</v>
      </c>
      <c r="I10" s="19">
        <v>0</v>
      </c>
      <c r="J10" s="19">
        <v>0</v>
      </c>
      <c r="K10" s="19">
        <v>1</v>
      </c>
      <c r="L10" s="20">
        <v>1</v>
      </c>
      <c r="N10" s="21"/>
      <c r="O10" s="28"/>
      <c r="P10" s="26" t="s">
        <v>23</v>
      </c>
      <c r="Q10" s="23"/>
    </row>
    <row r="11" spans="1:17" ht="12" customHeight="1" thickTop="1" thickBot="1" x14ac:dyDescent="0.25">
      <c r="A11" s="14" t="s">
        <v>24</v>
      </c>
      <c r="B11" s="15" t="s">
        <v>25</v>
      </c>
      <c r="C11" s="16"/>
      <c r="D11" s="24">
        <v>6</v>
      </c>
      <c r="E11" s="18"/>
      <c r="F11" s="19">
        <v>1</v>
      </c>
      <c r="G11" s="19">
        <v>1</v>
      </c>
      <c r="H11" s="19">
        <v>1</v>
      </c>
      <c r="I11" s="19">
        <v>1</v>
      </c>
      <c r="J11" s="19">
        <v>0</v>
      </c>
      <c r="K11" s="19">
        <v>0</v>
      </c>
      <c r="L11" s="20">
        <v>1</v>
      </c>
      <c r="N11" s="21"/>
      <c r="O11" s="27"/>
      <c r="P11" s="26"/>
      <c r="Q11" s="23"/>
    </row>
    <row r="12" spans="1:17" ht="12" customHeight="1" thickTop="1" thickBot="1" x14ac:dyDescent="0.25">
      <c r="A12" s="14" t="s">
        <v>26</v>
      </c>
      <c r="B12" s="15" t="s">
        <v>27</v>
      </c>
      <c r="C12" s="16"/>
      <c r="D12" s="24">
        <v>0.66666666666666663</v>
      </c>
      <c r="E12" s="18"/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0</v>
      </c>
      <c r="L12" s="20">
        <v>0</v>
      </c>
      <c r="N12" s="21"/>
      <c r="O12" s="29"/>
      <c r="P12" s="26" t="s">
        <v>28</v>
      </c>
      <c r="Q12" s="23"/>
    </row>
    <row r="13" spans="1:17" ht="12" customHeight="1" thickTop="1" thickBot="1" x14ac:dyDescent="0.25">
      <c r="A13" s="30" t="s">
        <v>29</v>
      </c>
      <c r="B13" s="31" t="s">
        <v>30</v>
      </c>
      <c r="C13" s="32"/>
      <c r="D13" s="33">
        <v>0</v>
      </c>
      <c r="E13" s="34"/>
      <c r="F13" s="35">
        <v>0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6">
        <v>0</v>
      </c>
      <c r="N13" s="37"/>
      <c r="O13" s="38"/>
      <c r="P13" s="38"/>
      <c r="Q13" s="39"/>
    </row>
    <row r="14" spans="1:17" ht="18" customHeight="1" thickTop="1" thickBot="1" x14ac:dyDescent="0.25">
      <c r="A14" s="2"/>
      <c r="B14" s="2"/>
      <c r="C14" s="2"/>
      <c r="D14" s="40"/>
      <c r="E14" s="40"/>
      <c r="F14" s="40"/>
      <c r="G14" s="40"/>
      <c r="H14" s="40"/>
      <c r="I14" s="40"/>
      <c r="J14" s="40"/>
      <c r="K14" s="40"/>
      <c r="L14" s="40"/>
    </row>
    <row r="15" spans="1:17" ht="14.25" thickTop="1" thickBot="1" x14ac:dyDescent="0.25">
      <c r="A15" s="2"/>
      <c r="B15" s="2"/>
      <c r="C15" s="41" t="s">
        <v>31</v>
      </c>
      <c r="D15" s="42">
        <f>SUM(D7:D13)</f>
        <v>24.666666666666668</v>
      </c>
      <c r="E15" s="42"/>
      <c r="F15" s="43">
        <f t="shared" ref="F15:L15" si="0">$D$7*F7+$D$8*F8+$D$9*F9+$D$10*F10+$D$11*F11+$D$12*F12+$D$13*F13</f>
        <v>22.000000000000004</v>
      </c>
      <c r="G15" s="44">
        <f t="shared" si="0"/>
        <v>17</v>
      </c>
      <c r="H15" s="44">
        <f t="shared" si="0"/>
        <v>13</v>
      </c>
      <c r="I15" s="44">
        <f t="shared" si="0"/>
        <v>14.333333333333334</v>
      </c>
      <c r="J15" s="44">
        <f t="shared" si="0"/>
        <v>14.999999999999998</v>
      </c>
      <c r="K15" s="44">
        <f t="shared" si="0"/>
        <v>18</v>
      </c>
      <c r="L15" s="45">
        <f t="shared" si="0"/>
        <v>24</v>
      </c>
    </row>
    <row r="16" spans="1:17" ht="5.25" customHeight="1" thickTop="1" thickBot="1" x14ac:dyDescent="0.25">
      <c r="A16" s="2"/>
      <c r="B16" s="2"/>
      <c r="C16" s="46"/>
      <c r="D16" s="42"/>
      <c r="E16" s="42"/>
      <c r="F16" s="42"/>
      <c r="G16" s="42"/>
      <c r="H16" s="42"/>
      <c r="I16" s="42"/>
      <c r="J16" s="42"/>
      <c r="K16" s="42"/>
      <c r="L16" s="42"/>
    </row>
    <row r="17" spans="1:12" ht="14.25" thickTop="1" thickBot="1" x14ac:dyDescent="0.25">
      <c r="A17" s="2"/>
      <c r="B17" s="2"/>
      <c r="C17" s="41" t="s">
        <v>32</v>
      </c>
      <c r="F17" s="43">
        <v>22</v>
      </c>
      <c r="G17" s="44">
        <v>17</v>
      </c>
      <c r="H17" s="44">
        <v>13</v>
      </c>
      <c r="I17" s="44">
        <v>14</v>
      </c>
      <c r="J17" s="44">
        <v>15</v>
      </c>
      <c r="K17" s="44">
        <v>18</v>
      </c>
      <c r="L17" s="45">
        <v>24</v>
      </c>
    </row>
    <row r="18" spans="1:12" ht="5.25" customHeight="1" thickTop="1" x14ac:dyDescent="0.2">
      <c r="B18" s="2"/>
      <c r="C18" s="2"/>
      <c r="D18" s="40"/>
      <c r="E18" s="40"/>
      <c r="F18" s="40"/>
      <c r="G18" s="40"/>
      <c r="H18" s="40"/>
      <c r="I18" s="40"/>
      <c r="J18" s="40"/>
      <c r="K18" s="40"/>
      <c r="L18" s="40"/>
    </row>
    <row r="19" spans="1:12" ht="13.5" thickBot="1" x14ac:dyDescent="0.25">
      <c r="A19" s="2"/>
      <c r="B19" s="47" t="s">
        <v>57</v>
      </c>
      <c r="C19" s="2"/>
      <c r="D19" s="104">
        <v>300</v>
      </c>
      <c r="E19" s="40"/>
      <c r="F19" s="40"/>
      <c r="G19" s="40"/>
      <c r="H19" s="40"/>
      <c r="I19" s="40"/>
      <c r="J19" s="40"/>
      <c r="K19" s="40"/>
      <c r="L19" s="40"/>
    </row>
    <row r="20" spans="1:12" ht="14.25" thickTop="1" thickBot="1" x14ac:dyDescent="0.25">
      <c r="A20" s="2"/>
      <c r="B20" s="47" t="s">
        <v>33</v>
      </c>
      <c r="C20" s="2"/>
      <c r="D20" s="105">
        <f>D15*D19</f>
        <v>7400</v>
      </c>
      <c r="E20" s="40"/>
      <c r="F20" s="48"/>
      <c r="G20" s="40"/>
      <c r="H20" s="40"/>
      <c r="I20" s="40"/>
      <c r="J20" s="40"/>
      <c r="K20" s="40"/>
      <c r="L20" s="40"/>
    </row>
    <row r="21" spans="1:12" ht="5.25" customHeight="1" thickTop="1" x14ac:dyDescent="0.2">
      <c r="H21" s="40"/>
    </row>
    <row r="22" spans="1:12" x14ac:dyDescent="0.2">
      <c r="H22" s="40"/>
    </row>
    <row r="23" spans="1:12" x14ac:dyDescent="0.2">
      <c r="H23" s="40"/>
    </row>
    <row r="24" spans="1:12" x14ac:dyDescent="0.2">
      <c r="H24" s="40"/>
    </row>
    <row r="25" spans="1:12" x14ac:dyDescent="0.2">
      <c r="H25" s="40"/>
    </row>
    <row r="26" spans="1:12" x14ac:dyDescent="0.2">
      <c r="H26" s="40"/>
    </row>
    <row r="27" spans="1:12" x14ac:dyDescent="0.2">
      <c r="H27" s="40"/>
    </row>
    <row r="28" spans="1:12" x14ac:dyDescent="0.2">
      <c r="H28" s="40"/>
    </row>
    <row r="30" spans="1:12" x14ac:dyDescent="0.2">
      <c r="H30" s="106"/>
    </row>
  </sheetData>
  <printOptions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showGridLines="0" zoomScale="64" workbookViewId="0">
      <selection activeCell="C20" sqref="C20"/>
    </sheetView>
  </sheetViews>
  <sheetFormatPr baseColWidth="10" defaultColWidth="7.5703125" defaultRowHeight="10.5" x14ac:dyDescent="0.15"/>
  <cols>
    <col min="1" max="1" width="9.85546875" style="59" customWidth="1"/>
    <col min="2" max="7" width="8.42578125" style="59" customWidth="1"/>
    <col min="8" max="8" width="9.28515625" style="58" customWidth="1"/>
    <col min="9" max="9" width="2.85546875" style="58" customWidth="1"/>
    <col min="10" max="10" width="3.28515625" style="58" customWidth="1"/>
    <col min="11" max="11" width="6.42578125" style="58" customWidth="1"/>
    <col min="12" max="12" width="6" style="58" customWidth="1"/>
    <col min="13" max="13" width="7.140625" style="58" customWidth="1"/>
    <col min="14" max="16384" width="7.5703125" style="58"/>
  </cols>
  <sheetData>
    <row r="1" spans="1:13" ht="14.25" customHeight="1" thickBot="1" x14ac:dyDescent="0.25">
      <c r="A1" s="1" t="s">
        <v>54</v>
      </c>
    </row>
    <row r="2" spans="1:13" ht="12" customHeight="1" thickTop="1" x14ac:dyDescent="0.2">
      <c r="A2" s="3" t="s">
        <v>53</v>
      </c>
      <c r="B2" s="103"/>
      <c r="C2" s="103"/>
      <c r="D2" s="103"/>
      <c r="E2" s="103"/>
      <c r="F2" s="103"/>
      <c r="G2" s="103"/>
      <c r="H2" s="102"/>
      <c r="J2"/>
      <c r="K2"/>
      <c r="L2"/>
      <c r="M2"/>
    </row>
    <row r="3" spans="1:13" ht="10.5" customHeight="1" x14ac:dyDescent="0.2">
      <c r="A3" s="4" t="s">
        <v>52</v>
      </c>
      <c r="B3" s="101"/>
      <c r="C3" s="101"/>
      <c r="D3" s="101"/>
      <c r="E3" s="101"/>
      <c r="F3" s="101"/>
      <c r="G3" s="101"/>
      <c r="H3" s="100"/>
      <c r="J3"/>
      <c r="K3"/>
      <c r="L3"/>
      <c r="M3"/>
    </row>
    <row r="4" spans="1:13" ht="10.5" customHeight="1" thickBot="1" x14ac:dyDescent="0.25">
      <c r="A4" s="5" t="s">
        <v>51</v>
      </c>
      <c r="B4" s="99"/>
      <c r="C4" s="99"/>
      <c r="D4" s="99"/>
      <c r="E4" s="99"/>
      <c r="F4" s="99"/>
      <c r="G4" s="99"/>
      <c r="H4" s="98"/>
      <c r="J4"/>
      <c r="K4"/>
      <c r="L4"/>
      <c r="M4"/>
    </row>
    <row r="5" spans="1:13" ht="5.85" customHeight="1" thickTop="1" thickBot="1" x14ac:dyDescent="0.25">
      <c r="D5" s="58"/>
      <c r="J5"/>
      <c r="K5"/>
      <c r="L5"/>
      <c r="M5"/>
    </row>
    <row r="6" spans="1:13" ht="11.25" customHeight="1" thickTop="1" x14ac:dyDescent="0.15">
      <c r="A6" s="97"/>
      <c r="B6" s="74"/>
      <c r="C6" s="96" t="s">
        <v>50</v>
      </c>
      <c r="D6" s="74"/>
      <c r="E6" s="74"/>
      <c r="F6" s="74"/>
      <c r="G6" s="74"/>
      <c r="H6" s="64"/>
      <c r="J6" s="11" t="s">
        <v>13</v>
      </c>
      <c r="K6" s="12"/>
      <c r="L6" s="12"/>
      <c r="M6" s="13"/>
    </row>
    <row r="7" spans="1:13" ht="11.25" customHeight="1" thickBot="1" x14ac:dyDescent="0.2">
      <c r="A7" s="95" t="s">
        <v>49</v>
      </c>
      <c r="B7" s="94" t="s">
        <v>0</v>
      </c>
      <c r="C7" s="93" t="s">
        <v>48</v>
      </c>
      <c r="D7" s="93" t="s">
        <v>47</v>
      </c>
      <c r="E7" s="93" t="s">
        <v>46</v>
      </c>
      <c r="F7" s="93" t="s">
        <v>45</v>
      </c>
      <c r="G7" s="93" t="s">
        <v>44</v>
      </c>
      <c r="H7" s="70"/>
      <c r="J7" s="21"/>
      <c r="K7" s="22"/>
      <c r="L7" s="22"/>
      <c r="M7" s="23"/>
    </row>
    <row r="8" spans="1:13" ht="11.25" customHeight="1" thickTop="1" thickBot="1" x14ac:dyDescent="0.2">
      <c r="A8" s="69" t="s">
        <v>37</v>
      </c>
      <c r="B8" s="73">
        <f>SUM(C8:G8)</f>
        <v>300</v>
      </c>
      <c r="C8" s="92">
        <v>100</v>
      </c>
      <c r="D8" s="91">
        <v>0</v>
      </c>
      <c r="E8" s="91">
        <v>0</v>
      </c>
      <c r="F8" s="91">
        <v>0</v>
      </c>
      <c r="G8" s="90">
        <v>200</v>
      </c>
      <c r="H8" s="70"/>
      <c r="J8" s="21"/>
      <c r="K8" s="25"/>
      <c r="L8" s="26" t="s">
        <v>18</v>
      </c>
      <c r="M8" s="23"/>
    </row>
    <row r="9" spans="1:13" ht="11.25" customHeight="1" thickTop="1" thickBot="1" x14ac:dyDescent="0.2">
      <c r="A9" s="69" t="s">
        <v>36</v>
      </c>
      <c r="B9" s="72">
        <f>SUM(C9:G9)</f>
        <v>260</v>
      </c>
      <c r="C9" s="89">
        <v>0</v>
      </c>
      <c r="D9" s="71">
        <v>80</v>
      </c>
      <c r="E9" s="71">
        <v>0</v>
      </c>
      <c r="F9" s="71">
        <v>160</v>
      </c>
      <c r="G9" s="88">
        <v>20</v>
      </c>
      <c r="H9" s="70"/>
      <c r="J9" s="21"/>
      <c r="K9" s="27"/>
      <c r="L9" s="26"/>
      <c r="M9" s="23"/>
    </row>
    <row r="10" spans="1:13" ht="11.25" customHeight="1" thickTop="1" thickBot="1" x14ac:dyDescent="0.2">
      <c r="A10" s="69" t="s">
        <v>35</v>
      </c>
      <c r="B10" s="68">
        <f>SUM(C10:G10)</f>
        <v>280</v>
      </c>
      <c r="C10" s="87">
        <v>80</v>
      </c>
      <c r="D10" s="86">
        <v>0</v>
      </c>
      <c r="E10" s="86">
        <v>200</v>
      </c>
      <c r="F10" s="86">
        <v>0</v>
      </c>
      <c r="G10" s="85">
        <v>0</v>
      </c>
      <c r="H10" s="70"/>
      <c r="J10" s="21"/>
      <c r="K10" s="28"/>
      <c r="L10" s="26" t="s">
        <v>23</v>
      </c>
      <c r="M10" s="23"/>
    </row>
    <row r="11" spans="1:13" ht="11.25" customHeight="1" thickTop="1" thickBot="1" x14ac:dyDescent="0.2">
      <c r="A11" s="83"/>
      <c r="B11" s="71"/>
      <c r="C11" s="84" t="s">
        <v>43</v>
      </c>
      <c r="D11" s="84" t="s">
        <v>43</v>
      </c>
      <c r="E11" s="84" t="s">
        <v>43</v>
      </c>
      <c r="F11" s="84" t="s">
        <v>43</v>
      </c>
      <c r="G11" s="84" t="s">
        <v>43</v>
      </c>
      <c r="H11" s="70"/>
      <c r="J11" s="21"/>
      <c r="K11" s="27"/>
      <c r="L11" s="26"/>
      <c r="M11" s="23"/>
    </row>
    <row r="12" spans="1:13" ht="11.25" customHeight="1" thickTop="1" thickBot="1" x14ac:dyDescent="0.25">
      <c r="A12" s="69" t="s">
        <v>42</v>
      </c>
      <c r="B12" s="71"/>
      <c r="C12" s="80">
        <f>SUM(C8:C10)</f>
        <v>180</v>
      </c>
      <c r="D12" s="79">
        <f>SUM(D8:D10)</f>
        <v>80</v>
      </c>
      <c r="E12" s="79">
        <f>SUM(E8:E10)</f>
        <v>200</v>
      </c>
      <c r="F12" s="79">
        <f>SUM(F8:F10)</f>
        <v>160</v>
      </c>
      <c r="G12" s="78">
        <f>SUM(G8:G10)</f>
        <v>220</v>
      </c>
      <c r="H12" s="70"/>
      <c r="J12" s="21"/>
      <c r="K12" s="29"/>
      <c r="L12" s="26" t="s">
        <v>28</v>
      </c>
      <c r="M12" s="23"/>
    </row>
    <row r="13" spans="1:13" ht="11.25" customHeight="1" thickTop="1" thickBot="1" x14ac:dyDescent="0.2">
      <c r="A13" s="83"/>
      <c r="B13" s="71"/>
      <c r="C13" s="71"/>
      <c r="D13" s="71"/>
      <c r="E13" s="71"/>
      <c r="F13" s="71"/>
      <c r="G13" s="71"/>
      <c r="H13" s="70"/>
      <c r="J13" s="37"/>
      <c r="K13" s="38"/>
      <c r="L13" s="38"/>
      <c r="M13" s="39"/>
    </row>
    <row r="14" spans="1:13" ht="11.25" customHeight="1" thickTop="1" thickBot="1" x14ac:dyDescent="0.2">
      <c r="A14" s="82"/>
      <c r="B14" s="81" t="s">
        <v>41</v>
      </c>
      <c r="C14" s="80">
        <v>180</v>
      </c>
      <c r="D14" s="79">
        <v>80</v>
      </c>
      <c r="E14" s="79">
        <v>200</v>
      </c>
      <c r="F14" s="79">
        <v>160</v>
      </c>
      <c r="G14" s="78">
        <v>220</v>
      </c>
      <c r="H14" s="60"/>
    </row>
    <row r="15" spans="1:13" ht="11.25" customHeight="1" thickTop="1" thickBot="1" x14ac:dyDescent="0.2">
      <c r="A15" s="77" t="s">
        <v>40</v>
      </c>
      <c r="B15" s="76" t="s">
        <v>39</v>
      </c>
      <c r="C15" s="75" t="s">
        <v>38</v>
      </c>
      <c r="D15" s="74"/>
      <c r="E15" s="65"/>
      <c r="F15" s="65"/>
      <c r="G15" s="65"/>
      <c r="H15" s="64"/>
    </row>
    <row r="16" spans="1:13" ht="11.25" customHeight="1" thickTop="1" x14ac:dyDescent="0.15">
      <c r="A16" s="69" t="s">
        <v>37</v>
      </c>
      <c r="B16" s="73">
        <v>310</v>
      </c>
      <c r="C16" s="71">
        <v>5</v>
      </c>
      <c r="D16" s="71">
        <v>10</v>
      </c>
      <c r="E16" s="71">
        <v>9</v>
      </c>
      <c r="F16" s="71">
        <v>9</v>
      </c>
      <c r="G16" s="71">
        <v>6</v>
      </c>
      <c r="H16" s="70"/>
    </row>
    <row r="17" spans="1:8" ht="11.25" customHeight="1" x14ac:dyDescent="0.15">
      <c r="A17" s="69" t="s">
        <v>36</v>
      </c>
      <c r="B17" s="72">
        <v>260</v>
      </c>
      <c r="C17" s="71">
        <v>8</v>
      </c>
      <c r="D17" s="71">
        <v>6</v>
      </c>
      <c r="E17" s="71">
        <v>11</v>
      </c>
      <c r="F17" s="71">
        <v>5</v>
      </c>
      <c r="G17" s="71">
        <v>4</v>
      </c>
      <c r="H17" s="70"/>
    </row>
    <row r="18" spans="1:8" ht="11.25" customHeight="1" thickBot="1" x14ac:dyDescent="0.2">
      <c r="A18" s="69" t="s">
        <v>35</v>
      </c>
      <c r="B18" s="68">
        <v>280</v>
      </c>
      <c r="C18" s="67">
        <v>4</v>
      </c>
      <c r="D18" s="67">
        <v>12</v>
      </c>
      <c r="E18" s="67">
        <v>5</v>
      </c>
      <c r="F18" s="67">
        <v>12</v>
      </c>
      <c r="G18" s="67">
        <v>8</v>
      </c>
      <c r="H18" s="60"/>
    </row>
    <row r="19" spans="1:8" ht="11.25" customHeight="1" thickTop="1" thickBot="1" x14ac:dyDescent="0.2">
      <c r="A19" s="66"/>
      <c r="B19" s="65"/>
      <c r="C19" s="65"/>
      <c r="D19" s="65"/>
      <c r="E19" s="65"/>
      <c r="F19" s="65"/>
      <c r="G19" s="65"/>
      <c r="H19" s="64"/>
    </row>
    <row r="20" spans="1:8" ht="11.25" customHeight="1" thickTop="1" thickBot="1" x14ac:dyDescent="0.2">
      <c r="A20" s="63" t="s">
        <v>34</v>
      </c>
      <c r="B20" s="62">
        <f>SUM(C20:G20)</f>
        <v>4380</v>
      </c>
      <c r="C20" s="61">
        <f>C8*C16+C9*C17+C10*C18</f>
        <v>820</v>
      </c>
      <c r="D20" s="61">
        <f>D8*D16+D9*D17+D10*D18</f>
        <v>480</v>
      </c>
      <c r="E20" s="61">
        <f>E8*E16+E9*E17+E10*E18</f>
        <v>1000</v>
      </c>
      <c r="F20" s="61">
        <f>F8*F16+F9*F17+F10*F18</f>
        <v>800</v>
      </c>
      <c r="G20" s="61">
        <f>G8*G16+G9*G17+G10*G18</f>
        <v>1280</v>
      </c>
      <c r="H20" s="60"/>
    </row>
    <row r="21" spans="1:8" ht="11.25" thickTop="1" x14ac:dyDescent="0.15"/>
  </sheetData>
  <printOptions gridLinesSet="0"/>
  <pageMargins left="0.75" right="0.75" top="1" bottom="1" header="0.51181102362204722" footer="0.51181102362204722"/>
  <pageSetup paperSize="9" orientation="portrait" horizontalDpi="4294967292" verticalDpi="4294967292" r:id="rId1"/>
  <headerFooter alignWithMargins="0">
    <oddHeader>&amp;F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5193-52B1-42D7-B705-0B588C3C6C16}">
  <dimension ref="A1:E12"/>
  <sheetViews>
    <sheetView showGridLines="0" workbookViewId="0"/>
  </sheetViews>
  <sheetFormatPr baseColWidth="10" defaultRowHeight="12.75" x14ac:dyDescent="0.2"/>
  <cols>
    <col min="1" max="1" width="2.28515625" customWidth="1"/>
    <col min="2" max="2" width="9.42578125" bestFit="1" customWidth="1"/>
    <col min="3" max="3" width="8.140625" bestFit="1" customWidth="1"/>
    <col min="4" max="4" width="5.85546875" bestFit="1" customWidth="1"/>
    <col min="5" max="5" width="12.5703125" bestFit="1" customWidth="1"/>
  </cols>
  <sheetData>
    <row r="1" spans="1:5" x14ac:dyDescent="0.2">
      <c r="A1" s="109" t="s">
        <v>65</v>
      </c>
    </row>
    <row r="2" spans="1:5" x14ac:dyDescent="0.2">
      <c r="A2" s="109" t="s">
        <v>66</v>
      </c>
    </row>
    <row r="3" spans="1:5" x14ac:dyDescent="0.2">
      <c r="A3" s="109" t="s">
        <v>67</v>
      </c>
    </row>
    <row r="6" spans="1:5" ht="13.5" thickBot="1" x14ac:dyDescent="0.25">
      <c r="A6" t="s">
        <v>68</v>
      </c>
    </row>
    <row r="7" spans="1:5" x14ac:dyDescent="0.2">
      <c r="B7" s="111"/>
      <c r="C7" s="111"/>
      <c r="D7" s="111" t="s">
        <v>71</v>
      </c>
      <c r="E7" s="111" t="s">
        <v>73</v>
      </c>
    </row>
    <row r="8" spans="1:5" ht="13.5" thickBot="1" x14ac:dyDescent="0.25">
      <c r="B8" s="112" t="s">
        <v>69</v>
      </c>
      <c r="C8" s="112" t="s">
        <v>70</v>
      </c>
      <c r="D8" s="112" t="s">
        <v>72</v>
      </c>
      <c r="E8" s="112" t="s">
        <v>74</v>
      </c>
    </row>
    <row r="9" spans="1:5" ht="13.5" thickBot="1" x14ac:dyDescent="0.25">
      <c r="B9" s="110" t="s">
        <v>77</v>
      </c>
      <c r="C9" s="110" t="s">
        <v>78</v>
      </c>
      <c r="D9" s="110">
        <v>0</v>
      </c>
      <c r="E9" s="110">
        <v>-0.59800669929732275</v>
      </c>
    </row>
    <row r="11" spans="1:5" x14ac:dyDescent="0.2">
      <c r="A11" t="s">
        <v>75</v>
      </c>
    </row>
    <row r="12" spans="1:5" x14ac:dyDescent="0.2">
      <c r="B1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F8EC-EBEC-4C5B-A48D-0E995B2AD70E}">
  <dimension ref="A34:H137"/>
  <sheetViews>
    <sheetView tabSelected="1" topLeftCell="D124" zoomScale="125" workbookViewId="0">
      <selection activeCell="F138" sqref="F138"/>
    </sheetView>
  </sheetViews>
  <sheetFormatPr baseColWidth="10" defaultRowHeight="12.75" x14ac:dyDescent="0.2"/>
  <sheetData>
    <row r="34" spans="2:3" x14ac:dyDescent="0.2">
      <c r="B34" t="s">
        <v>58</v>
      </c>
      <c r="C34" t="s">
        <v>59</v>
      </c>
    </row>
    <row r="35" spans="2:3" x14ac:dyDescent="0.2">
      <c r="B35" s="107">
        <v>0.78347847807072502</v>
      </c>
      <c r="C35" s="108">
        <f>EXP(-B35/4)*(2-B35)-1</f>
        <v>1.2596318041446786E-4</v>
      </c>
    </row>
    <row r="52" spans="1:2" x14ac:dyDescent="0.2">
      <c r="B52" t="s">
        <v>60</v>
      </c>
    </row>
    <row r="53" spans="1:2" x14ac:dyDescent="0.2">
      <c r="B53">
        <f>10^9+10^8*(1-EXP(-B55/100))-10^7*B55</f>
        <v>-2.0623207092285156E-5</v>
      </c>
    </row>
    <row r="55" spans="1:2" x14ac:dyDescent="0.2">
      <c r="A55" t="s">
        <v>61</v>
      </c>
      <c r="B55">
        <v>106.55460326516381</v>
      </c>
    </row>
    <row r="68" spans="2:5" x14ac:dyDescent="0.2">
      <c r="B68" s="113" t="s">
        <v>63</v>
      </c>
      <c r="C68" s="113"/>
      <c r="D68" s="113"/>
      <c r="E68" s="113"/>
    </row>
    <row r="69" spans="2:5" x14ac:dyDescent="0.2">
      <c r="B69" s="113"/>
      <c r="C69" s="113"/>
      <c r="D69" s="113"/>
      <c r="E69" s="113"/>
    </row>
    <row r="70" spans="2:5" x14ac:dyDescent="0.2">
      <c r="B70" s="113"/>
      <c r="C70" s="113"/>
      <c r="D70" s="113"/>
      <c r="E70" s="113"/>
    </row>
    <row r="73" spans="2:5" x14ac:dyDescent="0.2">
      <c r="B73" t="s">
        <v>64</v>
      </c>
      <c r="C73">
        <f>EXP(-0.2*C74)*SIN(C74+2)</f>
        <v>-0.59297144139308655</v>
      </c>
    </row>
    <row r="74" spans="2:5" x14ac:dyDescent="0.2">
      <c r="B74" t="s">
        <v>62</v>
      </c>
      <c r="C74">
        <v>2.514993420419839</v>
      </c>
    </row>
    <row r="95" spans="3:4" x14ac:dyDescent="0.2">
      <c r="C95" t="s">
        <v>79</v>
      </c>
      <c r="D95">
        <v>45</v>
      </c>
    </row>
    <row r="96" spans="3:4" x14ac:dyDescent="0.2">
      <c r="C96" t="s">
        <v>80</v>
      </c>
      <c r="D96">
        <f>RADIANS(D95)</f>
        <v>0.78539816339744828</v>
      </c>
    </row>
    <row r="97" spans="3:4" x14ac:dyDescent="0.2">
      <c r="C97" t="s">
        <v>81</v>
      </c>
      <c r="D97">
        <f>(2640)/(2*SIN(D96))+(SQRT((5280)))</f>
        <v>1939.4255108308253</v>
      </c>
    </row>
    <row r="100" spans="3:4" x14ac:dyDescent="0.2">
      <c r="C100" t="s">
        <v>62</v>
      </c>
      <c r="D100">
        <v>1.1137792826003825</v>
      </c>
    </row>
    <row r="101" spans="3:4" x14ac:dyDescent="0.2">
      <c r="C101" t="s">
        <v>82</v>
      </c>
      <c r="D101">
        <f>D100-1/SIN(D100)</f>
        <v>-5.8479767257013648E-4</v>
      </c>
    </row>
    <row r="105" spans="3:4" x14ac:dyDescent="0.2">
      <c r="C105" t="s">
        <v>62</v>
      </c>
      <c r="D105" t="s">
        <v>82</v>
      </c>
    </row>
    <row r="106" spans="3:4" x14ac:dyDescent="0.2">
      <c r="C106">
        <v>1</v>
      </c>
      <c r="D106">
        <f>1/SIN(C106)</f>
        <v>1.1883951057781212</v>
      </c>
    </row>
    <row r="107" spans="3:4" x14ac:dyDescent="0.2">
      <c r="C107">
        <f>D106</f>
        <v>1.1883951057781212</v>
      </c>
      <c r="D107">
        <f>1/SIN(C107)</f>
        <v>1.0778518403108819</v>
      </c>
    </row>
    <row r="108" spans="3:4" x14ac:dyDescent="0.2">
      <c r="C108">
        <f t="shared" ref="C108:C126" si="0">D107</f>
        <v>1.0778518403108819</v>
      </c>
      <c r="D108">
        <f t="shared" ref="D108:D126" si="1">1/SIN(C108)</f>
        <v>1.1351468567940126</v>
      </c>
    </row>
    <row r="109" spans="3:4" x14ac:dyDescent="0.2">
      <c r="C109">
        <f t="shared" si="0"/>
        <v>1.1351468567940126</v>
      </c>
      <c r="D109">
        <f t="shared" si="1"/>
        <v>1.1030269559075008</v>
      </c>
    </row>
    <row r="110" spans="3:4" x14ac:dyDescent="0.2">
      <c r="C110">
        <f t="shared" si="0"/>
        <v>1.1030269559075008</v>
      </c>
      <c r="D110">
        <f t="shared" si="1"/>
        <v>1.1203524119236152</v>
      </c>
    </row>
    <row r="111" spans="3:4" x14ac:dyDescent="0.2">
      <c r="C111">
        <f t="shared" si="0"/>
        <v>1.1203524119236152</v>
      </c>
      <c r="D111">
        <f t="shared" si="1"/>
        <v>1.1107977106836571</v>
      </c>
    </row>
    <row r="112" spans="3:4" x14ac:dyDescent="0.2">
      <c r="C112">
        <f t="shared" si="0"/>
        <v>1.1107977106836571</v>
      </c>
      <c r="D112">
        <f t="shared" si="1"/>
        <v>1.1160052754910808</v>
      </c>
    </row>
    <row r="113" spans="3:7" x14ac:dyDescent="0.2">
      <c r="C113">
        <f t="shared" si="0"/>
        <v>1.1160052754910808</v>
      </c>
      <c r="D113">
        <f t="shared" si="1"/>
        <v>1.1131483783947718</v>
      </c>
    </row>
    <row r="114" spans="3:7" x14ac:dyDescent="0.2">
      <c r="C114">
        <f>D113</f>
        <v>1.1131483783947718</v>
      </c>
      <c r="D114">
        <f>1/SIN(C114)</f>
        <v>1.114710130039281</v>
      </c>
      <c r="F114" t="s">
        <v>62</v>
      </c>
      <c r="G114">
        <f ca="1">G115</f>
        <v>1.11415714087193</v>
      </c>
    </row>
    <row r="115" spans="3:7" x14ac:dyDescent="0.2">
      <c r="C115">
        <f t="shared" si="0"/>
        <v>1.114710130039281</v>
      </c>
      <c r="D115">
        <f t="shared" si="1"/>
        <v>1.1138547136877777</v>
      </c>
      <c r="F115" t="s">
        <v>82</v>
      </c>
      <c r="G115">
        <f ca="1">1/SIN(G114)</f>
        <v>1.1141571408719302</v>
      </c>
    </row>
    <row r="116" spans="3:7" x14ac:dyDescent="0.2">
      <c r="C116">
        <f t="shared" si="0"/>
        <v>1.1138547136877777</v>
      </c>
      <c r="D116">
        <f t="shared" si="1"/>
        <v>1.1143227505245576</v>
      </c>
    </row>
    <row r="117" spans="3:7" x14ac:dyDescent="0.2">
      <c r="C117">
        <f>D116</f>
        <v>1.1143227505245576</v>
      </c>
      <c r="D117">
        <f>1/SIN(C117)</f>
        <v>1.1140665167666113</v>
      </c>
    </row>
    <row r="118" spans="3:7" x14ac:dyDescent="0.2">
      <c r="C118">
        <f t="shared" si="0"/>
        <v>1.1140665167666113</v>
      </c>
      <c r="D118">
        <f t="shared" si="1"/>
        <v>1.114206750931189</v>
      </c>
    </row>
    <row r="119" spans="3:7" x14ac:dyDescent="0.2">
      <c r="C119">
        <f t="shared" si="0"/>
        <v>1.114206750931189</v>
      </c>
      <c r="D119">
        <f t="shared" si="1"/>
        <v>1.1141299887450296</v>
      </c>
    </row>
    <row r="120" spans="3:7" x14ac:dyDescent="0.2">
      <c r="C120">
        <f t="shared" si="0"/>
        <v>1.1141299887450296</v>
      </c>
      <c r="D120">
        <f t="shared" si="1"/>
        <v>1.1141720032488527</v>
      </c>
    </row>
    <row r="121" spans="3:7" x14ac:dyDescent="0.2">
      <c r="C121">
        <f t="shared" si="0"/>
        <v>1.1141720032488527</v>
      </c>
      <c r="D121">
        <f t="shared" si="1"/>
        <v>1.1141490061042834</v>
      </c>
    </row>
    <row r="122" spans="3:7" x14ac:dyDescent="0.2">
      <c r="C122">
        <f t="shared" si="0"/>
        <v>1.1141490061042834</v>
      </c>
      <c r="D122">
        <f t="shared" si="1"/>
        <v>1.114161593507033</v>
      </c>
    </row>
    <row r="123" spans="3:7" x14ac:dyDescent="0.2">
      <c r="C123">
        <f t="shared" si="0"/>
        <v>1.114161593507033</v>
      </c>
      <c r="D123">
        <f t="shared" si="1"/>
        <v>1.1141547037300679</v>
      </c>
    </row>
    <row r="124" spans="3:7" x14ac:dyDescent="0.2">
      <c r="C124">
        <f t="shared" si="0"/>
        <v>1.1141547037300679</v>
      </c>
      <c r="D124">
        <f t="shared" si="1"/>
        <v>1.11415847485104</v>
      </c>
    </row>
    <row r="125" spans="3:7" x14ac:dyDescent="0.2">
      <c r="C125">
        <f t="shared" si="0"/>
        <v>1.11415847485104</v>
      </c>
      <c r="D125">
        <f t="shared" si="1"/>
        <v>1.1141564107174131</v>
      </c>
    </row>
    <row r="126" spans="3:7" x14ac:dyDescent="0.2">
      <c r="C126">
        <f t="shared" si="0"/>
        <v>1.1141564107174131</v>
      </c>
      <c r="D126">
        <f t="shared" si="1"/>
        <v>1.1141575405238251</v>
      </c>
    </row>
    <row r="129" spans="3:8" x14ac:dyDescent="0.2">
      <c r="C129" t="s">
        <v>62</v>
      </c>
      <c r="D129" t="s">
        <v>82</v>
      </c>
    </row>
    <row r="130" spans="3:8" x14ac:dyDescent="0.2">
      <c r="C130">
        <v>1</v>
      </c>
      <c r="D130">
        <f>2*C130^2/(LN(C130)+5)</f>
        <v>0.4</v>
      </c>
    </row>
    <row r="131" spans="3:8" x14ac:dyDescent="0.2">
      <c r="C131">
        <f>D130</f>
        <v>0.4</v>
      </c>
      <c r="D131">
        <f>2*C131^2/(LN(C131)+5)</f>
        <v>7.836013266117231E-2</v>
      </c>
    </row>
    <row r="132" spans="3:8" x14ac:dyDescent="0.2">
      <c r="C132">
        <f t="shared" ref="C132:C135" si="2">D131</f>
        <v>7.836013266117231E-2</v>
      </c>
      <c r="D132">
        <f t="shared" ref="D132:D135" si="3">2*C132^2/(LN(C132)+5)</f>
        <v>5.0052253647758921E-3</v>
      </c>
    </row>
    <row r="133" spans="3:8" x14ac:dyDescent="0.2">
      <c r="C133">
        <f t="shared" si="2"/>
        <v>5.0052253647758921E-3</v>
      </c>
      <c r="D133">
        <f t="shared" si="3"/>
        <v>-1.6854739242957507E-4</v>
      </c>
    </row>
    <row r="134" spans="3:8" x14ac:dyDescent="0.2">
      <c r="C134">
        <f t="shared" si="2"/>
        <v>-1.6854739242957507E-4</v>
      </c>
      <c r="D134" t="e">
        <f t="shared" si="3"/>
        <v>#NUM!</v>
      </c>
      <c r="F134" s="114" t="s">
        <v>83</v>
      </c>
      <c r="G134" s="114"/>
      <c r="H134" s="114"/>
    </row>
    <row r="135" spans="3:8" x14ac:dyDescent="0.2">
      <c r="C135" t="e">
        <f t="shared" si="2"/>
        <v>#NUM!</v>
      </c>
      <c r="D135" t="e">
        <f t="shared" si="3"/>
        <v>#NUM!</v>
      </c>
    </row>
    <row r="136" spans="3:8" x14ac:dyDescent="0.2">
      <c r="F136" t="s">
        <v>62</v>
      </c>
      <c r="G136" t="s">
        <v>82</v>
      </c>
    </row>
    <row r="137" spans="3:8" x14ac:dyDescent="0.2">
      <c r="F137">
        <f ca="1">G137</f>
        <v>3.0590526359707715</v>
      </c>
      <c r="G137">
        <f ca="1">SQRT(0.5*(F137*LN(F137)+5*F137))</f>
        <v>3.0590526359707715</v>
      </c>
    </row>
  </sheetData>
  <mergeCells count="2">
    <mergeCell ref="B68:E70"/>
    <mergeCell ref="F134:H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Informe de sensibilidad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Pedro Arango</cp:lastModifiedBy>
  <dcterms:created xsi:type="dcterms:W3CDTF">2014-02-12T22:04:33Z</dcterms:created>
  <dcterms:modified xsi:type="dcterms:W3CDTF">2020-12-19T14:53:57Z</dcterms:modified>
</cp:coreProperties>
</file>