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VBA EXCELL\Coursera\PART I\week5\"/>
    </mc:Choice>
  </mc:AlternateContent>
  <xr:revisionPtr revIDLastSave="0" documentId="13_ncr:1_{A9A27B9F-A05B-4BB7-B8E2-FA9D65459979}" xr6:coauthVersionLast="45" xr6:coauthVersionMax="45" xr10:uidLastSave="{00000000-0000-0000-0000-000000000000}"/>
  <workbookProtection workbookAlgorithmName="SHA-512" workbookHashValue="7Uq+b46PplZFCj32jRchRnYQE6v+MztKL1nWOsyedLBlNRqvoYfCYEeahBtX5tMFPxiRQLeffKon8mXfMkoVVg==" workbookSaltValue="/ZBre1gjc2ETVBmzDUz9wg==" workbookSpinCount="100000" lockStructure="1"/>
  <bookViews>
    <workbookView xWindow="-120" yWindow="-120" windowWidth="20730" windowHeight="11160" activeTab="2" xr2:uid="{00000000-000D-0000-FFFF-FFFF00000000}"/>
  </bookViews>
  <sheets>
    <sheet name="Carátula" sheetId="4" r:id="rId1"/>
    <sheet name="TD1" sheetId="1" r:id="rId2"/>
    <sheet name="TD2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D18" i="2" l="1"/>
  <c r="D12" i="2"/>
  <c r="D5" i="2"/>
  <c r="D7" i="2" s="1"/>
  <c r="E23" i="1"/>
  <c r="E22" i="1" s="1"/>
  <c r="E15" i="1"/>
  <c r="E14" i="1"/>
  <c r="E13" i="1"/>
  <c r="E12" i="1"/>
  <c r="E10" i="1"/>
  <c r="E17" i="1" s="1"/>
  <c r="E25" i="1" l="1"/>
  <c r="H5" i="2"/>
  <c r="D14" i="2"/>
  <c r="E20" i="1"/>
  <c r="E21" i="1"/>
  <c r="D20" i="2" l="1"/>
  <c r="I5" i="2"/>
  <c r="J5" i="2" l="1"/>
  <c r="D22" i="2"/>
  <c r="D24" i="2" s="1"/>
  <c r="K5" i="2" s="1"/>
</calcChain>
</file>

<file path=xl/sharedStrings.xml><?xml version="1.0" encoding="utf-8"?>
<sst xmlns="http://schemas.openxmlformats.org/spreadsheetml/2006/main" count="39" uniqueCount="36">
  <si>
    <t>Precio Unitario de Venta</t>
  </si>
  <si>
    <t>Costo variable de fabricación</t>
  </si>
  <si>
    <t>Costos Fijos</t>
  </si>
  <si>
    <t>Precio</t>
  </si>
  <si>
    <t>Utilidad</t>
  </si>
  <si>
    <t xml:space="preserve">Producción: </t>
  </si>
  <si>
    <t>Ventas</t>
  </si>
  <si>
    <t>Costos variables</t>
  </si>
  <si>
    <t>Materiales</t>
  </si>
  <si>
    <t>Mano de Obra</t>
  </si>
  <si>
    <t>Gastos varios</t>
  </si>
  <si>
    <t>Total Costos variables</t>
  </si>
  <si>
    <t>Margen de Contribución</t>
  </si>
  <si>
    <t>Gastos fijos</t>
  </si>
  <si>
    <t>Alquileres</t>
  </si>
  <si>
    <t>Administración</t>
  </si>
  <si>
    <t>Servicios</t>
  </si>
  <si>
    <t>Total Costos fijos</t>
  </si>
  <si>
    <t>Utilidad (Pérdida)</t>
  </si>
  <si>
    <t>Estado de Resultados</t>
  </si>
  <si>
    <t xml:space="preserve">Ventas </t>
  </si>
  <si>
    <t>Utilidad Bruta</t>
  </si>
  <si>
    <t>Utilidad de Operación</t>
  </si>
  <si>
    <t>Utilidad antes de impuesto</t>
  </si>
  <si>
    <t>Utilidad Libre Disposición</t>
  </si>
  <si>
    <t>Costo de Ventas</t>
  </si>
  <si>
    <t>Menos Gastos de Operación</t>
  </si>
  <si>
    <t>Gastos de Ventas</t>
  </si>
  <si>
    <t>Gastos Administrativos</t>
  </si>
  <si>
    <t>Gastos Financieros</t>
  </si>
  <si>
    <t>Ingresos Varios</t>
  </si>
  <si>
    <t>Intereses Ganados</t>
  </si>
  <si>
    <t>Menos Gastos Extraordinarios</t>
  </si>
  <si>
    <t>Utilidad antes del Impuesto a la Renta</t>
  </si>
  <si>
    <t>Impuesto a la Renta</t>
  </si>
  <si>
    <t>Utilidad de Libre Disposición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</si>
</sst>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0.0%"/>
    <numFmt numFmtId="166" formatCode="_(* #,##0.00_);_(* \(#,##0.00\);_(* &quot;-&quot;??_);_(@_)"/>
    <numFmt numFmtId="167" formatCode="_ &quot;S/.&quot;\ * #,##0.00_ ;_ &quot;S/.&quot;\ * \-#,##0.00_ ;_ &quot;S/.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</cellStyleXfs>
  <cellXfs count="34">
    <xf numFmtId="0" fontId="0" fillId="0" borderId="0" xfId="0"/>
    <xf numFmtId="43" fontId="0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164" fontId="0" fillId="0" borderId="1" xfId="0" applyNumberFormat="1" applyBorder="1"/>
    <xf numFmtId="43" fontId="2" fillId="3" borderId="0" xfId="1" applyFont="1" applyFill="1" applyAlignment="1">
      <alignment horizontal="center"/>
    </xf>
    <xf numFmtId="0" fontId="4" fillId="0" borderId="0" xfId="0" applyFont="1" applyAlignment="1">
      <alignment horizontal="right"/>
    </xf>
    <xf numFmtId="0" fontId="3" fillId="4" borderId="2" xfId="0" applyFont="1" applyFill="1" applyBorder="1"/>
    <xf numFmtId="0" fontId="3" fillId="0" borderId="0" xfId="0" applyFont="1"/>
    <xf numFmtId="164" fontId="0" fillId="0" borderId="0" xfId="3" applyFont="1"/>
    <xf numFmtId="0" fontId="4" fillId="0" borderId="0" xfId="0" applyFont="1"/>
    <xf numFmtId="165" fontId="0" fillId="0" borderId="0" xfId="2" applyNumberFormat="1" applyFont="1"/>
    <xf numFmtId="164" fontId="0" fillId="0" borderId="3" xfId="3" applyFont="1" applyBorder="1"/>
    <xf numFmtId="10" fontId="0" fillId="0" borderId="0" xfId="2" applyNumberFormat="1" applyFont="1"/>
    <xf numFmtId="164" fontId="0" fillId="4" borderId="2" xfId="3" applyFont="1" applyFill="1" applyBorder="1"/>
    <xf numFmtId="0" fontId="0" fillId="6" borderId="0" xfId="0" applyFill="1"/>
    <xf numFmtId="0" fontId="6" fillId="6" borderId="0" xfId="0" applyFont="1" applyFill="1"/>
    <xf numFmtId="4" fontId="3" fillId="7" borderId="2" xfId="4" applyNumberFormat="1" applyFont="1" applyFill="1" applyBorder="1" applyAlignment="1">
      <alignment horizontal="right"/>
    </xf>
    <xf numFmtId="43" fontId="2" fillId="3" borderId="0" xfId="1" applyFont="1" applyFill="1" applyAlignment="1">
      <alignment horizontal="center" vertical="center"/>
    </xf>
    <xf numFmtId="43" fontId="2" fillId="3" borderId="0" xfId="1" applyFont="1" applyFill="1" applyAlignment="1">
      <alignment horizontal="center" vertical="center" wrapText="1"/>
    </xf>
    <xf numFmtId="9" fontId="0" fillId="6" borderId="0" xfId="0" applyNumberFormat="1" applyFill="1"/>
    <xf numFmtId="4" fontId="3" fillId="6" borderId="0" xfId="4" applyNumberFormat="1" applyFont="1" applyFill="1" applyAlignment="1">
      <alignment horizontal="right"/>
    </xf>
    <xf numFmtId="4" fontId="7" fillId="6" borderId="0" xfId="4" applyNumberFormat="1" applyFill="1" applyAlignment="1">
      <alignment horizontal="right"/>
    </xf>
    <xf numFmtId="4" fontId="3" fillId="0" borderId="5" xfId="4" applyNumberFormat="1" applyFont="1" applyFill="1" applyBorder="1" applyAlignment="1">
      <alignment horizontal="right"/>
    </xf>
    <xf numFmtId="4" fontId="7" fillId="0" borderId="0" xfId="4" applyNumberFormat="1" applyAlignment="1">
      <alignment horizontal="right"/>
    </xf>
    <xf numFmtId="0" fontId="8" fillId="6" borderId="0" xfId="0" applyFont="1" applyFill="1"/>
    <xf numFmtId="0" fontId="0" fillId="6" borderId="0" xfId="0" applyFill="1" applyAlignment="1">
      <alignment horizontal="left" indent="1"/>
    </xf>
    <xf numFmtId="4" fontId="7" fillId="6" borderId="0" xfId="4" applyNumberFormat="1" applyFill="1"/>
    <xf numFmtId="4" fontId="7" fillId="0" borderId="5" xfId="4" applyNumberFormat="1" applyFill="1" applyBorder="1" applyAlignment="1">
      <alignment horizontal="right"/>
    </xf>
    <xf numFmtId="4" fontId="7" fillId="6" borderId="0" xfId="4" applyNumberFormat="1" applyFill="1" applyBorder="1" applyAlignment="1">
      <alignment horizontal="right"/>
    </xf>
    <xf numFmtId="4" fontId="3" fillId="8" borderId="2" xfId="4" applyNumberFormat="1" applyFont="1" applyFill="1" applyBorder="1" applyAlignment="1">
      <alignment horizontal="right"/>
    </xf>
    <xf numFmtId="0" fontId="7" fillId="0" borderId="0" xfId="7"/>
    <xf numFmtId="0" fontId="5" fillId="5" borderId="4" xfId="0" applyFont="1" applyFill="1" applyBorder="1" applyAlignment="1">
      <alignment horizontal="center"/>
    </xf>
  </cellXfs>
  <cellStyles count="8">
    <cellStyle name="Comma 2" xfId="3" xr:uid="{00000000-0005-0000-0000-000000000000}"/>
    <cellStyle name="Millares" xfId="1" builtinId="3"/>
    <cellStyle name="Millares 2" xfId="4" xr:uid="{00000000-0005-0000-0000-000002000000}"/>
    <cellStyle name="Moneda 2" xfId="5" xr:uid="{00000000-0005-0000-0000-000003000000}"/>
    <cellStyle name="Normal" xfId="0" builtinId="0"/>
    <cellStyle name="Normal 2" xfId="7" xr:uid="{00000000-0005-0000-0000-000005000000}"/>
    <cellStyle name="Porcentaje" xfId="2" builtinId="5"/>
    <cellStyle name="Porcentual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</xdr:row>
      <xdr:rowOff>19050</xdr:rowOff>
    </xdr:from>
    <xdr:to>
      <xdr:col>5</xdr:col>
      <xdr:colOff>599270</xdr:colOff>
      <xdr:row>25</xdr:row>
      <xdr:rowOff>116967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42900"/>
          <a:ext cx="4104470" cy="3822192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FFFFFF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409575</xdr:colOff>
      <xdr:row>1</xdr:row>
      <xdr:rowOff>104776</xdr:rowOff>
    </xdr:from>
    <xdr:to>
      <xdr:col>15</xdr:col>
      <xdr:colOff>57150</xdr:colOff>
      <xdr:row>25</xdr:row>
      <xdr:rowOff>85726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81575" y="266701"/>
          <a:ext cx="6505575" cy="3867150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2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Servicios de capacitación para Empresas y Personas, en forma presencial y por Internet</a:t>
          </a:r>
          <a:r>
            <a:rPr lang="es-PE" sz="2400" b="1">
              <a:solidFill>
                <a:sysClr val="windowText" lastClr="000000"/>
              </a:solidFill>
            </a:rPr>
            <a:t> </a:t>
          </a:r>
        </a:p>
        <a:p>
          <a:endParaRPr lang="es-PE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Movil / Whatsapp: </a:t>
          </a:r>
          <a:r>
            <a:rPr lang="es-PE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51 997021400</a:t>
          </a:r>
        </a:p>
        <a:p>
          <a:pPr marL="0" indent="0"/>
          <a:endParaRPr lang="es-PE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PE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Website:</a:t>
          </a:r>
          <a:r>
            <a:rPr lang="es-PE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https://www.lernencapacitaciones.com</a:t>
          </a:r>
          <a:endParaRPr lang="es-P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endParaRPr lang="es-PE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PE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Facebook:</a:t>
          </a:r>
          <a:r>
            <a:rPr lang="es-PE" sz="1600">
              <a:solidFill>
                <a:sysClr val="windowText" lastClr="000000"/>
              </a:solidFill>
            </a:rPr>
            <a:t> </a:t>
          </a:r>
          <a:r>
            <a:rPr lang="es-PE" sz="2000" b="1">
              <a:solidFill>
                <a:sysClr val="windowText" lastClr="000000"/>
              </a:solidFill>
            </a:rPr>
            <a:t>https://www.facebook.com/LernenCapacitaciones</a:t>
          </a:r>
        </a:p>
        <a:p>
          <a:pPr marL="0" indent="0"/>
          <a:endParaRPr lang="es-PE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PE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Instagram:</a:t>
          </a:r>
          <a:r>
            <a:rPr lang="es-PE" sz="16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@Lernen.Capacitaciones</a:t>
          </a:r>
        </a:p>
        <a:p>
          <a:endParaRPr lang="es-PE" sz="16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PE" sz="16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Youtube: </a:t>
          </a:r>
          <a:r>
            <a:rPr lang="es-PE" sz="2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https://www.youtube.com/LernenCapacitaciones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769620</xdr:colOff>
      <xdr:row>7</xdr:row>
      <xdr:rowOff>7620</xdr:rowOff>
    </xdr:from>
    <xdr:to>
      <xdr:col>5</xdr:col>
      <xdr:colOff>0</xdr:colOff>
      <xdr:row>10</xdr:row>
      <xdr:rowOff>167640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360545" y="1569720"/>
          <a:ext cx="1905" cy="741045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>
              <a:solidFill>
                <a:schemeClr val="bg1"/>
              </a:solidFill>
            </a:rPr>
            <a:t>¿Cual debe ser el importe de las Ventas para que la Utilidad de Libre Disposición sea 12,000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P13" sqref="P13"/>
    </sheetView>
  </sheetViews>
  <sheetFormatPr baseColWidth="10" defaultRowHeight="12.75" x14ac:dyDescent="0.2"/>
  <cols>
    <col min="1" max="16384" width="11.42578125" style="32"/>
  </cols>
  <sheetData/>
  <sheetProtection algorithmName="SHA-512" hashValue="Dbs9QeIxvfKdLJzuEznN+yZxZw8BhxX5vKMJ4ehU0LLxrdZ284J+e3lLweuoA+E5LsOSJRoJLRg9IApk+uGxYA==" saltValue="WyHGxps+IeokYzYwZTRkp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topLeftCell="A5" zoomScale="90" zoomScaleNormal="90" workbookViewId="0">
      <selection activeCell="I9" sqref="I9"/>
    </sheetView>
  </sheetViews>
  <sheetFormatPr baseColWidth="10" defaultColWidth="11.42578125" defaultRowHeight="15" x14ac:dyDescent="0.25"/>
  <cols>
    <col min="1" max="1" width="4.85546875" customWidth="1"/>
    <col min="3" max="3" width="13.140625" customWidth="1"/>
    <col min="9" max="10" width="11.42578125" style="1"/>
    <col min="250" max="250" width="13.140625" customWidth="1"/>
    <col min="506" max="506" width="13.140625" customWidth="1"/>
    <col min="762" max="762" width="13.140625" customWidth="1"/>
    <col min="1018" max="1018" width="13.140625" customWidth="1"/>
    <col min="1274" max="1274" width="13.140625" customWidth="1"/>
    <col min="1530" max="1530" width="13.140625" customWidth="1"/>
    <col min="1786" max="1786" width="13.140625" customWidth="1"/>
    <col min="2042" max="2042" width="13.140625" customWidth="1"/>
    <col min="2298" max="2298" width="13.140625" customWidth="1"/>
    <col min="2554" max="2554" width="13.140625" customWidth="1"/>
    <col min="2810" max="2810" width="13.140625" customWidth="1"/>
    <col min="3066" max="3066" width="13.140625" customWidth="1"/>
    <col min="3322" max="3322" width="13.140625" customWidth="1"/>
    <col min="3578" max="3578" width="13.140625" customWidth="1"/>
    <col min="3834" max="3834" width="13.140625" customWidth="1"/>
    <col min="4090" max="4090" width="13.140625" customWidth="1"/>
    <col min="4346" max="4346" width="13.140625" customWidth="1"/>
    <col min="4602" max="4602" width="13.140625" customWidth="1"/>
    <col min="4858" max="4858" width="13.140625" customWidth="1"/>
    <col min="5114" max="5114" width="13.140625" customWidth="1"/>
    <col min="5370" max="5370" width="13.140625" customWidth="1"/>
    <col min="5626" max="5626" width="13.140625" customWidth="1"/>
    <col min="5882" max="5882" width="13.140625" customWidth="1"/>
    <col min="6138" max="6138" width="13.140625" customWidth="1"/>
    <col min="6394" max="6394" width="13.140625" customWidth="1"/>
    <col min="6650" max="6650" width="13.140625" customWidth="1"/>
    <col min="6906" max="6906" width="13.140625" customWidth="1"/>
    <col min="7162" max="7162" width="13.140625" customWidth="1"/>
    <col min="7418" max="7418" width="13.140625" customWidth="1"/>
    <col min="7674" max="7674" width="13.140625" customWidth="1"/>
    <col min="7930" max="7930" width="13.140625" customWidth="1"/>
    <col min="8186" max="8186" width="13.140625" customWidth="1"/>
    <col min="8442" max="8442" width="13.140625" customWidth="1"/>
    <col min="8698" max="8698" width="13.140625" customWidth="1"/>
    <col min="8954" max="8954" width="13.140625" customWidth="1"/>
    <col min="9210" max="9210" width="13.140625" customWidth="1"/>
    <col min="9466" max="9466" width="13.140625" customWidth="1"/>
    <col min="9722" max="9722" width="13.140625" customWidth="1"/>
    <col min="9978" max="9978" width="13.140625" customWidth="1"/>
    <col min="10234" max="10234" width="13.140625" customWidth="1"/>
    <col min="10490" max="10490" width="13.140625" customWidth="1"/>
    <col min="10746" max="10746" width="13.140625" customWidth="1"/>
    <col min="11002" max="11002" width="13.140625" customWidth="1"/>
    <col min="11258" max="11258" width="13.140625" customWidth="1"/>
    <col min="11514" max="11514" width="13.140625" customWidth="1"/>
    <col min="11770" max="11770" width="13.140625" customWidth="1"/>
    <col min="12026" max="12026" width="13.140625" customWidth="1"/>
    <col min="12282" max="12282" width="13.140625" customWidth="1"/>
    <col min="12538" max="12538" width="13.140625" customWidth="1"/>
    <col min="12794" max="12794" width="13.140625" customWidth="1"/>
    <col min="13050" max="13050" width="13.140625" customWidth="1"/>
    <col min="13306" max="13306" width="13.140625" customWidth="1"/>
    <col min="13562" max="13562" width="13.140625" customWidth="1"/>
    <col min="13818" max="13818" width="13.140625" customWidth="1"/>
    <col min="14074" max="14074" width="13.140625" customWidth="1"/>
    <col min="14330" max="14330" width="13.140625" customWidth="1"/>
    <col min="14586" max="14586" width="13.140625" customWidth="1"/>
    <col min="14842" max="14842" width="13.140625" customWidth="1"/>
    <col min="15098" max="15098" width="13.140625" customWidth="1"/>
    <col min="15354" max="15354" width="13.140625" customWidth="1"/>
    <col min="15610" max="15610" width="13.140625" customWidth="1"/>
    <col min="15866" max="15866" width="13.140625" customWidth="1"/>
    <col min="16122" max="16122" width="13.140625" customWidth="1"/>
  </cols>
  <sheetData>
    <row r="1" spans="2:10" hidden="1" x14ac:dyDescent="0.25"/>
    <row r="2" spans="2:10" hidden="1" x14ac:dyDescent="0.25"/>
    <row r="3" spans="2:10" hidden="1" x14ac:dyDescent="0.25"/>
    <row r="4" spans="2:10" ht="23.25" hidden="1" customHeight="1" x14ac:dyDescent="0.25"/>
    <row r="5" spans="2:10" ht="38.25" x14ac:dyDescent="0.25">
      <c r="C5" s="2" t="s">
        <v>0</v>
      </c>
      <c r="D5" s="2" t="s">
        <v>1</v>
      </c>
      <c r="E5" s="2" t="s">
        <v>2</v>
      </c>
    </row>
    <row r="6" spans="2:10" ht="23.25" customHeight="1" x14ac:dyDescent="0.25">
      <c r="C6" s="3">
        <v>201</v>
      </c>
      <c r="D6" s="4">
        <v>149.83000000000001</v>
      </c>
      <c r="E6" s="5">
        <v>11450</v>
      </c>
    </row>
    <row r="7" spans="2:10" ht="23.25" customHeight="1" x14ac:dyDescent="0.25">
      <c r="I7" s="6" t="s">
        <v>3</v>
      </c>
      <c r="J7" s="6" t="s">
        <v>4</v>
      </c>
    </row>
    <row r="8" spans="2:10" ht="15.75" thickBot="1" x14ac:dyDescent="0.3">
      <c r="J8" s="1">
        <f>E25</f>
        <v>1342.5</v>
      </c>
    </row>
    <row r="9" spans="2:10" ht="15.75" thickBot="1" x14ac:dyDescent="0.3">
      <c r="D9" s="7" t="s">
        <v>5</v>
      </c>
      <c r="E9" s="8">
        <v>250</v>
      </c>
      <c r="I9" s="1">
        <v>190</v>
      </c>
    </row>
    <row r="10" spans="2:10" x14ac:dyDescent="0.25">
      <c r="B10" s="9" t="s">
        <v>6</v>
      </c>
      <c r="E10" s="10">
        <f>E9*C6</f>
        <v>50250</v>
      </c>
      <c r="I10" s="1">
        <v>200</v>
      </c>
    </row>
    <row r="11" spans="2:10" x14ac:dyDescent="0.25">
      <c r="B11" s="9" t="s">
        <v>7</v>
      </c>
      <c r="E11" s="10"/>
      <c r="I11" s="1">
        <v>210</v>
      </c>
    </row>
    <row r="12" spans="2:10" x14ac:dyDescent="0.25">
      <c r="C12" s="11" t="s">
        <v>8</v>
      </c>
      <c r="D12" s="12">
        <v>0.4325</v>
      </c>
      <c r="E12" s="10">
        <f>$E$15*D12</f>
        <v>16200.36875</v>
      </c>
      <c r="I12" s="1">
        <v>220</v>
      </c>
    </row>
    <row r="13" spans="2:10" x14ac:dyDescent="0.25">
      <c r="C13" s="11" t="s">
        <v>9</v>
      </c>
      <c r="D13" s="12">
        <v>0.4037</v>
      </c>
      <c r="E13" s="10">
        <f>$E$15*D13</f>
        <v>15121.59275</v>
      </c>
      <c r="I13" s="1">
        <v>230</v>
      </c>
    </row>
    <row r="14" spans="2:10" ht="15.75" thickBot="1" x14ac:dyDescent="0.3">
      <c r="C14" s="11" t="s">
        <v>10</v>
      </c>
      <c r="D14" s="12">
        <v>0.16400000000000001</v>
      </c>
      <c r="E14" s="13">
        <f>$E$15*D14</f>
        <v>6143.0300000000007</v>
      </c>
      <c r="I14" s="1">
        <v>260</v>
      </c>
    </row>
    <row r="15" spans="2:10" ht="15.75" thickTop="1" x14ac:dyDescent="0.25">
      <c r="B15" s="9" t="s">
        <v>11</v>
      </c>
      <c r="E15" s="10">
        <f>E9*D6</f>
        <v>37457.5</v>
      </c>
      <c r="I15" s="1">
        <v>250</v>
      </c>
    </row>
    <row r="16" spans="2:10" x14ac:dyDescent="0.25">
      <c r="E16" s="10"/>
      <c r="I16" s="1">
        <v>260</v>
      </c>
    </row>
    <row r="17" spans="2:9" x14ac:dyDescent="0.25">
      <c r="B17" s="9" t="s">
        <v>12</v>
      </c>
      <c r="E17" s="10">
        <f>E10-E15</f>
        <v>12792.5</v>
      </c>
      <c r="I17" s="1">
        <v>270</v>
      </c>
    </row>
    <row r="18" spans="2:9" x14ac:dyDescent="0.25">
      <c r="E18" s="10"/>
      <c r="I18" s="1">
        <v>280</v>
      </c>
    </row>
    <row r="19" spans="2:9" x14ac:dyDescent="0.25">
      <c r="B19" s="9" t="s">
        <v>13</v>
      </c>
      <c r="E19" s="10"/>
      <c r="I19" s="1">
        <v>290</v>
      </c>
    </row>
    <row r="20" spans="2:9" x14ac:dyDescent="0.25">
      <c r="C20" s="11" t="s">
        <v>14</v>
      </c>
      <c r="D20" s="14">
        <v>9.5238095238095233E-2</v>
      </c>
      <c r="E20" s="10">
        <f>$E$23*D20</f>
        <v>1090.4761904761904</v>
      </c>
      <c r="I20" s="1">
        <v>300</v>
      </c>
    </row>
    <row r="21" spans="2:9" x14ac:dyDescent="0.25">
      <c r="C21" s="11" t="s">
        <v>15</v>
      </c>
      <c r="D21" s="14">
        <v>0.7142857142857143</v>
      </c>
      <c r="E21" s="10">
        <f>$E$23*D21</f>
        <v>8178.5714285714284</v>
      </c>
      <c r="I21" s="1">
        <v>310</v>
      </c>
    </row>
    <row r="22" spans="2:9" ht="15.75" thickBot="1" x14ac:dyDescent="0.3">
      <c r="C22" s="11" t="s">
        <v>16</v>
      </c>
      <c r="D22" s="14">
        <v>0.19047619047619047</v>
      </c>
      <c r="E22" s="13">
        <f>$E$23*D22</f>
        <v>2180.9523809523807</v>
      </c>
      <c r="I22" s="1">
        <v>320</v>
      </c>
    </row>
    <row r="23" spans="2:9" ht="15.75" thickTop="1" x14ac:dyDescent="0.25">
      <c r="B23" s="9" t="s">
        <v>17</v>
      </c>
      <c r="E23" s="10">
        <f>E6</f>
        <v>11450</v>
      </c>
      <c r="I23" s="1">
        <v>330</v>
      </c>
    </row>
    <row r="24" spans="2:9" ht="15.75" thickBot="1" x14ac:dyDescent="0.3">
      <c r="E24" s="10"/>
      <c r="I24" s="1">
        <v>340</v>
      </c>
    </row>
    <row r="25" spans="2:9" ht="15.75" thickBot="1" x14ac:dyDescent="0.3">
      <c r="B25" s="9" t="s">
        <v>18</v>
      </c>
      <c r="E25" s="15">
        <f>E17-E23</f>
        <v>1342.5</v>
      </c>
      <c r="I25" s="1">
        <v>350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4"/>
  <sheetViews>
    <sheetView tabSelected="1" workbookViewId="0">
      <selection activeCell="G5" sqref="G5:K21"/>
    </sheetView>
  </sheetViews>
  <sheetFormatPr baseColWidth="10" defaultColWidth="11.42578125" defaultRowHeight="15" x14ac:dyDescent="0.25"/>
  <cols>
    <col min="1" max="1" width="27.42578125" customWidth="1"/>
    <col min="3" max="3" width="3.7109375" customWidth="1"/>
    <col min="7" max="7" width="16.5703125" style="1" customWidth="1"/>
    <col min="8" max="8" width="15.42578125" style="1" customWidth="1"/>
    <col min="9" max="9" width="11.42578125" style="1"/>
    <col min="10" max="10" width="14.42578125" style="1" customWidth="1"/>
    <col min="11" max="11" width="14.140625" style="1" customWidth="1"/>
  </cols>
  <sheetData>
    <row r="2" spans="1:11" ht="15.75" thickBot="1" x14ac:dyDescent="0.3">
      <c r="A2" s="33" t="s">
        <v>19</v>
      </c>
      <c r="B2" s="33"/>
      <c r="C2" s="33"/>
      <c r="D2" s="33"/>
    </row>
    <row r="3" spans="1:11" ht="15.75" thickBot="1" x14ac:dyDescent="0.3">
      <c r="A3" s="16"/>
      <c r="B3" s="16"/>
      <c r="C3" s="16"/>
      <c r="D3" s="16"/>
    </row>
    <row r="4" spans="1:11" ht="30.75" thickBot="1" x14ac:dyDescent="0.3">
      <c r="A4" s="17" t="s">
        <v>20</v>
      </c>
      <c r="B4" s="16"/>
      <c r="C4" s="16"/>
      <c r="D4" s="18">
        <v>79500</v>
      </c>
      <c r="G4" s="19" t="s">
        <v>6</v>
      </c>
      <c r="H4" s="19" t="s">
        <v>21</v>
      </c>
      <c r="I4" s="20" t="s">
        <v>22</v>
      </c>
      <c r="J4" s="20" t="s">
        <v>23</v>
      </c>
      <c r="K4" s="20" t="s">
        <v>24</v>
      </c>
    </row>
    <row r="5" spans="1:11" x14ac:dyDescent="0.25">
      <c r="A5" s="17" t="s">
        <v>25</v>
      </c>
      <c r="B5" s="21">
        <v>0.63</v>
      </c>
      <c r="C5" s="16"/>
      <c r="D5" s="22">
        <f>D4*B5</f>
        <v>50085</v>
      </c>
      <c r="H5" s="1">
        <f>D7</f>
        <v>29415</v>
      </c>
      <c r="I5" s="1">
        <f>D14</f>
        <v>8615</v>
      </c>
      <c r="J5" s="1">
        <f>D20</f>
        <v>16149</v>
      </c>
      <c r="K5" s="1">
        <f>D24</f>
        <v>11304.3</v>
      </c>
    </row>
    <row r="6" spans="1:11" x14ac:dyDescent="0.25">
      <c r="A6" s="16"/>
      <c r="B6" s="16"/>
      <c r="C6" s="16"/>
      <c r="D6" s="23"/>
      <c r="G6" s="1">
        <v>79000</v>
      </c>
      <c r="H6" s="1">
        <f t="dataTable" ref="H6:K21" dt2D="0" dtr="0" r1="D4"/>
        <v>29230</v>
      </c>
      <c r="I6" s="1">
        <v>8430</v>
      </c>
      <c r="J6" s="1">
        <v>15964</v>
      </c>
      <c r="K6" s="1">
        <v>11174.8</v>
      </c>
    </row>
    <row r="7" spans="1:11" ht="15.75" thickBot="1" x14ac:dyDescent="0.3">
      <c r="A7" s="17" t="s">
        <v>21</v>
      </c>
      <c r="B7" s="16"/>
      <c r="C7" s="16"/>
      <c r="D7" s="24">
        <f>D4-D5</f>
        <v>29415</v>
      </c>
      <c r="G7" s="1">
        <v>79100</v>
      </c>
      <c r="H7" s="1">
        <v>29267</v>
      </c>
      <c r="I7" s="1">
        <v>8467</v>
      </c>
      <c r="J7" s="1">
        <v>16001</v>
      </c>
      <c r="K7" s="1">
        <v>11200.7</v>
      </c>
    </row>
    <row r="8" spans="1:11" ht="15.75" thickTop="1" x14ac:dyDescent="0.25">
      <c r="A8" s="16"/>
      <c r="B8" s="16"/>
      <c r="C8" s="16"/>
      <c r="D8" s="25"/>
      <c r="G8" s="1">
        <v>79200</v>
      </c>
      <c r="H8" s="1">
        <v>29304</v>
      </c>
      <c r="I8" s="1">
        <v>8504</v>
      </c>
      <c r="J8" s="1">
        <v>16038</v>
      </c>
      <c r="K8" s="1">
        <v>11226.6</v>
      </c>
    </row>
    <row r="9" spans="1:11" x14ac:dyDescent="0.25">
      <c r="A9" s="26" t="s">
        <v>26</v>
      </c>
      <c r="B9" s="16"/>
      <c r="C9" s="16"/>
      <c r="D9" s="23"/>
      <c r="G9" s="1">
        <v>79300</v>
      </c>
      <c r="H9" s="1">
        <v>29341</v>
      </c>
      <c r="I9" s="1">
        <v>8541</v>
      </c>
      <c r="J9" s="1">
        <v>16075</v>
      </c>
      <c r="K9" s="1">
        <v>11252.5</v>
      </c>
    </row>
    <row r="10" spans="1:11" x14ac:dyDescent="0.25">
      <c r="A10" s="27" t="s">
        <v>27</v>
      </c>
      <c r="B10" s="28">
        <v>3750</v>
      </c>
      <c r="C10" s="16"/>
      <c r="D10" s="23"/>
      <c r="G10" s="1">
        <v>79400</v>
      </c>
      <c r="H10" s="1">
        <v>29378</v>
      </c>
      <c r="I10" s="1">
        <v>8578</v>
      </c>
      <c r="J10" s="1">
        <v>16112</v>
      </c>
      <c r="K10" s="1">
        <v>11278.400000000001</v>
      </c>
    </row>
    <row r="11" spans="1:11" x14ac:dyDescent="0.25">
      <c r="A11" s="27" t="s">
        <v>28</v>
      </c>
      <c r="B11" s="28">
        <v>1250</v>
      </c>
      <c r="C11" s="16"/>
      <c r="D11" s="23"/>
      <c r="G11" s="1">
        <v>79500</v>
      </c>
      <c r="H11" s="1">
        <v>29415</v>
      </c>
      <c r="I11" s="1">
        <v>8615</v>
      </c>
      <c r="J11" s="1">
        <v>16149</v>
      </c>
      <c r="K11" s="1">
        <v>11304.3</v>
      </c>
    </row>
    <row r="12" spans="1:11" ht="15.75" thickBot="1" x14ac:dyDescent="0.3">
      <c r="A12" s="27" t="s">
        <v>29</v>
      </c>
      <c r="B12" s="28">
        <v>15800</v>
      </c>
      <c r="C12" s="16"/>
      <c r="D12" s="29">
        <f>SUM(B10:B12)</f>
        <v>20800</v>
      </c>
      <c r="G12" s="1">
        <v>79600</v>
      </c>
      <c r="H12" s="1">
        <v>29452</v>
      </c>
      <c r="I12" s="1">
        <v>8652</v>
      </c>
      <c r="J12" s="1">
        <v>16186</v>
      </c>
      <c r="K12" s="1">
        <v>11330.2</v>
      </c>
    </row>
    <row r="13" spans="1:11" ht="15.75" thickTop="1" x14ac:dyDescent="0.25">
      <c r="A13" s="16"/>
      <c r="B13" s="28"/>
      <c r="C13" s="16"/>
      <c r="D13" s="25"/>
      <c r="G13" s="1">
        <v>79700</v>
      </c>
      <c r="H13" s="1">
        <v>29489</v>
      </c>
      <c r="I13" s="1">
        <v>8689</v>
      </c>
      <c r="J13" s="1">
        <v>16223</v>
      </c>
      <c r="K13" s="1">
        <v>11356.1</v>
      </c>
    </row>
    <row r="14" spans="1:11" ht="15.75" thickBot="1" x14ac:dyDescent="0.3">
      <c r="A14" s="17" t="s">
        <v>22</v>
      </c>
      <c r="B14" s="28"/>
      <c r="C14" s="16"/>
      <c r="D14" s="24">
        <f>D7-D12</f>
        <v>8615</v>
      </c>
      <c r="G14" s="1">
        <v>79800</v>
      </c>
      <c r="H14" s="1">
        <v>29526</v>
      </c>
      <c r="I14" s="1">
        <v>8726</v>
      </c>
      <c r="J14" s="1">
        <v>16260</v>
      </c>
      <c r="K14" s="1">
        <v>11382</v>
      </c>
    </row>
    <row r="15" spans="1:11" ht="15.75" thickTop="1" x14ac:dyDescent="0.25">
      <c r="A15" s="16"/>
      <c r="B15" s="28"/>
      <c r="C15" s="16"/>
      <c r="D15" s="23"/>
      <c r="G15" s="1">
        <v>79900</v>
      </c>
      <c r="H15" s="1">
        <v>29563</v>
      </c>
      <c r="I15" s="1">
        <v>8763</v>
      </c>
      <c r="J15" s="1">
        <v>16297</v>
      </c>
      <c r="K15" s="1">
        <v>11407.900000000001</v>
      </c>
    </row>
    <row r="16" spans="1:11" x14ac:dyDescent="0.25">
      <c r="A16" s="27" t="s">
        <v>30</v>
      </c>
      <c r="B16" s="28">
        <v>11117</v>
      </c>
      <c r="C16" s="16"/>
      <c r="D16" s="23"/>
      <c r="G16" s="1">
        <v>80000</v>
      </c>
      <c r="H16" s="1">
        <v>29600</v>
      </c>
      <c r="I16" s="1">
        <v>8800</v>
      </c>
      <c r="J16" s="1">
        <v>16334</v>
      </c>
      <c r="K16" s="1">
        <v>11433.8</v>
      </c>
    </row>
    <row r="17" spans="1:11" x14ac:dyDescent="0.25">
      <c r="A17" s="27" t="s">
        <v>31</v>
      </c>
      <c r="B17" s="28">
        <v>637</v>
      </c>
      <c r="C17" s="16"/>
      <c r="D17" s="23"/>
      <c r="G17" s="1">
        <v>80100</v>
      </c>
      <c r="H17" s="1">
        <v>29637</v>
      </c>
      <c r="I17" s="1">
        <v>8837</v>
      </c>
      <c r="J17" s="1">
        <v>16371</v>
      </c>
      <c r="K17" s="1">
        <v>11459.7</v>
      </c>
    </row>
    <row r="18" spans="1:11" x14ac:dyDescent="0.25">
      <c r="A18" s="27" t="s">
        <v>32</v>
      </c>
      <c r="B18" s="28">
        <v>4220</v>
      </c>
      <c r="C18" s="16"/>
      <c r="D18" s="30">
        <f>B16+B17-B18</f>
        <v>7534</v>
      </c>
      <c r="G18" s="1">
        <v>80200</v>
      </c>
      <c r="H18" s="1">
        <v>29674</v>
      </c>
      <c r="I18" s="1">
        <v>8874</v>
      </c>
      <c r="J18" s="1">
        <v>16408</v>
      </c>
      <c r="K18" s="1">
        <v>11485.6</v>
      </c>
    </row>
    <row r="19" spans="1:11" x14ac:dyDescent="0.25">
      <c r="A19" s="16"/>
      <c r="B19" s="16"/>
      <c r="C19" s="16"/>
      <c r="D19" s="23"/>
      <c r="G19" s="1">
        <v>80300</v>
      </c>
      <c r="H19" s="1">
        <v>29711</v>
      </c>
      <c r="I19" s="1">
        <v>8911</v>
      </c>
      <c r="J19" s="1">
        <v>16445</v>
      </c>
      <c r="K19" s="1">
        <v>11511.5</v>
      </c>
    </row>
    <row r="20" spans="1:11" ht="15.75" thickBot="1" x14ac:dyDescent="0.3">
      <c r="A20" s="17" t="s">
        <v>33</v>
      </c>
      <c r="B20" s="16"/>
      <c r="C20" s="16"/>
      <c r="D20" s="24">
        <f>D14+D18</f>
        <v>16149</v>
      </c>
      <c r="G20" s="1">
        <v>80400</v>
      </c>
      <c r="H20" s="1">
        <v>29748</v>
      </c>
      <c r="I20" s="1">
        <v>8948</v>
      </c>
      <c r="J20" s="1">
        <v>16482</v>
      </c>
      <c r="K20" s="1">
        <v>11537.400000000001</v>
      </c>
    </row>
    <row r="21" spans="1:11" ht="15.75" thickTop="1" x14ac:dyDescent="0.25">
      <c r="A21" s="16"/>
      <c r="B21" s="16"/>
      <c r="C21" s="16"/>
      <c r="D21" s="23"/>
      <c r="G21" s="1">
        <v>80500</v>
      </c>
      <c r="H21" s="1">
        <v>29785</v>
      </c>
      <c r="I21" s="1">
        <v>8985</v>
      </c>
      <c r="J21" s="1">
        <v>16519</v>
      </c>
      <c r="K21" s="1">
        <v>11563.3</v>
      </c>
    </row>
    <row r="22" spans="1:11" x14ac:dyDescent="0.25">
      <c r="A22" s="27" t="s">
        <v>34</v>
      </c>
      <c r="B22" s="21">
        <v>0.3</v>
      </c>
      <c r="C22" s="16"/>
      <c r="D22" s="30">
        <f>D20*30%</f>
        <v>4844.7</v>
      </c>
    </row>
    <row r="23" spans="1:11" ht="15.75" thickBot="1" x14ac:dyDescent="0.3">
      <c r="A23" s="16"/>
      <c r="B23" s="16"/>
      <c r="C23" s="16"/>
      <c r="D23" s="23"/>
    </row>
    <row r="24" spans="1:11" ht="15.75" thickBot="1" x14ac:dyDescent="0.3">
      <c r="A24" s="17" t="s">
        <v>35</v>
      </c>
      <c r="B24" s="16"/>
      <c r="C24" s="16"/>
      <c r="D24" s="31">
        <f>D20-D22</f>
        <v>11304.3</v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TD1</vt:lpstr>
      <vt:lpstr>TD2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Pedro Arango</cp:lastModifiedBy>
  <dcterms:created xsi:type="dcterms:W3CDTF">2019-04-01T17:32:35Z</dcterms:created>
  <dcterms:modified xsi:type="dcterms:W3CDTF">2021-01-04T14:55:36Z</dcterms:modified>
</cp:coreProperties>
</file>