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VBA EXCELL\Coursera\PART I\week5\"/>
    </mc:Choice>
  </mc:AlternateContent>
  <xr:revisionPtr revIDLastSave="0" documentId="8_{F6BE67C2-33DC-41BB-96CE-FC1193D72D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el Tank" sheetId="1" r:id="rId1"/>
  </sheets>
  <definedNames>
    <definedName name="h">'Fuel Tank'!$B$7</definedName>
    <definedName name="L">'Fuel Tank'!$B$3</definedName>
    <definedName name="Rad">'Fuel Tank'!$B$4</definedName>
    <definedName name="solver_adj" localSheetId="0" hidden="1">'Fuel Tank'!$B$6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'Fuel Tank'!$B$13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3300</definedName>
    <definedName name="solver_ver" localSheetId="0" hidden="1">3</definedName>
    <definedName name="Vtot">'Fuel Tank'!$B$12</definedName>
  </definedNames>
  <calcPr calcId="191029" iterate="1" iterateDelta="1.0000000000000001E-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B12" i="1" l="1"/>
  <c r="I24" i="1" s="1" a="1"/>
  <c r="I24" i="1" s="1"/>
  <c r="L24" i="1"/>
  <c r="M24" i="1" l="1" a="1"/>
  <c r="M24" i="1" s="1"/>
  <c r="J24" i="1"/>
  <c r="K24" i="1" s="1" a="1"/>
  <c r="K24" i="1" s="1"/>
  <c r="L25" i="1" l="1"/>
  <c r="M25" i="1" s="1" a="1"/>
  <c r="M25" i="1" s="1"/>
  <c r="H25" i="1"/>
  <c r="I25" i="1" s="1" a="1"/>
  <c r="I25" i="1" s="1"/>
  <c r="J25" i="1" l="1"/>
  <c r="K25" i="1" s="1" a="1"/>
  <c r="K25" i="1" s="1"/>
  <c r="L26" i="1" s="1"/>
  <c r="M26" i="1" s="1" a="1"/>
  <c r="M26" i="1" s="1"/>
  <c r="H26" i="1" l="1"/>
  <c r="I26" i="1" s="1" a="1"/>
  <c r="I26" i="1" s="1"/>
  <c r="J26" i="1" l="1"/>
  <c r="K26" i="1" s="1" a="1"/>
  <c r="K26" i="1" s="1"/>
  <c r="L27" i="1" s="1"/>
  <c r="M27" i="1" s="1" a="1"/>
  <c r="M27" i="1" s="1"/>
  <c r="H27" i="1" l="1"/>
  <c r="I27" i="1" s="1" a="1"/>
  <c r="I27" i="1" s="1"/>
  <c r="J27" i="1" l="1"/>
  <c r="K27" i="1" s="1" a="1"/>
  <c r="K27" i="1" s="1"/>
  <c r="L28" i="1" s="1"/>
  <c r="M28" i="1" s="1" a="1"/>
  <c r="M28" i="1" s="1"/>
  <c r="H28" i="1" l="1"/>
  <c r="I28" i="1" s="1" a="1"/>
  <c r="I28" i="1" s="1"/>
  <c r="J28" i="1" l="1"/>
  <c r="K28" i="1" s="1" a="1"/>
  <c r="K28" i="1" s="1"/>
  <c r="L29" i="1" s="1"/>
  <c r="M29" i="1" s="1" a="1"/>
  <c r="M29" i="1" s="1"/>
  <c r="H29" i="1" l="1"/>
  <c r="I29" i="1" s="1" a="1"/>
  <c r="I29" i="1" s="1"/>
  <c r="J29" i="1" l="1"/>
  <c r="K29" i="1" s="1" a="1"/>
  <c r="K29" i="1" s="1"/>
  <c r="L30" i="1" s="1"/>
  <c r="M30" i="1" s="1" a="1"/>
  <c r="M30" i="1" s="1"/>
  <c r="H30" i="1" l="1"/>
  <c r="I30" i="1" s="1" a="1"/>
  <c r="I30" i="1" s="1"/>
  <c r="J30" i="1" l="1"/>
  <c r="K30" i="1" s="1" a="1"/>
  <c r="K30" i="1" s="1"/>
  <c r="L31" i="1" s="1"/>
  <c r="M31" i="1" s="1" a="1"/>
  <c r="M31" i="1" s="1"/>
  <c r="H31" i="1" l="1"/>
  <c r="I31" i="1" s="1" a="1"/>
  <c r="I31" i="1" s="1"/>
  <c r="J31" i="1" l="1"/>
  <c r="K31" i="1" s="1" a="1"/>
  <c r="K31" i="1" s="1"/>
  <c r="L32" i="1" s="1"/>
  <c r="M32" i="1" s="1" a="1"/>
  <c r="M32" i="1" s="1"/>
  <c r="H32" i="1" l="1"/>
  <c r="I32" i="1" s="1" a="1"/>
  <c r="I32" i="1" s="1"/>
  <c r="J32" i="1" l="1"/>
  <c r="K32" i="1" s="1" a="1"/>
  <c r="K32" i="1" s="1"/>
  <c r="L33" i="1" s="1"/>
  <c r="M33" i="1" s="1" a="1"/>
  <c r="M33" i="1" s="1"/>
  <c r="H33" i="1" l="1"/>
  <c r="I33" i="1" s="1" a="1"/>
  <c r="I33" i="1" s="1"/>
  <c r="J33" i="1" l="1"/>
  <c r="K33" i="1" s="1" a="1"/>
  <c r="K33" i="1" s="1"/>
  <c r="L34" i="1" s="1"/>
  <c r="M34" i="1" s="1" a="1"/>
  <c r="M34" i="1" s="1"/>
  <c r="H34" i="1" l="1"/>
  <c r="I34" i="1" s="1" a="1"/>
  <c r="I34" i="1" s="1"/>
  <c r="J34" i="1" l="1"/>
  <c r="K34" i="1" s="1" a="1"/>
  <c r="K34" i="1" s="1"/>
  <c r="L35" i="1" s="1"/>
  <c r="M35" i="1" s="1" a="1"/>
  <c r="M35" i="1" s="1"/>
  <c r="H35" i="1" l="1"/>
  <c r="I35" i="1" s="1" a="1"/>
  <c r="I35" i="1" s="1"/>
  <c r="J35" i="1" l="1"/>
  <c r="K35" i="1" s="1" a="1"/>
  <c r="K35" i="1" s="1"/>
  <c r="L36" i="1" s="1"/>
  <c r="M36" i="1" s="1" a="1"/>
  <c r="M36" i="1" s="1"/>
  <c r="J36" i="1" l="1"/>
  <c r="K36" i="1" s="1" a="1"/>
  <c r="K36" i="1" s="1"/>
  <c r="L37" i="1" s="1"/>
  <c r="M37" i="1" s="1" a="1"/>
  <c r="M37" i="1" s="1"/>
  <c r="H36" i="1"/>
  <c r="I36" i="1" s="1" a="1"/>
  <c r="I36" i="1" s="1"/>
  <c r="H37" i="1" s="1"/>
  <c r="I37" i="1" s="1" a="1"/>
  <c r="I37" i="1" s="1"/>
  <c r="J37" i="1" l="1"/>
  <c r="K37" i="1" s="1" a="1"/>
  <c r="K37" i="1" s="1"/>
  <c r="L38" i="1" s="1"/>
  <c r="M38" i="1" s="1" a="1"/>
  <c r="M38" i="1" s="1"/>
  <c r="H38" i="1" l="1"/>
  <c r="I38" i="1" s="1" a="1"/>
  <c r="I38" i="1" s="1"/>
  <c r="J38" i="1" l="1"/>
  <c r="K38" i="1" s="1" a="1"/>
  <c r="K38" i="1" s="1"/>
  <c r="L39" i="1" s="1"/>
  <c r="M39" i="1" s="1" a="1"/>
  <c r="M39" i="1" s="1"/>
  <c r="H39" i="1" l="1"/>
  <c r="I39" i="1" s="1" a="1"/>
  <c r="I39" i="1" s="1"/>
  <c r="J39" i="1" l="1"/>
  <c r="K39" i="1" s="1" a="1"/>
  <c r="K39" i="1" s="1"/>
  <c r="L40" i="1" s="1"/>
  <c r="M40" i="1" s="1" a="1"/>
  <c r="M40" i="1" s="1"/>
  <c r="H40" i="1" l="1"/>
  <c r="I40" i="1" s="1" a="1"/>
  <c r="I40" i="1" s="1"/>
  <c r="J40" i="1" l="1"/>
  <c r="K40" i="1" s="1" a="1"/>
  <c r="K40" i="1" s="1"/>
  <c r="L41" i="1" s="1"/>
  <c r="M41" i="1" s="1" a="1"/>
  <c r="M41" i="1" s="1"/>
  <c r="H41" i="1" l="1"/>
  <c r="I41" i="1" s="1" a="1"/>
  <c r="I41" i="1" s="1"/>
  <c r="J41" i="1" l="1"/>
  <c r="K41" i="1" s="1" a="1"/>
  <c r="K41" i="1" s="1"/>
  <c r="L42" i="1" s="1"/>
  <c r="M42" i="1" s="1" a="1"/>
  <c r="M42" i="1" s="1"/>
  <c r="H42" i="1" l="1"/>
  <c r="I42" i="1" s="1" a="1"/>
  <c r="I42" i="1" s="1"/>
  <c r="J42" i="1"/>
  <c r="K42" i="1" s="1" a="1"/>
  <c r="K42" i="1" s="1"/>
  <c r="L43" i="1" s="1"/>
  <c r="M43" i="1" l="1" a="1"/>
  <c r="M43" i="1" s="1"/>
  <c r="H43" i="1"/>
  <c r="I43" i="1" s="1" a="1"/>
  <c r="I43" i="1" s="1"/>
  <c r="J43" i="1" l="1"/>
  <c r="K43" i="1" l="1" a="1"/>
  <c r="K43" i="1" s="1"/>
  <c r="B7" i="1"/>
  <c r="B6" i="1" l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<sst xmlns="http://schemas.openxmlformats.org/spreadsheetml/2006/main" count="26" uniqueCount="22">
  <si>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R</t>
  </si>
  <si>
    <t>ft</t>
  </si>
  <si>
    <t>h</t>
  </si>
  <si>
    <t>*guess</t>
  </si>
  <si>
    <t>L</t>
  </si>
  <si>
    <t>Vcyl</t>
  </si>
  <si>
    <t>Vsph</t>
  </si>
  <si>
    <t>cubic ft</t>
  </si>
  <si>
    <t>Vtotal</t>
  </si>
  <si>
    <t>inches</t>
  </si>
  <si>
    <t>h (inches)</t>
  </si>
  <si>
    <t>Fuel Storage Tank</t>
  </si>
  <si>
    <t>gallons</t>
  </si>
  <si>
    <t>Vol (gal)</t>
  </si>
  <si>
    <t>iteration</t>
  </si>
  <si>
    <t>low</t>
  </si>
  <si>
    <t>f (low)</t>
  </si>
  <si>
    <t>mid</t>
  </si>
  <si>
    <t>f (mid)</t>
  </si>
  <si>
    <t>high</t>
  </si>
  <si>
    <t>f(high)</t>
  </si>
  <si>
    <t>h(ft)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</si>
</sst>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6200775" cy="6223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8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8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800" b="0" i="0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𝑅h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f(h)= [𝑅^2 〖𝑐𝑜𝑠〗^(−1) ((𝑅−ℎ)/𝑅)−(𝑅−ℎ) √(2𝑅ℎ−ℎ^2 )]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∙𝐿−𝑉_𝑡𝑜𝑡</a:t>
              </a:r>
              <a:endParaRPr lang="en-US" sz="1800"/>
            </a:p>
          </xdr:txBody>
        </xdr:sp>
      </mc:Fallback>
    </mc:AlternateContent>
    <xdr:clientData/>
  </xdr:oneCellAnchor>
  <xdr:twoCellAnchor editAs="oneCell">
    <xdr:from>
      <xdr:col>4</xdr:col>
      <xdr:colOff>511628</xdr:colOff>
      <xdr:row>0</xdr:row>
      <xdr:rowOff>161924</xdr:rowOff>
    </xdr:from>
    <xdr:to>
      <xdr:col>11</xdr:col>
      <xdr:colOff>24642</xdr:colOff>
      <xdr:row>4</xdr:row>
      <xdr:rowOff>20410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56B453-0CA9-4B11-A42B-BA88323B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985" y="161924"/>
          <a:ext cx="4268657" cy="579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198664</xdr:colOff>
      <xdr:row>4</xdr:row>
      <xdr:rowOff>125694</xdr:rowOff>
    </xdr:from>
    <xdr:to>
      <xdr:col>8</xdr:col>
      <xdr:colOff>783823</xdr:colOff>
      <xdr:row>7</xdr:row>
      <xdr:rowOff>162604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D2C98A-B8C4-4673-A0C3-F7777B07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846873"/>
          <a:ext cx="1939018" cy="577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168047</xdr:colOff>
      <xdr:row>8</xdr:row>
      <xdr:rowOff>98651</xdr:rowOff>
    </xdr:from>
    <xdr:to>
      <xdr:col>11</xdr:col>
      <xdr:colOff>127688</xdr:colOff>
      <xdr:row>16</xdr:row>
      <xdr:rowOff>164646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39E68-4382-4B3B-B270-46DC672A6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3404" y="1541008"/>
          <a:ext cx="4715284" cy="1508352"/>
        </a:xfrm>
        <a:prstGeom prst="rect">
          <a:avLst/>
        </a:prstGeom>
      </xdr:spPr>
    </xdr:pic>
    <xdr:clientData/>
  </xdr:twoCellAnchor>
  <xdr:twoCellAnchor editAs="oneCell">
    <xdr:from>
      <xdr:col>7</xdr:col>
      <xdr:colOff>222547</xdr:colOff>
      <xdr:row>18</xdr:row>
      <xdr:rowOff>8901</xdr:rowOff>
    </xdr:from>
    <xdr:to>
      <xdr:col>13</xdr:col>
      <xdr:colOff>194250</xdr:colOff>
      <xdr:row>20</xdr:row>
      <xdr:rowOff>73852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36E07-69A2-4506-960D-A58F92C5E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57757" y="3373808"/>
          <a:ext cx="3888526" cy="438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8"/>
  <sheetViews>
    <sheetView tabSelected="1" zoomScale="107" zoomScaleNormal="145" workbookViewId="0">
      <selection activeCell="I50" sqref="I50"/>
    </sheetView>
  </sheetViews>
  <sheetFormatPr baseColWidth="10" defaultColWidth="9.140625" defaultRowHeight="15" x14ac:dyDescent="0.25"/>
  <cols>
    <col min="2" max="2" width="10" bestFit="1" customWidth="1"/>
    <col min="3" max="3" width="9.28515625" bestFit="1" customWidth="1"/>
    <col min="7" max="8" width="9.28515625" bestFit="1" customWidth="1"/>
    <col min="9" max="9" width="12" bestFit="1" customWidth="1"/>
    <col min="10" max="13" width="9.28515625" bestFit="1" customWidth="1"/>
    <col min="15" max="15" width="12.28515625" bestFit="1" customWidth="1"/>
  </cols>
  <sheetData>
    <row r="1" spans="1:10" x14ac:dyDescent="0.25">
      <c r="A1" t="s">
        <v>11</v>
      </c>
    </row>
    <row r="2" spans="1:10" x14ac:dyDescent="0.25">
      <c r="E2" s="3"/>
    </row>
    <row r="3" spans="1:10" x14ac:dyDescent="0.25">
      <c r="A3" t="s">
        <v>4</v>
      </c>
      <c r="B3">
        <v>12</v>
      </c>
      <c r="C3" t="s">
        <v>1</v>
      </c>
    </row>
    <row r="4" spans="1:10" x14ac:dyDescent="0.25">
      <c r="A4" t="s">
        <v>0</v>
      </c>
      <c r="B4">
        <v>3</v>
      </c>
      <c r="C4" t="s">
        <v>1</v>
      </c>
      <c r="G4" s="2"/>
    </row>
    <row r="5" spans="1:10" x14ac:dyDescent="0.25">
      <c r="G5" s="2"/>
    </row>
    <row r="6" spans="1:10" x14ac:dyDescent="0.25">
      <c r="A6" t="s">
        <v>2</v>
      </c>
      <c r="B6" s="1">
        <f>h*12</f>
        <v>11.039680480957031</v>
      </c>
      <c r="C6" t="s">
        <v>9</v>
      </c>
      <c r="D6" t="s">
        <v>3</v>
      </c>
    </row>
    <row r="7" spans="1:10" x14ac:dyDescent="0.25">
      <c r="A7" t="s">
        <v>21</v>
      </c>
      <c r="B7" s="1">
        <f>J43</f>
        <v>0.91997337341308594</v>
      </c>
      <c r="C7" t="s">
        <v>1</v>
      </c>
    </row>
    <row r="9" spans="1:10" x14ac:dyDescent="0.25">
      <c r="A9" t="s">
        <v>5</v>
      </c>
      <c r="B9" s="2">
        <f>(Rad^2*ACOS((Rad-h)/Rad)-(Rad-h)*SQRT(2*Rad*h-h^2))*L</f>
        <v>32.945534789809955</v>
      </c>
      <c r="C9" t="s">
        <v>7</v>
      </c>
    </row>
    <row r="10" spans="1:10" x14ac:dyDescent="0.25">
      <c r="A10" t="s">
        <v>6</v>
      </c>
      <c r="B10" s="2">
        <f>PI()*h^2*(3*Rad-h)/3</f>
        <v>7.1613009577567004</v>
      </c>
      <c r="C10" t="s">
        <v>7</v>
      </c>
    </row>
    <row r="11" spans="1:10" x14ac:dyDescent="0.25">
      <c r="E11" s="2"/>
    </row>
    <row r="12" spans="1:10" x14ac:dyDescent="0.25">
      <c r="A12" t="s">
        <v>8</v>
      </c>
      <c r="B12" s="2">
        <f>B13/7.48</f>
        <v>40.106951871657749</v>
      </c>
      <c r="C12" t="s">
        <v>7</v>
      </c>
      <c r="J12" s="2"/>
    </row>
    <row r="13" spans="1:10" x14ac:dyDescent="0.25">
      <c r="B13" s="2">
        <v>300</v>
      </c>
      <c r="C13" t="s">
        <v>12</v>
      </c>
      <c r="J13" s="2"/>
    </row>
    <row r="14" spans="1:10" x14ac:dyDescent="0.25">
      <c r="C14" t="s">
        <v>10</v>
      </c>
      <c r="J14" s="2"/>
    </row>
    <row r="15" spans="1:10" x14ac:dyDescent="0.25">
      <c r="B15" t="s">
        <v>13</v>
      </c>
      <c r="C15" s="1">
        <f>B6</f>
        <v>11.039680480957031</v>
      </c>
      <c r="J15" s="2"/>
    </row>
    <row r="16" spans="1:10" x14ac:dyDescent="0.25">
      <c r="B16">
        <v>100</v>
      </c>
      <c r="C16" s="1">
        <f t="dataTable" ref="C16:C48" dt2D="0" dtr="0" r1="B13"/>
        <v>5.3986129760742188</v>
      </c>
      <c r="J16" s="2"/>
    </row>
    <row r="17" spans="2:13" x14ac:dyDescent="0.25">
      <c r="B17">
        <v>200</v>
      </c>
      <c r="C17" s="1">
        <v>8.4717636108398438</v>
      </c>
      <c r="J17" s="2"/>
    </row>
    <row r="18" spans="2:13" x14ac:dyDescent="0.25">
      <c r="B18">
        <v>300</v>
      </c>
      <c r="C18">
        <v>11.039680480957031</v>
      </c>
      <c r="J18" s="2"/>
    </row>
    <row r="19" spans="2:13" x14ac:dyDescent="0.25">
      <c r="B19">
        <v>400</v>
      </c>
      <c r="C19">
        <v>13.335960388183594</v>
      </c>
      <c r="J19" s="2"/>
    </row>
    <row r="20" spans="2:13" x14ac:dyDescent="0.25">
      <c r="B20">
        <v>500</v>
      </c>
      <c r="C20">
        <v>15.456459045410156</v>
      </c>
      <c r="J20" s="2"/>
    </row>
    <row r="21" spans="2:13" x14ac:dyDescent="0.25">
      <c r="B21">
        <v>600</v>
      </c>
      <c r="C21">
        <v>17.452262878417969</v>
      </c>
      <c r="J21" s="2"/>
    </row>
    <row r="22" spans="2:13" x14ac:dyDescent="0.25">
      <c r="B22">
        <v>700</v>
      </c>
      <c r="C22">
        <v>19.354957580566406</v>
      </c>
      <c r="J22" s="2"/>
    </row>
    <row r="23" spans="2:13" x14ac:dyDescent="0.25">
      <c r="B23">
        <v>800</v>
      </c>
      <c r="C23">
        <v>21.185966491699219</v>
      </c>
      <c r="G23" t="s">
        <v>14</v>
      </c>
      <c r="H23" t="s">
        <v>15</v>
      </c>
      <c r="I23" t="s">
        <v>16</v>
      </c>
      <c r="J23" s="2" t="s">
        <v>17</v>
      </c>
      <c r="K23" t="s">
        <v>18</v>
      </c>
      <c r="L23" t="s">
        <v>19</v>
      </c>
      <c r="M23" t="s">
        <v>20</v>
      </c>
    </row>
    <row r="24" spans="2:13" x14ac:dyDescent="0.25">
      <c r="B24">
        <v>900</v>
      </c>
      <c r="C24">
        <v>22.960121154785156</v>
      </c>
      <c r="G24">
        <v>1</v>
      </c>
      <c r="H24">
        <v>0</v>
      </c>
      <c r="I24" cm="1">
        <f t="array" ref="I24">PI()*H24^2*(3*Rad-H24)/3+(Rad^2*ACOS((Rad-H24)/Rad)-(Rad-H24)*SQRT(2*Rad*H24-H24^2) )*L-Vtot</f>
        <v>-40.106951871657749</v>
      </c>
      <c r="J24" s="4">
        <f>AVERAGE(L24,H24)</f>
        <v>3</v>
      </c>
      <c r="K24" cm="1">
        <f t="array" ref="K24">PI()*J24^2*(3*Rad-J24)/3+(Rad^2*ACOS((Rad-J24)/Rad)-(Rad-J24)*SQRT(2*Rad*J24-J24^2) )*L-Vtot</f>
        <v>186.08771918680736</v>
      </c>
      <c r="L24">
        <f>2*Rad</f>
        <v>6</v>
      </c>
      <c r="M24" cm="1">
        <f t="array" ref="M24">PI()*L24^2*(3*Rad-L24)/3+(Rad^2*ACOS((Rad-L24)/Rad)-(Rad-L24)*SQRT(2*Rad*L24-L24^2) )*L-Vtot</f>
        <v>412.28239024527244</v>
      </c>
    </row>
    <row r="25" spans="2:13" x14ac:dyDescent="0.25">
      <c r="B25">
        <v>1000</v>
      </c>
      <c r="C25">
        <v>24.689231872558594</v>
      </c>
      <c r="G25">
        <v>2</v>
      </c>
      <c r="H25">
        <f>IF(I24*K24&lt;0,H24,J24 )</f>
        <v>0</v>
      </c>
      <c r="I25" cm="1">
        <f t="array" ref="I25">PI()*H25^2*(3*Rad-H25)/3+(Rad^2*ACOS((Rad-H25)/Rad)-(Rad-H25)*SQRT(2*Rad*H25-H25^2) )*L-Vtot</f>
        <v>-40.106951871657749</v>
      </c>
      <c r="J25" s="4">
        <f>AVERAGE(L25,H25)</f>
        <v>1.5</v>
      </c>
      <c r="K25" cm="1">
        <f t="array" ref="K25">PI()*J25^2*(3*Rad-J25)/3+(Rad^2*ACOS((Rad-J25)/Rad)-(Rad-J25)*SQRT(2*Rad*J25-J25^2) )*L-Vtot</f>
        <v>43.896470529657698</v>
      </c>
      <c r="L25">
        <f>IF(K24*I24&lt;0,J24,L24)</f>
        <v>3</v>
      </c>
      <c r="M25" cm="1">
        <f t="array" ref="M25">PI()*L25^2*(3*Rad-L25)/3+(Rad^2*ACOS((Rad-L25)/Rad)-(Rad-L25)*SQRT(2*Rad*L25-L25^2) )*L-Vtot</f>
        <v>186.08771918680736</v>
      </c>
    </row>
    <row r="26" spans="2:13" x14ac:dyDescent="0.25">
      <c r="B26">
        <v>1100</v>
      </c>
      <c r="C26">
        <v>26.382087707519531</v>
      </c>
      <c r="G26">
        <v>3</v>
      </c>
      <c r="H26">
        <f t="shared" ref="H26:H43" si="0">IF(I25*K25&lt;0,H25,J25 )</f>
        <v>0</v>
      </c>
      <c r="I26" cm="1">
        <f t="array" ref="I26">PI()*H26^2*(3*Rad-H26)/3+(Rad^2*ACOS((Rad-H26)/Rad)-(Rad-H26)*SQRT(2*Rad*H26-H26^2) )*L-Vtot</f>
        <v>-40.106951871657749</v>
      </c>
      <c r="J26" s="4">
        <f t="shared" ref="J26:J43" si="1">AVERAGE(L26,H26)</f>
        <v>0.75</v>
      </c>
      <c r="K26" cm="1">
        <f t="array" ref="K26">PI()*J26^2*(3*Rad-J26)/3+(Rad^2*ACOS((Rad-J26)/Rad)-(Rad-J26)*SQRT(2*Rad*J26-J26^2) )*L-Vtot</f>
        <v>-10.768466020845121</v>
      </c>
      <c r="L26">
        <f t="shared" ref="L26:L43" si="2">IF(K25*I25&lt;0,J25,L25)</f>
        <v>1.5</v>
      </c>
      <c r="M26" cm="1">
        <f t="array" ref="M26">PI()*L26^2*(3*Rad-L26)/3+(Rad^2*ACOS((Rad-L26)/Rad)-(Rad-L26)*SQRT(2*Rad*L26-L26^2) )*L-Vtot</f>
        <v>43.896470529657698</v>
      </c>
    </row>
    <row r="27" spans="2:13" x14ac:dyDescent="0.25">
      <c r="B27">
        <v>1200</v>
      </c>
      <c r="C27">
        <v>28.046241760253906</v>
      </c>
      <c r="G27">
        <v>4</v>
      </c>
      <c r="H27">
        <f t="shared" si="0"/>
        <v>0.75</v>
      </c>
      <c r="I27" cm="1">
        <f t="array" ref="I27">PI()*H27^2*(3*Rad-H27)/3+(Rad^2*ACOS((Rad-H27)/Rad)-(Rad-H27)*SQRT(2*Rad*H27-H27^2) )*L-Vtot</f>
        <v>-10.768466020845121</v>
      </c>
      <c r="J27" s="4">
        <f t="shared" si="1"/>
        <v>1.125</v>
      </c>
      <c r="K27" cm="1">
        <f t="array" ref="K27">PI()*J27^2*(3*Rad-J27)/3+(Rad^2*ACOS((Rad-J27)/Rad)-(Rad-J27)*SQRT(2*Rad*J27-J27^2) )*L-Vtot</f>
        <v>14.369880534279091</v>
      </c>
      <c r="L27">
        <f t="shared" si="2"/>
        <v>1.5</v>
      </c>
      <c r="M27" cm="1">
        <f t="array" ref="M27">PI()*L27^2*(3*Rad-L27)/3+(Rad^2*ACOS((Rad-L27)/Rad)-(Rad-L27)*SQRT(2*Rad*L27-L27^2) )*L-Vtot</f>
        <v>43.896470529657698</v>
      </c>
    </row>
    <row r="28" spans="2:13" x14ac:dyDescent="0.25">
      <c r="B28">
        <v>1300</v>
      </c>
      <c r="C28">
        <v>29.687873840332031</v>
      </c>
      <c r="G28">
        <v>5</v>
      </c>
      <c r="H28">
        <f t="shared" si="0"/>
        <v>0.75</v>
      </c>
      <c r="I28" cm="1">
        <f t="array" ref="I28">PI()*H28^2*(3*Rad-H28)/3+(Rad^2*ACOS((Rad-H28)/Rad)-(Rad-H28)*SQRT(2*Rad*H28-H28^2) )*L-Vtot</f>
        <v>-10.768466020845121</v>
      </c>
      <c r="J28" s="4">
        <f t="shared" si="1"/>
        <v>0.9375</v>
      </c>
      <c r="K28" cm="1">
        <f t="array" ref="K28">PI()*J28^2*(3*Rad-J28)/3+(Rad^2*ACOS((Rad-J28)/Rad)-(Rad-J28)*SQRT(2*Rad*J28-J28^2) )*L-Vtot</f>
        <v>1.1720907945730019</v>
      </c>
      <c r="L28">
        <f t="shared" si="2"/>
        <v>1.125</v>
      </c>
      <c r="M28" cm="1">
        <f t="array" ref="M28">PI()*L28^2*(3*Rad-L28)/3+(Rad^2*ACOS((Rad-L28)/Rad)-(Rad-L28)*SQRT(2*Rad*L28-L28^2) )*L-Vtot</f>
        <v>14.369880534279091</v>
      </c>
    </row>
    <row r="29" spans="2:13" x14ac:dyDescent="0.25">
      <c r="B29">
        <v>1400</v>
      </c>
      <c r="C29">
        <v>31.312339782714844</v>
      </c>
      <c r="G29">
        <v>6</v>
      </c>
      <c r="H29">
        <f t="shared" si="0"/>
        <v>0.75</v>
      </c>
      <c r="I29" cm="1">
        <f t="array" ref="I29">PI()*H29^2*(3*Rad-H29)/3+(Rad^2*ACOS((Rad-H29)/Rad)-(Rad-H29)*SQRT(2*Rad*H29-H29^2) )*L-Vtot</f>
        <v>-10.768466020845121</v>
      </c>
      <c r="J29" s="4">
        <f t="shared" si="1"/>
        <v>0.84375</v>
      </c>
      <c r="K29" cm="1">
        <f t="array" ref="K29">PI()*J29^2*(3*Rad-J29)/3+(Rad^2*ACOS((Rad-J29)/Rad)-(Rad-J29)*SQRT(2*Rad*J29-J29^2) )*L-Vtot</f>
        <v>-4.9668703200453592</v>
      </c>
      <c r="L29">
        <f t="shared" si="2"/>
        <v>0.9375</v>
      </c>
      <c r="M29" cm="1">
        <f t="array" ref="M29">PI()*L29^2*(3*Rad-L29)/3+(Rad^2*ACOS((Rad-L29)/Rad)-(Rad-L29)*SQRT(2*Rad*L29-L29^2) )*L-Vtot</f>
        <v>1.1720907945730019</v>
      </c>
    </row>
    <row r="30" spans="2:13" x14ac:dyDescent="0.25">
      <c r="B30">
        <v>1500</v>
      </c>
      <c r="C30">
        <v>32.924446105957031</v>
      </c>
      <c r="G30">
        <v>7</v>
      </c>
      <c r="H30">
        <f t="shared" si="0"/>
        <v>0.84375</v>
      </c>
      <c r="I30" cm="1">
        <f t="array" ref="I30">PI()*H30^2*(3*Rad-H30)/3+(Rad^2*ACOS((Rad-H30)/Rad)-(Rad-H30)*SQRT(2*Rad*H30-H30^2) )*L-Vtot</f>
        <v>-4.9668703200453592</v>
      </c>
      <c r="J30" s="4">
        <f t="shared" si="1"/>
        <v>0.890625</v>
      </c>
      <c r="K30" cm="1">
        <f t="array" ref="K30">PI()*J30^2*(3*Rad-J30)/3+(Rad^2*ACOS((Rad-J30)/Rad)-(Rad-J30)*SQRT(2*Rad*J30-J30^2) )*L-Vtot</f>
        <v>-1.9380295416095663</v>
      </c>
      <c r="L30">
        <f t="shared" si="2"/>
        <v>0.9375</v>
      </c>
      <c r="M30" cm="1">
        <f t="array" ref="M30">PI()*L30^2*(3*Rad-L30)/3+(Rad^2*ACOS((Rad-L30)/Rad)-(Rad-L30)*SQRT(2*Rad*L30-L30^2) )*L-Vtot</f>
        <v>1.1720907945730019</v>
      </c>
    </row>
    <row r="31" spans="2:13" x14ac:dyDescent="0.25">
      <c r="B31">
        <v>1600</v>
      </c>
      <c r="C31">
        <v>34.528587341308594</v>
      </c>
      <c r="G31">
        <v>8</v>
      </c>
      <c r="H31">
        <f t="shared" si="0"/>
        <v>0.890625</v>
      </c>
      <c r="I31" cm="1">
        <f t="array" ref="I31">PI()*H31^2*(3*Rad-H31)/3+(Rad^2*ACOS((Rad-H31)/Rad)-(Rad-H31)*SQRT(2*Rad*H31-H31^2) )*L-Vtot</f>
        <v>-1.9380295416095663</v>
      </c>
      <c r="J31" s="4">
        <f t="shared" si="1"/>
        <v>0.9140625</v>
      </c>
      <c r="K31" cm="1">
        <f t="array" ref="K31">PI()*J31^2*(3*Rad-J31)/3+(Rad^2*ACOS((Rad-J31)/Rad)-(Rad-J31)*SQRT(2*Rad*J31-J31^2) )*L-Vtot</f>
        <v>-0.39294672356322735</v>
      </c>
      <c r="L31">
        <f t="shared" si="2"/>
        <v>0.9375</v>
      </c>
      <c r="M31" cm="1">
        <f t="array" ref="M31">PI()*L31^2*(3*Rad-L31)/3+(Rad^2*ACOS((Rad-L31)/Rad)-(Rad-L31)*SQRT(2*Rad*L31-L31^2) )*L-Vtot</f>
        <v>1.1720907945730019</v>
      </c>
    </row>
    <row r="32" spans="2:13" x14ac:dyDescent="0.25">
      <c r="B32">
        <v>1700</v>
      </c>
      <c r="C32">
        <v>36.129020690917969</v>
      </c>
      <c r="G32">
        <v>9</v>
      </c>
      <c r="H32">
        <f t="shared" si="0"/>
        <v>0.9140625</v>
      </c>
      <c r="I32" cm="1">
        <f t="array" ref="I32">PI()*H32^2*(3*Rad-H32)/3+(Rad^2*ACOS((Rad-H32)/Rad)-(Rad-H32)*SQRT(2*Rad*H32-H32^2) )*L-Vtot</f>
        <v>-0.39294672356322735</v>
      </c>
      <c r="J32" s="4">
        <f t="shared" si="1"/>
        <v>0.92578125</v>
      </c>
      <c r="K32" cm="1">
        <f t="array" ref="K32">PI()*J32^2*(3*Rad-J32)/3+(Rad^2*ACOS((Rad-J32)/Rad)-(Rad-J32)*SQRT(2*Rad*J32-J32^2) )*L-Vtot</f>
        <v>0.38710002754932304</v>
      </c>
      <c r="L32">
        <f t="shared" si="2"/>
        <v>0.9375</v>
      </c>
      <c r="M32" cm="1">
        <f t="array" ref="M32">PI()*L32^2*(3*Rad-L32)/3+(Rad^2*ACOS((Rad-L32)/Rad)-(Rad-L32)*SQRT(2*Rad*L32-L32^2) )*L-Vtot</f>
        <v>1.1720907945730019</v>
      </c>
    </row>
    <row r="33" spans="2:13" x14ac:dyDescent="0.25">
      <c r="B33">
        <v>1800</v>
      </c>
      <c r="C33">
        <v>37.729728698730469</v>
      </c>
      <c r="G33">
        <v>10</v>
      </c>
      <c r="H33">
        <f t="shared" si="0"/>
        <v>0.9140625</v>
      </c>
      <c r="I33" cm="1">
        <f t="array" ref="I33">PI()*H33^2*(3*Rad-H33)/3+(Rad^2*ACOS((Rad-H33)/Rad)-(Rad-H33)*SQRT(2*Rad*H33-H33^2) )*L-Vtot</f>
        <v>-0.39294672356322735</v>
      </c>
      <c r="J33" s="4">
        <f t="shared" si="1"/>
        <v>0.919921875</v>
      </c>
      <c r="K33" cm="1">
        <f t="array" ref="K33">PI()*J33^2*(3*Rad-J33)/3+(Rad^2*ACOS((Rad-J33)/Rad)-(Rad-J33)*SQRT(2*Rad*J33-J33^2) )*L-Vtot</f>
        <v>-3.5441200196686395E-3</v>
      </c>
      <c r="L33">
        <f t="shared" si="2"/>
        <v>0.92578125</v>
      </c>
      <c r="M33" cm="1">
        <f t="array" ref="M33">PI()*L33^2*(3*Rad-L33)/3+(Rad^2*ACOS((Rad-L33)/Rad)-(Rad-L33)*SQRT(2*Rad*L33-L33^2) )*L-Vtot</f>
        <v>0.38710002754932304</v>
      </c>
    </row>
    <row r="34" spans="2:13" x14ac:dyDescent="0.25">
      <c r="B34">
        <v>1900</v>
      </c>
      <c r="C34">
        <v>39.334968566894531</v>
      </c>
      <c r="G34">
        <v>11</v>
      </c>
      <c r="H34">
        <f t="shared" si="0"/>
        <v>0.919921875</v>
      </c>
      <c r="I34" cm="1">
        <f t="array" ref="I34">PI()*H34^2*(3*Rad-H34)/3+(Rad^2*ACOS((Rad-H34)/Rad)-(Rad-H34)*SQRT(2*Rad*H34-H34^2) )*L-Vtot</f>
        <v>-3.5441200196686395E-3</v>
      </c>
      <c r="J34" s="4">
        <f t="shared" si="1"/>
        <v>0.9228515625</v>
      </c>
      <c r="K34" cm="1">
        <f t="array" ref="K34">PI()*J34^2*(3*Rad-J34)/3+(Rad^2*ACOS((Rad-J34)/Rad)-(Rad-J34)*SQRT(2*Rad*J34-J34^2) )*L-Vtot</f>
        <v>0.19162310831472951</v>
      </c>
      <c r="L34">
        <f t="shared" si="2"/>
        <v>0.92578125</v>
      </c>
      <c r="M34" cm="1">
        <f t="array" ref="M34">PI()*L34^2*(3*Rad-L34)/3+(Rad^2*ACOS((Rad-L34)/Rad)-(Rad-L34)*SQRT(2*Rad*L34-L34^2) )*L-Vtot</f>
        <v>0.38710002754932304</v>
      </c>
    </row>
    <row r="35" spans="2:13" x14ac:dyDescent="0.25">
      <c r="B35">
        <v>2000</v>
      </c>
      <c r="C35">
        <v>40.948722839355469</v>
      </c>
      <c r="G35">
        <v>12</v>
      </c>
      <c r="H35">
        <f t="shared" si="0"/>
        <v>0.919921875</v>
      </c>
      <c r="I35" cm="1">
        <f t="array" ref="I35">PI()*H35^2*(3*Rad-H35)/3+(Rad^2*ACOS((Rad-H35)/Rad)-(Rad-H35)*SQRT(2*Rad*H35-H35^2) )*L-Vtot</f>
        <v>-3.5441200196686395E-3</v>
      </c>
      <c r="J35" s="4">
        <f t="shared" si="1"/>
        <v>0.92138671875</v>
      </c>
      <c r="K35" cm="1">
        <f t="array" ref="K35">PI()*J35^2*(3*Rad-J35)/3+(Rad^2*ACOS((Rad-J35)/Rad)-(Rad-J35)*SQRT(2*Rad*J35-J35^2) )*L-Vtot</f>
        <v>9.4000739422845925E-2</v>
      </c>
      <c r="L35">
        <f t="shared" si="2"/>
        <v>0.9228515625</v>
      </c>
      <c r="M35" cm="1">
        <f t="array" ref="M35">PI()*L35^2*(3*Rad-L35)/3+(Rad^2*ACOS((Rad-L35)/Rad)-(Rad-L35)*SQRT(2*Rad*L35-L35^2) )*L-Vtot</f>
        <v>0.19162310831472951</v>
      </c>
    </row>
    <row r="36" spans="2:13" x14ac:dyDescent="0.25">
      <c r="B36">
        <v>2100</v>
      </c>
      <c r="C36">
        <v>42.575523376464844</v>
      </c>
      <c r="G36">
        <v>13</v>
      </c>
      <c r="H36">
        <f t="shared" si="0"/>
        <v>0.919921875</v>
      </c>
      <c r="I36" cm="1">
        <f t="array" ref="I36">PI()*H36^2*(3*Rad-H36)/3+(Rad^2*ACOS((Rad-H36)/Rad)-(Rad-H36)*SQRT(2*Rad*H36-H36^2) )*L-Vtot</f>
        <v>-3.5441200196686395E-3</v>
      </c>
      <c r="J36" s="4">
        <f t="shared" si="1"/>
        <v>0.920654296875</v>
      </c>
      <c r="K36" cm="1">
        <f t="array" ref="K36">PI()*J36^2*(3*Rad-J36)/3+(Rad^2*ACOS((Rad-J36)/Rad)-(Rad-J36)*SQRT(2*Rad*J36-J36^2) )*L-Vtot</f>
        <v>4.5218615593000777E-2</v>
      </c>
      <c r="L36">
        <f t="shared" si="2"/>
        <v>0.92138671875</v>
      </c>
      <c r="M36" cm="1">
        <f t="array" ref="M36">PI()*L36^2*(3*Rad-L36)/3+(Rad^2*ACOS((Rad-L36)/Rad)-(Rad-L36)*SQRT(2*Rad*L36-L36^2) )*L-Vtot</f>
        <v>9.4000739422845925E-2</v>
      </c>
    </row>
    <row r="37" spans="2:13" x14ac:dyDescent="0.25">
      <c r="B37">
        <v>2200</v>
      </c>
      <c r="C37">
        <v>44.220451354980469</v>
      </c>
      <c r="G37">
        <v>14</v>
      </c>
      <c r="H37">
        <f t="shared" si="0"/>
        <v>0.919921875</v>
      </c>
      <c r="I37" cm="1">
        <f t="array" ref="I37">PI()*H37^2*(3*Rad-H37)/3+(Rad^2*ACOS((Rad-H37)/Rad)-(Rad-H37)*SQRT(2*Rad*H37-H37^2) )*L-Vtot</f>
        <v>-3.5441200196686395E-3</v>
      </c>
      <c r="J37" s="4">
        <f t="shared" si="1"/>
        <v>0.9202880859375</v>
      </c>
      <c r="K37" cm="1">
        <f t="array" ref="K37">PI()*J37^2*(3*Rad-J37)/3+(Rad^2*ACOS((Rad-J37)/Rad)-(Rad-J37)*SQRT(2*Rad*J37-J37^2) )*L-Vtot</f>
        <v>2.0834823580642592E-2</v>
      </c>
      <c r="L37">
        <f t="shared" si="2"/>
        <v>0.920654296875</v>
      </c>
      <c r="M37" cm="1">
        <f t="array" ref="M37">PI()*L37^2*(3*Rad-L37)/3+(Rad^2*ACOS((Rad-L37)/Rad)-(Rad-L37)*SQRT(2*Rad*L37-L37^2) )*L-Vtot</f>
        <v>4.5218615593000777E-2</v>
      </c>
    </row>
    <row r="38" spans="2:13" x14ac:dyDescent="0.25">
      <c r="B38">
        <v>2300</v>
      </c>
      <c r="C38">
        <v>45.888862609863281</v>
      </c>
      <c r="G38">
        <v>15</v>
      </c>
      <c r="H38">
        <f t="shared" si="0"/>
        <v>0.919921875</v>
      </c>
      <c r="I38" cm="1">
        <f t="array" ref="I38">PI()*H38^2*(3*Rad-H38)/3+(Rad^2*ACOS((Rad-H38)/Rad)-(Rad-H38)*SQRT(2*Rad*H38-H38^2) )*L-Vtot</f>
        <v>-3.5441200196686395E-3</v>
      </c>
      <c r="J38" s="4">
        <f t="shared" si="1"/>
        <v>0.92010498046875</v>
      </c>
      <c r="K38" cm="1">
        <f t="array" ref="K38">PI()*J38^2*(3*Rad-J38)/3+(Rad^2*ACOS((Rad-J38)/Rad)-(Rad-J38)*SQRT(2*Rad*J38-J38^2) )*L-Vtot</f>
        <v>8.6447456441121062E-3</v>
      </c>
      <c r="L38">
        <f t="shared" si="2"/>
        <v>0.9202880859375</v>
      </c>
      <c r="M38" cm="1">
        <f t="array" ref="M38">PI()*L38^2*(3*Rad-L38)/3+(Rad^2*ACOS((Rad-L38)/Rad)-(Rad-L38)*SQRT(2*Rad*L38-L38^2) )*L-Vtot</f>
        <v>2.0834823580642592E-2</v>
      </c>
    </row>
    <row r="39" spans="2:13" x14ac:dyDescent="0.25">
      <c r="B39">
        <v>2400</v>
      </c>
      <c r="C39">
        <v>47.587074279785156</v>
      </c>
      <c r="G39">
        <v>16</v>
      </c>
      <c r="H39">
        <f t="shared" si="0"/>
        <v>0.919921875</v>
      </c>
      <c r="I39" cm="1">
        <f t="array" ref="I39">PI()*H39^2*(3*Rad-H39)/3+(Rad^2*ACOS((Rad-H39)/Rad)-(Rad-H39)*SQRT(2*Rad*H39-H39^2) )*L-Vtot</f>
        <v>-3.5441200196686395E-3</v>
      </c>
      <c r="J39" s="4">
        <f t="shared" si="1"/>
        <v>0.920013427734375</v>
      </c>
      <c r="K39" cm="1">
        <f t="array" ref="K39">PI()*J39^2*(3*Rad-J39)/3+(Rad^2*ACOS((Rad-J39)/Rad)-(Rad-J39)*SQRT(2*Rad*J39-J39^2) )*L-Vtot</f>
        <v>2.5501612675000729E-3</v>
      </c>
      <c r="L39">
        <f t="shared" si="2"/>
        <v>0.92010498046875</v>
      </c>
      <c r="M39" cm="1">
        <f t="array" ref="M39">PI()*L39^2*(3*Rad-L39)/3+(Rad^2*ACOS((Rad-L39)/Rad)-(Rad-L39)*SQRT(2*Rad*L39-L39^2) )*L-Vtot</f>
        <v>8.6447456441121062E-3</v>
      </c>
    </row>
    <row r="40" spans="2:13" x14ac:dyDescent="0.25">
      <c r="B40">
        <v>2500</v>
      </c>
      <c r="C40">
        <v>49.322639465332031</v>
      </c>
      <c r="G40">
        <v>17</v>
      </c>
      <c r="H40">
        <f t="shared" si="0"/>
        <v>0.919921875</v>
      </c>
      <c r="I40" cm="1">
        <f t="array" ref="I40">PI()*H40^2*(3*Rad-H40)/3+(Rad^2*ACOS((Rad-H40)/Rad)-(Rad-H40)*SQRT(2*Rad*H40-H40^2) )*L-Vtot</f>
        <v>-3.5441200196686395E-3</v>
      </c>
      <c r="J40" s="4">
        <f t="shared" si="1"/>
        <v>0.9199676513671875</v>
      </c>
      <c r="K40" cm="1">
        <f t="array" ref="K40">PI()*J40^2*(3*Rad-J40)/3+(Rad^2*ACOS((Rad-J40)/Rad)-(Rad-J40)*SQRT(2*Rad*J40-J40^2) )*L-Vtot</f>
        <v>-4.9701726359785425E-4</v>
      </c>
      <c r="L40">
        <f t="shared" si="2"/>
        <v>0.920013427734375</v>
      </c>
      <c r="M40" cm="1">
        <f t="array" ref="M40">PI()*L40^2*(3*Rad-L40)/3+(Rad^2*ACOS((Rad-L40)/Rad)-(Rad-L40)*SQRT(2*Rad*L40-L40^2) )*L-Vtot</f>
        <v>2.5501612675000729E-3</v>
      </c>
    </row>
    <row r="41" spans="2:13" x14ac:dyDescent="0.25">
      <c r="B41">
        <v>2600</v>
      </c>
      <c r="C41">
        <v>51.105171203613281</v>
      </c>
      <c r="G41">
        <v>18</v>
      </c>
      <c r="H41">
        <f t="shared" si="0"/>
        <v>0.9199676513671875</v>
      </c>
      <c r="I41" cm="1">
        <f t="array" ref="I41">PI()*H41^2*(3*Rad-H41)/3+(Rad^2*ACOS((Rad-H41)/Rad)-(Rad-H41)*SQRT(2*Rad*H41-H41^2) )*L-Vtot</f>
        <v>-4.9701726359785425E-4</v>
      </c>
      <c r="J41" s="4">
        <f t="shared" si="1"/>
        <v>0.91999053955078125</v>
      </c>
      <c r="K41" cm="1">
        <f t="array" ref="K41">PI()*J41^2*(3*Rad-J41)/3+(Rad^2*ACOS((Rad-J41)/Rad)-(Rad-J41)*SQRT(2*Rad*J41-J41^2) )*L-Vtot</f>
        <v>1.0265625302565695E-3</v>
      </c>
      <c r="L41">
        <f t="shared" si="2"/>
        <v>0.920013427734375</v>
      </c>
      <c r="M41" cm="1">
        <f t="array" ref="M41">PI()*L41^2*(3*Rad-L41)/3+(Rad^2*ACOS((Rad-L41)/Rad)-(Rad-L41)*SQRT(2*Rad*L41-L41^2) )*L-Vtot</f>
        <v>2.5501612675000729E-3</v>
      </c>
    </row>
    <row r="42" spans="2:13" x14ac:dyDescent="0.25">
      <c r="B42">
        <v>2700</v>
      </c>
      <c r="C42">
        <v>52.946479797363281</v>
      </c>
      <c r="G42">
        <v>19</v>
      </c>
      <c r="H42">
        <f t="shared" si="0"/>
        <v>0.9199676513671875</v>
      </c>
      <c r="I42" cm="1">
        <f t="array" ref="I42">PI()*H42^2*(3*Rad-H42)/3+(Rad^2*ACOS((Rad-H42)/Rad)-(Rad-H42)*SQRT(2*Rad*H42-H42^2) )*L-Vtot</f>
        <v>-4.9701726359785425E-4</v>
      </c>
      <c r="J42" s="4">
        <f t="shared" si="1"/>
        <v>0.91997909545898438</v>
      </c>
      <c r="K42" cm="1">
        <f t="array" ref="K42">PI()*J42^2*(3*Rad-J42)/3+(Rad^2*ACOS((Rad-J42)/Rad)-(Rad-J42)*SQRT(2*Rad*J42-J42^2) )*L-Vtot</f>
        <v>2.6477026538174186E-4</v>
      </c>
      <c r="L42">
        <f t="shared" si="2"/>
        <v>0.91999053955078125</v>
      </c>
      <c r="M42" cm="1">
        <f t="array" ref="M42">PI()*L42^2*(3*Rad-L42)/3+(Rad^2*ACOS((Rad-L42)/Rad)-(Rad-L42)*SQRT(2*Rad*L42-L42^2) )*L-Vtot</f>
        <v>1.0265625302565695E-3</v>
      </c>
    </row>
    <row r="43" spans="2:13" x14ac:dyDescent="0.25">
      <c r="B43">
        <v>2800</v>
      </c>
      <c r="C43">
        <v>54.862632751464844</v>
      </c>
      <c r="G43">
        <v>20</v>
      </c>
      <c r="H43">
        <f t="shared" si="0"/>
        <v>0.9199676513671875</v>
      </c>
      <c r="I43" cm="1">
        <f t="array" ref="I43">PI()*H43^2*(3*Rad-H43)/3+(Rad^2*ACOS((Rad-H43)/Rad)-(Rad-H43)*SQRT(2*Rad*H43-H43^2) )*L-Vtot</f>
        <v>-4.9701726359785425E-4</v>
      </c>
      <c r="J43" s="5">
        <f t="shared" si="1"/>
        <v>0.91997337341308594</v>
      </c>
      <c r="K43" cm="1">
        <f t="array" ref="K43">PI()*J43^2*(3*Rad-J43)/3+(Rad^2*ACOS((Rad-J43)/Rad)-(Rad-J43)*SQRT(2*Rad*J43-J43^2) )*L-Vtot</f>
        <v>-1.1612409109318378E-4</v>
      </c>
      <c r="L43">
        <f t="shared" si="2"/>
        <v>0.91997909545898438</v>
      </c>
      <c r="M43" cm="1">
        <f t="array" ref="M43">PI()*L43^2*(3*Rad-L43)/3+(Rad^2*ACOS((Rad-L43)/Rad)-(Rad-L43)*SQRT(2*Rad*L43-L43^2) )*L-Vtot</f>
        <v>2.6477026538174186E-4</v>
      </c>
    </row>
    <row r="44" spans="2:13" x14ac:dyDescent="0.25">
      <c r="B44">
        <v>2900</v>
      </c>
      <c r="C44">
        <v>56.876152038574219</v>
      </c>
      <c r="J44" s="2"/>
    </row>
    <row r="45" spans="2:13" x14ac:dyDescent="0.25">
      <c r="B45">
        <v>3000</v>
      </c>
      <c r="C45">
        <v>59.020683288574219</v>
      </c>
      <c r="J45" s="2"/>
    </row>
    <row r="46" spans="2:13" x14ac:dyDescent="0.25">
      <c r="B46">
        <v>3100</v>
      </c>
      <c r="C46">
        <v>61.352531433105469</v>
      </c>
    </row>
    <row r="47" spans="2:13" x14ac:dyDescent="0.25">
      <c r="B47">
        <v>3200</v>
      </c>
      <c r="C47">
        <v>63.979637145996094</v>
      </c>
    </row>
    <row r="48" spans="2:13" x14ac:dyDescent="0.25">
      <c r="B48">
        <v>3300</v>
      </c>
      <c r="C48">
        <v>67.183799743652344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Fuel Tank</vt:lpstr>
      <vt:lpstr>h</vt:lpstr>
      <vt:lpstr>L</vt:lpstr>
      <vt:lpstr>Rad</vt:lpstr>
      <vt:lpstr>Vtot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Pedro Arango</cp:lastModifiedBy>
  <dcterms:created xsi:type="dcterms:W3CDTF">2016-02-04T16:31:35Z</dcterms:created>
  <dcterms:modified xsi:type="dcterms:W3CDTF">2020-12-20T12:28:36Z</dcterms:modified>
</cp:coreProperties>
</file>