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5ad125c34a4bb4/Documents/statslab/"/>
    </mc:Choice>
  </mc:AlternateContent>
  <xr:revisionPtr revIDLastSave="20" documentId="8_{C81DB493-AD5F-4897-B30E-325EEFF80A6A}" xr6:coauthVersionLast="47" xr6:coauthVersionMax="47" xr10:uidLastSave="{2D9BEAD1-63D9-4BC5-9125-2AA293A0EBD4}"/>
  <bookViews>
    <workbookView xWindow="-110" yWindow="-110" windowWidth="19420" windowHeight="10300" xr2:uid="{486B66A4-1DA4-42EC-B935-4D554CD61DE2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10" r:id="rId8"/>
    <sheet name="Sheet9" sheetId="11" r:id="rId9"/>
    <sheet name="Sheet10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8" l="1"/>
  <c r="D16" i="8"/>
  <c r="D15" i="8"/>
  <c r="D14" i="8"/>
  <c r="D9" i="8"/>
  <c r="D8" i="8"/>
  <c r="D7" i="8"/>
  <c r="D21" i="7"/>
  <c r="D19" i="7"/>
  <c r="D18" i="7"/>
  <c r="D18" i="6"/>
  <c r="D16" i="6"/>
  <c r="D15" i="6"/>
  <c r="E27" i="5"/>
  <c r="E21" i="5"/>
  <c r="E20" i="5"/>
  <c r="E16" i="5"/>
  <c r="E15" i="5"/>
  <c r="E19" i="5"/>
  <c r="E12" i="5"/>
  <c r="E14" i="5"/>
  <c r="F12" i="4"/>
  <c r="F8" i="4"/>
  <c r="E19" i="7"/>
  <c r="E15" i="6"/>
  <c r="F14" i="5"/>
  <c r="F19" i="5"/>
  <c r="E21" i="7"/>
  <c r="F15" i="5"/>
  <c r="E14" i="8"/>
  <c r="F16" i="5"/>
  <c r="F20" i="5"/>
  <c r="F27" i="5"/>
  <c r="E16" i="6"/>
  <c r="F12" i="5"/>
  <c r="E15" i="8"/>
  <c r="E16" i="8"/>
  <c r="E7" i="8"/>
  <c r="E18" i="6"/>
  <c r="E18" i="7"/>
  <c r="E18" i="8"/>
  <c r="F21" i="5"/>
  <c r="D22" i="3" l="1"/>
  <c r="D21" i="3"/>
  <c r="D20" i="3"/>
  <c r="E34" i="1"/>
  <c r="E33" i="1"/>
  <c r="D28" i="1"/>
  <c r="D27" i="1"/>
  <c r="D25" i="1"/>
  <c r="D24" i="1"/>
  <c r="D19" i="1"/>
  <c r="D18" i="1"/>
  <c r="D16" i="1"/>
  <c r="D15" i="1"/>
  <c r="D11" i="1"/>
  <c r="E16" i="1"/>
  <c r="E15" i="1"/>
  <c r="E19" i="1"/>
  <c r="E27" i="1"/>
  <c r="E24" i="1"/>
  <c r="E18" i="1"/>
  <c r="E11" i="1"/>
  <c r="E25" i="1"/>
  <c r="E28" i="1"/>
</calcChain>
</file>

<file path=xl/sharedStrings.xml><?xml version="1.0" encoding="utf-8"?>
<sst xmlns="http://schemas.openxmlformats.org/spreadsheetml/2006/main" count="280" uniqueCount="202">
  <si>
    <t>In  a sanple of 512 students , average marks is found to be 65 with standard deviation 12</t>
  </si>
  <si>
    <t>Construct i) 94% C.I for population Mean.</t>
  </si>
  <si>
    <t xml:space="preserve">                ii) 95% C.I. fir population Mean.</t>
  </si>
  <si>
    <t xml:space="preserve">              iii)Confidence interval such that population mean will probably lie.</t>
  </si>
  <si>
    <t>Solution:- Here, we have</t>
  </si>
  <si>
    <t xml:space="preserve"> </t>
  </si>
  <si>
    <t xml:space="preserve">Sample size(n) = </t>
  </si>
  <si>
    <t xml:space="preserve">Saample Mean(X*) = </t>
  </si>
  <si>
    <t xml:space="preserve">Sample SD(S) = </t>
  </si>
  <si>
    <t xml:space="preserve">S.E.(x*)= </t>
  </si>
  <si>
    <t xml:space="preserve">For i) 94% Confidence interval for population mean </t>
  </si>
  <si>
    <r>
      <t>Here , C.I. (1-</t>
    </r>
    <r>
      <rPr>
        <sz val="11"/>
        <color theme="1"/>
        <rFont val="Calibri"/>
        <family val="2"/>
      </rPr>
      <t>α</t>
    </r>
    <r>
      <rPr>
        <sz val="9.4499999999999993"/>
        <color theme="1"/>
        <rFont val="Calibri"/>
        <family val="2"/>
      </rPr>
      <t>) =</t>
    </r>
  </si>
  <si>
    <t>α =</t>
  </si>
  <si>
    <r>
      <t>Z</t>
    </r>
    <r>
      <rPr>
        <sz val="11"/>
        <color theme="1"/>
        <rFont val="Calibri"/>
        <family val="2"/>
      </rPr>
      <t>α</t>
    </r>
    <r>
      <rPr>
        <sz val="9.4499999999999993"/>
        <color theme="1"/>
        <rFont val="Calibri"/>
        <family val="2"/>
      </rPr>
      <t>=</t>
    </r>
  </si>
  <si>
    <t xml:space="preserve">Here, Lower limit = </t>
  </si>
  <si>
    <t xml:space="preserve">Upper limit = </t>
  </si>
  <si>
    <t xml:space="preserve">For iI) 95% Confidence interval for population mean   </t>
  </si>
  <si>
    <t>Zα=</t>
  </si>
  <si>
    <t xml:space="preserve">For iii) For probably lie, we should take </t>
  </si>
  <si>
    <r>
      <t>Z</t>
    </r>
    <r>
      <rPr>
        <sz val="11"/>
        <color theme="1"/>
        <rFont val="Calibri"/>
        <family val="2"/>
      </rPr>
      <t>α=</t>
    </r>
  </si>
  <si>
    <t>Name: Parash Bista</t>
  </si>
  <si>
    <t xml:space="preserve">Construct </t>
  </si>
  <si>
    <t>ii) 90% C.I. for Population proportion.</t>
  </si>
  <si>
    <t>iii) confidence interval such that population proportion of smoker certainly lie.</t>
  </si>
  <si>
    <t xml:space="preserve">Solution:-Here, we have </t>
  </si>
  <si>
    <t xml:space="preserve">No. of smoker(x)= </t>
  </si>
  <si>
    <t>Sample proportion (p) =</t>
  </si>
  <si>
    <t>=D8/D7</t>
  </si>
  <si>
    <t xml:space="preserve">S.E(x*) = </t>
  </si>
  <si>
    <t>=1-D9</t>
  </si>
  <si>
    <t xml:space="preserve">Here, C.I.(1- a) = </t>
  </si>
  <si>
    <t xml:space="preserve">a = </t>
  </si>
  <si>
    <t>=1-D12</t>
  </si>
  <si>
    <t>Za =</t>
  </si>
  <si>
    <t>=NORM.S.INV(1-D13/2)</t>
  </si>
  <si>
    <t xml:space="preserve">Here,lower Limit = </t>
  </si>
  <si>
    <t>=D8-D10*D14</t>
  </si>
  <si>
    <t>Upper Limit =</t>
  </si>
  <si>
    <t>=D8+D10*D14</t>
  </si>
  <si>
    <t>=1-D19</t>
  </si>
  <si>
    <t>=NORM.S.INV(1-D20/2)</t>
  </si>
  <si>
    <t>=D8-D10*D21</t>
  </si>
  <si>
    <t>=D8+D10*D21</t>
  </si>
  <si>
    <t>=D8-D10*C26</t>
  </si>
  <si>
    <t>=D8+D10*C26</t>
  </si>
  <si>
    <t xml:space="preserve">For i) 95% C.I. for Population mean </t>
  </si>
  <si>
    <t>i)95% C.I. for Population proportion of smoker.</t>
  </si>
  <si>
    <t>In a sample of 250 employees, average number of smoker found is 85.</t>
  </si>
  <si>
    <t xml:space="preserve">For ii) 90% C.I. for Population mean </t>
  </si>
  <si>
    <t>A researcher wishes to estimate the average of an attribute by using sampling technique</t>
  </si>
  <si>
    <t>the appropriate sample size.</t>
  </si>
  <si>
    <t>Confidence level(1-α)=</t>
  </si>
  <si>
    <t xml:space="preserve">     α    =</t>
  </si>
  <si>
    <t>=1-F6</t>
  </si>
  <si>
    <t xml:space="preserve">      Zα =</t>
  </si>
  <si>
    <t>=NORMSINV(1-F7/2)</t>
  </si>
  <si>
    <t xml:space="preserve">Max. Permissable error( E ) = </t>
  </si>
  <si>
    <r>
      <t>Population S.D (</t>
    </r>
    <r>
      <rPr>
        <sz val="11"/>
        <color theme="1"/>
        <rFont val="Calibri"/>
        <family val="2"/>
      </rPr>
      <t xml:space="preserve">α) = </t>
    </r>
  </si>
  <si>
    <t>Now,</t>
  </si>
  <si>
    <t xml:space="preserve">Required Sample size(n) = </t>
  </si>
  <si>
    <t>=(F8 * F10 / F9) ^ 2</t>
  </si>
  <si>
    <t>with 97% confidence and error not more than 3 If population SD is 25 Compute</t>
  </si>
  <si>
    <t>Hence, the required sample size is 328.</t>
  </si>
  <si>
    <t xml:space="preserve">technique with error not more than 8%. If previous study shows that </t>
  </si>
  <si>
    <t>i) If he wishes to be 95% confident.</t>
  </si>
  <si>
    <t>ii) If he wishes to be 99% confident.</t>
  </si>
  <si>
    <t>iii) If he wishes to be almost certain and information about pop.</t>
  </si>
  <si>
    <t xml:space="preserve"> proportion is not given.</t>
  </si>
  <si>
    <t>Max premissable error(E)=</t>
  </si>
  <si>
    <t>Pop. Prop(P)=</t>
  </si>
  <si>
    <t>Q=</t>
  </si>
  <si>
    <r>
      <t>For (i) Here, C.I (1-</t>
    </r>
    <r>
      <rPr>
        <sz val="11"/>
        <color theme="1"/>
        <rFont val="Calibri"/>
        <family val="2"/>
      </rPr>
      <t>α)=</t>
    </r>
  </si>
  <si>
    <t>α=</t>
  </si>
  <si>
    <t>Now, Required Sample size(n)=</t>
  </si>
  <si>
    <t>For ii) Here C.I(1-α)=</t>
  </si>
  <si>
    <t>Z=</t>
  </si>
  <si>
    <t>Now, Required Sample Size(n)=</t>
  </si>
  <si>
    <t>For iii) Here, for almost certain</t>
  </si>
  <si>
    <t>If value of P is not given, we use P=</t>
  </si>
  <si>
    <t>Hence, required sample size is 352.</t>
  </si>
  <si>
    <t xml:space="preserve">An observer wishes to estimate the population proportion of Ncell user by using sampling </t>
  </si>
  <si>
    <t>proportion of Ncell user was 20%. Compute the appropriate sample size</t>
  </si>
  <si>
    <t>Hence, Required Sample size is 97.</t>
  </si>
  <si>
    <t>Hence, Required Sample Size is 166.</t>
  </si>
  <si>
    <t>Name:Parash Bista</t>
  </si>
  <si>
    <t>A  sample of size 200 is drawn and mean is found to be 80. Test at 4% level of</t>
  </si>
  <si>
    <t>significance that whether it was drawn from a Population with mean 78 and SD</t>
  </si>
  <si>
    <t>15 or not.</t>
  </si>
  <si>
    <t xml:space="preserve">Solution: Here , we have </t>
  </si>
  <si>
    <t>Sample Mean(x*)=</t>
  </si>
  <si>
    <t xml:space="preserve"> sample size(n)=</t>
  </si>
  <si>
    <r>
      <t>Pop.Mean(</t>
    </r>
    <r>
      <rPr>
        <sz val="11"/>
        <color theme="1"/>
        <rFont val="Calibri"/>
        <family val="2"/>
      </rPr>
      <t xml:space="preserve">µ)= </t>
    </r>
  </si>
  <si>
    <r>
      <t>Pop.SD(</t>
    </r>
    <r>
      <rPr>
        <sz val="11"/>
        <color theme="1"/>
        <rFont val="SimSun"/>
      </rPr>
      <t>σ)=</t>
    </r>
  </si>
  <si>
    <t>Here , we set up Hypothesis as</t>
  </si>
  <si>
    <r>
      <t xml:space="preserve">H0 : </t>
    </r>
    <r>
      <rPr>
        <sz val="11"/>
        <color theme="1"/>
        <rFont val="Calibri"/>
        <family val="2"/>
      </rPr>
      <t>µ = 78 i.e.</t>
    </r>
  </si>
  <si>
    <t>Sample us drawn from given population</t>
  </si>
  <si>
    <r>
      <t xml:space="preserve">H1 : </t>
    </r>
    <r>
      <rPr>
        <sz val="11"/>
        <color theme="1"/>
        <rFont val="Calibri"/>
        <family val="2"/>
      </rPr>
      <t xml:space="preserve">µ  </t>
    </r>
    <r>
      <rPr>
        <sz val="11"/>
        <color theme="1"/>
        <rFont val="NSimSun"/>
        <family val="3"/>
      </rPr>
      <t xml:space="preserve"> </t>
    </r>
    <r>
      <rPr>
        <sz val="11"/>
        <color theme="1"/>
        <rFont val="Calibri"/>
        <family val="2"/>
      </rPr>
      <t>≠  78 i.e.</t>
    </r>
  </si>
  <si>
    <r>
      <t>Under H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</si>
  <si>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t>Test statistic</t>
  </si>
  <si>
    <r>
      <t>Z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=</t>
    </r>
  </si>
  <si>
    <r>
      <t>Level of sig.(</t>
    </r>
    <r>
      <rPr>
        <sz val="11"/>
        <color theme="1"/>
        <rFont val="Calibri"/>
        <family val="2"/>
      </rPr>
      <t xml:space="preserve">α) = </t>
    </r>
  </si>
  <si>
    <r>
      <t>Z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=</t>
    </r>
  </si>
  <si>
    <r>
      <t>Decision:- Since,Zcal &lt; Ztab , we accept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and reject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the</t>
    </r>
  </si>
  <si>
    <t>conclusion that Sample is drawn from given population</t>
  </si>
  <si>
    <t xml:space="preserve">From the following information , state whether Company A is superior to </t>
  </si>
  <si>
    <t>comapany B or not.</t>
  </si>
  <si>
    <t>For company A</t>
  </si>
  <si>
    <t>n1=</t>
  </si>
  <si>
    <r>
      <t>x*</t>
    </r>
    <r>
      <rPr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</si>
  <si>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</si>
  <si>
    <t>For company B</t>
  </si>
  <si>
    <t>n2=</t>
  </si>
  <si>
    <r>
      <t>x*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</si>
  <si>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</si>
  <si>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Solution:- Here , we have</t>
  </si>
  <si>
    <t>Here, we set up Hypothesis as</t>
  </si>
  <si>
    <r>
      <t xml:space="preserve">H0 : </t>
    </r>
    <r>
      <rPr>
        <sz val="11"/>
        <color theme="1"/>
        <rFont val="Calibri"/>
        <family val="2"/>
      </rPr>
      <t>µ1 = µ2 i.e.</t>
    </r>
  </si>
  <si>
    <r>
      <t xml:space="preserve">H1 : </t>
    </r>
    <r>
      <rPr>
        <sz val="11"/>
        <color theme="1"/>
        <rFont val="Calibri"/>
        <family val="2"/>
      </rPr>
      <t>µ1&gt;µ2 i.e.</t>
    </r>
  </si>
  <si>
    <t>There is no significant difference between two companies</t>
  </si>
  <si>
    <t>Company A is Superior to Comapany B.</t>
  </si>
  <si>
    <r>
      <t>Decision:- Since,Zcal &gt; Ztab , we 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and accept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the</t>
    </r>
  </si>
  <si>
    <t>conclusion that Company A is Superoir to Company B.</t>
  </si>
  <si>
    <t>Name : Parash Bista</t>
  </si>
  <si>
    <t>whether the dice is unbiased or not.</t>
  </si>
  <si>
    <t>A dice is rolled 1024 times and face six is observed 160 times. Test at 7% of significance,</t>
  </si>
  <si>
    <t xml:space="preserve">Solution :- Here , we have </t>
  </si>
  <si>
    <t>No of Six faces (x)=</t>
  </si>
  <si>
    <t>Sample size(n)=</t>
  </si>
  <si>
    <t>Sample prop.(p)=</t>
  </si>
  <si>
    <t>Pop.Prop(P) =</t>
  </si>
  <si>
    <r>
      <t>H0 : P = 1/6</t>
    </r>
    <r>
      <rPr>
        <sz val="11"/>
        <color theme="1"/>
        <rFont val="Calibri"/>
        <family val="2"/>
      </rPr>
      <t xml:space="preserve"> i.e.</t>
    </r>
  </si>
  <si>
    <t>Dice is unbiased</t>
  </si>
  <si>
    <t>Dice is biased</t>
  </si>
  <si>
    <r>
      <t xml:space="preserve">H1 : P </t>
    </r>
    <r>
      <rPr>
        <sz val="11"/>
        <color theme="1"/>
        <rFont val="Calibri"/>
        <family val="2"/>
      </rPr>
      <t>≠ 1/6i.e.</t>
    </r>
  </si>
  <si>
    <r>
      <t>|Z</t>
    </r>
    <r>
      <rPr>
        <vertAlign val="subscript"/>
        <sz val="11"/>
        <color theme="1"/>
        <rFont val="Calibri"/>
        <family val="2"/>
        <scheme val="minor"/>
      </rPr>
      <t>cal|</t>
    </r>
    <r>
      <rPr>
        <sz val="11"/>
        <color theme="1"/>
        <rFont val="Calibri"/>
        <family val="2"/>
        <scheme val="minor"/>
      </rPr>
      <t>=</t>
    </r>
  </si>
  <si>
    <t>conclusion that Dice is Unbaised</t>
  </si>
  <si>
    <t>From the followeing information, state wheteher City A is more literate than</t>
  </si>
  <si>
    <t>City B or not. Test at 92% Confidence Level.</t>
  </si>
  <si>
    <t>For City A</t>
  </si>
  <si>
    <t>For City B</t>
  </si>
  <si>
    <t>No. of Person</t>
  </si>
  <si>
    <t>No. of Literate</t>
  </si>
  <si>
    <t>p1 =</t>
  </si>
  <si>
    <t>p2 =</t>
  </si>
  <si>
    <t xml:space="preserve"> Combined Prop. (P) =</t>
  </si>
  <si>
    <t xml:space="preserve">  Q =</t>
  </si>
  <si>
    <t>H0 : P1=P2 i.e.There is no significant difference in literacy rate of 2 cities</t>
  </si>
  <si>
    <t>H1 : P1&gt;P2 i.e. City A has more literacy rate than City B.</t>
  </si>
  <si>
    <t>Under H0, Test Statistic</t>
  </si>
  <si>
    <t xml:space="preserve">S.E. (p1-p2) = </t>
  </si>
  <si>
    <t>Zcal. =</t>
  </si>
  <si>
    <t xml:space="preserve"> For one tailed test,</t>
  </si>
  <si>
    <t xml:space="preserve">Ztab. = </t>
  </si>
  <si>
    <t xml:space="preserve">Decision :- Since, Zcal. &lt; Z tab., we accept H0 and eject h1 with the </t>
  </si>
  <si>
    <t>conclusion that City A has more literacy rate than City B</t>
  </si>
  <si>
    <r>
      <t>n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=</t>
    </r>
  </si>
  <si>
    <r>
      <t>n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=</t>
    </r>
  </si>
  <si>
    <r>
      <t>x*</t>
    </r>
    <r>
      <rPr>
        <vertAlign val="subscript"/>
        <sz val="14"/>
        <color theme="1"/>
        <rFont val="Times New Roman"/>
        <family val="1"/>
      </rPr>
      <t>1 =</t>
    </r>
  </si>
  <si>
    <r>
      <t>x</t>
    </r>
    <r>
      <rPr>
        <vertAlign val="subscript"/>
        <sz val="14"/>
        <color theme="1"/>
        <rFont val="Times New Roman"/>
        <family val="1"/>
      </rPr>
      <t>2 =</t>
    </r>
  </si>
  <si>
    <r>
      <t xml:space="preserve">   C.I. (1 - </t>
    </r>
    <r>
      <rPr>
        <sz val="14"/>
        <color theme="1"/>
        <rFont val="Calibri"/>
        <family val="2"/>
      </rPr>
      <t>α</t>
    </r>
    <r>
      <rPr>
        <sz val="14"/>
        <color theme="1"/>
        <rFont val="Times New Roman"/>
        <family val="1"/>
      </rPr>
      <t>) =</t>
    </r>
  </si>
  <si>
    <r>
      <t>Level of Sig. (</t>
    </r>
    <r>
      <rPr>
        <sz val="14"/>
        <color theme="1"/>
        <rFont val="Calibri"/>
        <family val="2"/>
      </rPr>
      <t>α</t>
    </r>
    <r>
      <rPr>
        <sz val="14"/>
        <color theme="1"/>
        <rFont val="Times New Roman"/>
        <family val="1"/>
      </rPr>
      <t>) =</t>
    </r>
  </si>
  <si>
    <r>
      <t>x</t>
    </r>
    <r>
      <rPr>
        <vertAlign val="subscript"/>
        <sz val="14"/>
        <color theme="1"/>
        <rFont val="Times New Roman"/>
        <family val="1"/>
      </rPr>
      <t>1 =</t>
    </r>
  </si>
  <si>
    <t xml:space="preserve">From the given data  of daily expendeture below, test weather the average expenditure </t>
  </si>
  <si>
    <t>of a family is 1500 per day at 90% confidence level.</t>
  </si>
  <si>
    <t xml:space="preserve">Solution :- Here, we have </t>
  </si>
  <si>
    <t>Sample size (n) =</t>
  </si>
  <si>
    <t>=COUNT(A3:J3)</t>
  </si>
  <si>
    <t>Pop. Mean (µ) =</t>
  </si>
  <si>
    <t>Sample Mean (X*) =</t>
  </si>
  <si>
    <t>=AVERAGE(A6:J6)</t>
  </si>
  <si>
    <t>Sample SD(S) =</t>
  </si>
  <si>
    <t>=STDEV.S(A6:J6)</t>
  </si>
  <si>
    <r>
      <t>H</t>
    </r>
    <r>
      <rPr>
        <vertAlign val="sub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: µ ≠ 1500 i.e Av. Exp. Of a family is Rs. 1500</t>
    </r>
  </si>
  <si>
    <r>
      <t>H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>: µ ≠ 1500 i.e Av. Exp. Of a family is other than Rs. 1500</t>
    </r>
  </si>
  <si>
    <t>S.E.(x*)=</t>
  </si>
  <si>
    <t>=D10/SQRT(D7)</t>
  </si>
  <si>
    <r>
      <t>t</t>
    </r>
    <r>
      <rPr>
        <vertAlign val="subscript"/>
        <sz val="14"/>
        <color theme="1"/>
        <rFont val="Times New Roman"/>
        <family val="1"/>
      </rPr>
      <t>cal</t>
    </r>
    <r>
      <rPr>
        <sz val="14"/>
        <color theme="1"/>
        <rFont val="Times New Roman"/>
        <family val="1"/>
      </rPr>
      <t xml:space="preserve"> =</t>
    </r>
  </si>
  <si>
    <t>=(D9-D8)/D15</t>
  </si>
  <si>
    <t>CI (1-α) =</t>
  </si>
  <si>
    <t>=1-D17</t>
  </si>
  <si>
    <t>d.f =</t>
  </si>
  <si>
    <t>=D7-1</t>
  </si>
  <si>
    <r>
      <t>t</t>
    </r>
    <r>
      <rPr>
        <vertAlign val="subscript"/>
        <sz val="14"/>
        <color theme="1"/>
        <rFont val="Times New Roman"/>
        <family val="1"/>
      </rPr>
      <t>tab</t>
    </r>
    <r>
      <rPr>
        <sz val="14"/>
        <color theme="1"/>
        <rFont val="Times New Roman"/>
        <family val="1"/>
      </rPr>
      <t xml:space="preserve"> =</t>
    </r>
  </si>
  <si>
    <t>=NORMSINV(1-D18/2)</t>
  </si>
  <si>
    <t xml:space="preserve">Decision :- Since, tcal &lt; ttab, we accept H0, and reject H1, with the </t>
  </si>
  <si>
    <t>conclusion that Av. Exp. of a family is Rs. 1500.</t>
  </si>
  <si>
    <t>From the data of marks of studens in a test given below, test whether the average marks</t>
  </si>
  <si>
    <t xml:space="preserve"> of a students is atleast 60 or not at 95% confidence level.</t>
  </si>
  <si>
    <t>Sample size (n)=</t>
  </si>
  <si>
    <t>Popn. Mean(µ)=</t>
  </si>
  <si>
    <t xml:space="preserve">         Sample Mean (x*)=</t>
  </si>
  <si>
    <t>Sample SD (S)=</t>
  </si>
  <si>
    <t xml:space="preserve">Here, we set up Hypothesis as </t>
  </si>
  <si>
    <r>
      <t>H</t>
    </r>
    <r>
      <rPr>
        <vertAlign val="subscript"/>
        <sz val="14"/>
        <color theme="1"/>
        <rFont val="Times New Roman"/>
        <family val="1"/>
      </rPr>
      <t xml:space="preserve">0 </t>
    </r>
    <r>
      <rPr>
        <sz val="14"/>
        <color theme="1"/>
        <rFont val="Times New Roman"/>
        <family val="1"/>
      </rPr>
      <t>: µ = 60 i.e. Av. Marks of a student is Rs. 60.</t>
    </r>
  </si>
  <si>
    <r>
      <t>H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: µ &gt; 60 i.e. Av. Marks of a student is more than Rs. 60.</t>
    </r>
  </si>
  <si>
    <r>
      <t xml:space="preserve">     t</t>
    </r>
    <r>
      <rPr>
        <vertAlign val="subscript"/>
        <sz val="14"/>
        <color theme="1"/>
        <rFont val="Times New Roman"/>
        <family val="1"/>
      </rPr>
      <t>cal</t>
    </r>
    <r>
      <rPr>
        <sz val="14"/>
        <color theme="1"/>
        <rFont val="Times New Roman"/>
        <family val="1"/>
      </rPr>
      <t>=</t>
    </r>
  </si>
  <si>
    <t>C.I.(1-α)=</t>
  </si>
  <si>
    <t>d.f=</t>
  </si>
  <si>
    <r>
      <t>t</t>
    </r>
    <r>
      <rPr>
        <vertAlign val="subscript"/>
        <sz val="14"/>
        <color theme="1"/>
        <rFont val="Times New Roman"/>
        <family val="1"/>
      </rPr>
      <t>tab</t>
    </r>
    <r>
      <rPr>
        <sz val="14"/>
        <color theme="1"/>
        <rFont val="Times New Roman"/>
        <family val="1"/>
      </rPr>
      <t>=</t>
    </r>
  </si>
  <si>
    <t>=T.INV.2T(D18,D19)</t>
  </si>
  <si>
    <r>
      <t>Decision :- Since, t</t>
    </r>
    <r>
      <rPr>
        <vertAlign val="subscript"/>
        <sz val="14"/>
        <color theme="1"/>
        <rFont val="Times New Roman"/>
        <family val="1"/>
      </rPr>
      <t>cal</t>
    </r>
    <r>
      <rPr>
        <sz val="14"/>
        <color theme="1"/>
        <rFont val="Times New Roman"/>
        <family val="1"/>
      </rPr>
      <t xml:space="preserve"> &lt; t</t>
    </r>
    <r>
      <rPr>
        <vertAlign val="subscript"/>
        <sz val="14"/>
        <color theme="1"/>
        <rFont val="Times New Roman"/>
        <family val="1"/>
      </rPr>
      <t>tab</t>
    </r>
    <r>
      <rPr>
        <sz val="14"/>
        <color theme="1"/>
        <rFont val="Times New Roman"/>
        <family val="1"/>
      </rPr>
      <t>, we accept H</t>
    </r>
    <r>
      <rPr>
        <vertAlign val="sub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 xml:space="preserve"> and reject H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with the </t>
    </r>
  </si>
  <si>
    <t>conclusion that Av. Marks of a student is more than 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</si>
</sst>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4499999999999993"/>
      <color theme="1"/>
      <name val="Calibri"/>
      <family val="2"/>
    </font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SimSun"/>
    </font>
    <font>
      <sz val="11"/>
      <color theme="1"/>
      <name val="NSimSun"/>
      <family val="3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2"/>
    <xf numFmtId="0" fontId="5" fillId="0" borderId="0" xfId="2" applyFont="1"/>
    <xf numFmtId="0" fontId="5" fillId="0" borderId="0" xfId="2" applyFont="1" applyAlignment="1">
      <alignment horizontal="center"/>
    </xf>
    <xf numFmtId="0" fontId="6" fillId="0" borderId="0" xfId="2" applyFont="1"/>
    <xf numFmtId="9" fontId="5" fillId="0" borderId="0" xfId="2" applyNumberFormat="1" applyFont="1" applyAlignment="1">
      <alignment horizontal="center"/>
    </xf>
    <xf numFmtId="0" fontId="5" fillId="3" borderId="0" xfId="2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7" fillId="0" borderId="0" xfId="0" applyFont="1"/>
    <xf numFmtId="0" fontId="9" fillId="0" borderId="0" xfId="0" applyFont="1"/>
    <xf numFmtId="0" fontId="0" fillId="6" borderId="0" xfId="0" applyFill="1"/>
    <xf numFmtId="0" fontId="8" fillId="0" borderId="0" xfId="0" applyFont="1"/>
    <xf numFmtId="0" fontId="5" fillId="0" borderId="0" xfId="0" applyFont="1"/>
    <xf numFmtId="0" fontId="0" fillId="7" borderId="0" xfId="0" applyFill="1"/>
    <xf numFmtId="0" fontId="13" fillId="0" borderId="0" xfId="0" applyFont="1"/>
    <xf numFmtId="0" fontId="8" fillId="5" borderId="0" xfId="0" applyFont="1" applyFill="1"/>
    <xf numFmtId="165" fontId="8" fillId="0" borderId="0" xfId="0" applyNumberFormat="1" applyFont="1"/>
    <xf numFmtId="164" fontId="8" fillId="0" borderId="0" xfId="0" applyNumberFormat="1" applyFont="1"/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6" fillId="0" borderId="0" xfId="0" applyFont="1"/>
    <xf numFmtId="166" fontId="9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8" borderId="0" xfId="0" applyFill="1"/>
  </cellXfs>
  <cellStyles count="3">
    <cellStyle name="Normal" xfId="0" builtinId="0"/>
    <cellStyle name="Normal 2" xfId="1" xr:uid="{F0DFC355-9C7C-46DE-8903-388BA84542F6}"/>
    <cellStyle name="Normal 3" xfId="2" xr:uid="{C4E6F233-3082-43EF-A4F4-054955E87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FF1D-30C4-4E92-9783-64A58659BF3B}">
  <dimension ref="A1:I38"/>
  <sheetViews>
    <sheetView tabSelected="1" zoomScale="86" workbookViewId="0">
      <selection activeCell="K9" sqref="K9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7" spans="1:9" x14ac:dyDescent="0.35">
      <c r="A7" t="s">
        <v>4</v>
      </c>
    </row>
    <row r="8" spans="1:9" x14ac:dyDescent="0.35">
      <c r="A8" t="s">
        <v>5</v>
      </c>
      <c r="B8" t="s">
        <v>6</v>
      </c>
      <c r="D8">
        <v>512</v>
      </c>
    </row>
    <row r="9" spans="1:9" x14ac:dyDescent="0.35">
      <c r="B9" t="s">
        <v>7</v>
      </c>
      <c r="D9">
        <v>65</v>
      </c>
    </row>
    <row r="10" spans="1:9" x14ac:dyDescent="0.35">
      <c r="B10" t="s">
        <v>8</v>
      </c>
      <c r="D10">
        <v>12</v>
      </c>
    </row>
    <row r="11" spans="1:9" x14ac:dyDescent="0.35">
      <c r="B11" t="s">
        <v>9</v>
      </c>
      <c r="D11">
        <f>D10/SQRT(D8)</f>
        <v>0.5303300858899106</v>
      </c>
      <c r="E11" t="str">
        <f ca="1">_xlfn.FORMULATEXT(D11)</f>
        <v>=D10/SQRT(D8)</v>
      </c>
    </row>
    <row r="13" spans="1:9" x14ac:dyDescent="0.35">
      <c r="A13" t="s">
        <v>10</v>
      </c>
    </row>
    <row r="14" spans="1:9" x14ac:dyDescent="0.35">
      <c r="A14" t="s">
        <v>5</v>
      </c>
      <c r="B14" t="s">
        <v>11</v>
      </c>
      <c r="D14">
        <v>0.94</v>
      </c>
    </row>
    <row r="15" spans="1:9" x14ac:dyDescent="0.35">
      <c r="C15" s="2" t="s">
        <v>12</v>
      </c>
      <c r="D15">
        <f>1-D14</f>
        <v>6.0000000000000053E-2</v>
      </c>
      <c r="E15" t="str">
        <f ca="1">_xlfn.FORMULATEXT(D15)</f>
        <v>=1-D14</v>
      </c>
    </row>
    <row r="16" spans="1:9" x14ac:dyDescent="0.35">
      <c r="C16" t="s">
        <v>13</v>
      </c>
      <c r="D16" s="4">
        <f>NORMSINV(1-D15/2)</f>
        <v>1.8807936081512504</v>
      </c>
      <c r="E16" t="str">
        <f ca="1">_xlfn.FORMULATEXT(D16)</f>
        <v>=NORMSINV(1-D15/2)</v>
      </c>
    </row>
    <row r="18" spans="1:5" x14ac:dyDescent="0.35">
      <c r="B18" t="s">
        <v>14</v>
      </c>
      <c r="D18" s="3">
        <f>D9-D11*D16</f>
        <v>64.002558564247948</v>
      </c>
      <c r="E18" t="str">
        <f ca="1">_xlfn.FORMULATEXT(D18)</f>
        <v>=D9-D11*D16</v>
      </c>
    </row>
    <row r="19" spans="1:5" x14ac:dyDescent="0.35">
      <c r="B19" t="s">
        <v>15</v>
      </c>
      <c r="D19">
        <f>D9+D11*D16</f>
        <v>65.997441435752052</v>
      </c>
      <c r="E19" t="str">
        <f ca="1">_xlfn.FORMULATEXT(D19)</f>
        <v>=D9+D11*D16</v>
      </c>
    </row>
    <row r="22" spans="1:5" x14ac:dyDescent="0.35">
      <c r="A22" t="s">
        <v>16</v>
      </c>
    </row>
    <row r="23" spans="1:5" x14ac:dyDescent="0.35">
      <c r="B23" t="s">
        <v>11</v>
      </c>
      <c r="D23">
        <v>0.95</v>
      </c>
    </row>
    <row r="24" spans="1:5" x14ac:dyDescent="0.35">
      <c r="C24" t="s">
        <v>12</v>
      </c>
      <c r="D24">
        <f>1-D23</f>
        <v>5.0000000000000044E-2</v>
      </c>
      <c r="E24" t="str">
        <f ca="1">_xlfn.FORMULATEXT(D24)</f>
        <v>=1-D23</v>
      </c>
    </row>
    <row r="25" spans="1:5" x14ac:dyDescent="0.35">
      <c r="C25" t="s">
        <v>17</v>
      </c>
      <c r="D25" s="3">
        <f>NORMSINV(1-D24/2)</f>
        <v>1.9599639845400536</v>
      </c>
      <c r="E25" t="str">
        <f ca="1">_xlfn.FORMULATEXT(D25)</f>
        <v>=NORMSINV(1-D24/2)</v>
      </c>
    </row>
    <row r="27" spans="1:5" x14ac:dyDescent="0.35">
      <c r="B27" t="s">
        <v>14</v>
      </c>
      <c r="D27">
        <f>D9-D11*D25</f>
        <v>63.960572131737742</v>
      </c>
      <c r="E27" t="str">
        <f ca="1">_xlfn.FORMULATEXT(D27)</f>
        <v>=D9-D11*D25</v>
      </c>
    </row>
    <row r="28" spans="1:5" x14ac:dyDescent="0.35">
      <c r="B28" t="s">
        <v>15</v>
      </c>
      <c r="D28">
        <f>D9+D11*D26</f>
        <v>65</v>
      </c>
      <c r="E28" t="str">
        <f ca="1">_xlfn.FORMULATEXT(D28)</f>
        <v>=D9+D11*D26</v>
      </c>
    </row>
    <row r="31" spans="1:5" x14ac:dyDescent="0.35">
      <c r="A31" t="s">
        <v>18</v>
      </c>
    </row>
    <row r="32" spans="1:5" x14ac:dyDescent="0.35">
      <c r="B32" t="s">
        <v>19</v>
      </c>
      <c r="C32">
        <v>3</v>
      </c>
    </row>
    <row r="33" spans="1:9" x14ac:dyDescent="0.35">
      <c r="C33" t="s">
        <v>14</v>
      </c>
      <c r="E33">
        <f>D9-D11*C32</f>
        <v>63.409009742330269</v>
      </c>
    </row>
    <row r="34" spans="1:9" x14ac:dyDescent="0.35">
      <c r="C34" t="s">
        <v>15</v>
      </c>
      <c r="E34">
        <f>D9+D11*C32</f>
        <v>66.590990257669731</v>
      </c>
    </row>
    <row r="37" spans="1:9" x14ac:dyDescent="0.35">
      <c r="D37" t="s">
        <v>20</v>
      </c>
    </row>
    <row r="38" spans="1:9" x14ac:dyDescent="0.35">
      <c r="A38" s="12"/>
      <c r="B38" s="12"/>
      <c r="C38" s="12"/>
      <c r="D38" s="12"/>
      <c r="E38" s="12"/>
      <c r="F38" s="12"/>
      <c r="G38" s="12"/>
      <c r="H38" s="12"/>
      <c r="I38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5B5E-CDAF-406C-9E55-847782F4FAED}">
  <dimension ref="A1:I31"/>
  <sheetViews>
    <sheetView topLeftCell="A8" zoomScale="89" workbookViewId="0">
      <selection activeCell="D23" sqref="D23"/>
    </sheetView>
  </sheetViews>
  <sheetFormatPr defaultRowHeight="14.5" x14ac:dyDescent="0.35"/>
  <sheetData>
    <row r="1" spans="1:9" ht="15.5" x14ac:dyDescent="0.35">
      <c r="A1" s="6" t="s">
        <v>47</v>
      </c>
      <c r="B1" s="6"/>
      <c r="C1" s="6"/>
      <c r="D1" s="6"/>
      <c r="E1" s="6"/>
      <c r="F1" s="6"/>
      <c r="G1" s="6"/>
    </row>
    <row r="2" spans="1:9" ht="15.5" x14ac:dyDescent="0.35">
      <c r="A2" s="6" t="s">
        <v>21</v>
      </c>
      <c r="B2" s="6" t="s">
        <v>46</v>
      </c>
      <c r="C2" s="6"/>
      <c r="D2" s="6"/>
      <c r="E2" s="6"/>
      <c r="F2" s="6"/>
      <c r="G2" s="6"/>
    </row>
    <row r="3" spans="1:9" ht="15.5" x14ac:dyDescent="0.35">
      <c r="A3" s="6"/>
      <c r="B3" s="6" t="s">
        <v>22</v>
      </c>
      <c r="C3" s="6"/>
      <c r="D3" s="6"/>
      <c r="E3" s="6"/>
      <c r="F3" s="6"/>
      <c r="G3" s="6"/>
    </row>
    <row r="4" spans="1:9" ht="15.5" x14ac:dyDescent="0.35">
      <c r="A4" s="6"/>
      <c r="B4" s="6" t="s">
        <v>23</v>
      </c>
      <c r="C4" s="6"/>
      <c r="D4" s="6"/>
      <c r="E4" s="6"/>
      <c r="F4" s="6"/>
      <c r="G4" s="6"/>
    </row>
    <row r="5" spans="1:9" ht="15.5" x14ac:dyDescent="0.35">
      <c r="A5" s="10"/>
      <c r="B5" s="10"/>
      <c r="C5" s="10"/>
      <c r="D5" s="10"/>
      <c r="E5" s="10"/>
      <c r="F5" s="10"/>
      <c r="G5" s="10"/>
      <c r="H5" s="11"/>
      <c r="I5" s="11"/>
    </row>
    <row r="6" spans="1:9" ht="15.5" x14ac:dyDescent="0.35">
      <c r="A6" s="6" t="s">
        <v>24</v>
      </c>
      <c r="B6" s="6"/>
      <c r="C6" s="6"/>
      <c r="D6" s="6"/>
      <c r="E6" s="6"/>
      <c r="F6" s="6"/>
      <c r="G6" s="5"/>
    </row>
    <row r="7" spans="1:9" ht="15.5" x14ac:dyDescent="0.35">
      <c r="A7" s="6"/>
      <c r="B7" s="6" t="s">
        <v>6</v>
      </c>
      <c r="C7" s="6"/>
      <c r="D7" s="7">
        <v>250</v>
      </c>
      <c r="E7" s="6"/>
      <c r="F7" s="6"/>
      <c r="G7" s="5"/>
    </row>
    <row r="8" spans="1:9" ht="15.5" x14ac:dyDescent="0.35">
      <c r="A8" s="6"/>
      <c r="B8" s="6" t="s">
        <v>25</v>
      </c>
      <c r="C8" s="6"/>
      <c r="D8" s="7">
        <v>85</v>
      </c>
      <c r="E8" s="6"/>
      <c r="F8" s="6"/>
      <c r="G8" s="5"/>
    </row>
    <row r="9" spans="1:9" ht="15.5" x14ac:dyDescent="0.35">
      <c r="A9" s="6"/>
      <c r="B9" s="6" t="s">
        <v>26</v>
      </c>
      <c r="C9" s="6"/>
      <c r="D9" s="7">
        <v>0.29296875</v>
      </c>
      <c r="E9" s="8" t="s">
        <v>27</v>
      </c>
      <c r="F9" s="6"/>
      <c r="G9" s="5"/>
    </row>
    <row r="10" spans="1:9" ht="15.5" x14ac:dyDescent="0.35">
      <c r="A10" s="6"/>
      <c r="B10" s="6" t="s">
        <v>28</v>
      </c>
      <c r="C10" s="6"/>
      <c r="D10" s="7">
        <v>0.70703125</v>
      </c>
      <c r="E10" s="8" t="s">
        <v>29</v>
      </c>
      <c r="F10" s="6"/>
      <c r="G10" s="5"/>
    </row>
    <row r="11" spans="1:9" ht="15.5" x14ac:dyDescent="0.35">
      <c r="A11" s="6" t="s">
        <v>45</v>
      </c>
      <c r="B11" s="6"/>
      <c r="C11" s="6"/>
      <c r="D11" s="6"/>
      <c r="E11" s="8"/>
      <c r="F11" s="6"/>
      <c r="G11" s="5"/>
    </row>
    <row r="12" spans="1:9" ht="15.5" x14ac:dyDescent="0.35">
      <c r="A12" s="6"/>
      <c r="B12" s="6" t="s">
        <v>30</v>
      </c>
      <c r="C12" s="6"/>
      <c r="D12" s="9">
        <v>0.95</v>
      </c>
      <c r="E12" s="8"/>
      <c r="F12" s="6"/>
      <c r="G12" s="5"/>
    </row>
    <row r="13" spans="1:9" ht="15.5" x14ac:dyDescent="0.35">
      <c r="A13" s="6"/>
      <c r="B13" s="6"/>
      <c r="C13" s="6" t="s">
        <v>31</v>
      </c>
      <c r="D13" s="7">
        <v>1.0000000000000009E-2</v>
      </c>
      <c r="E13" s="8" t="s">
        <v>32</v>
      </c>
      <c r="F13" s="6"/>
      <c r="G13" s="5"/>
    </row>
    <row r="14" spans="1:9" ht="15.5" x14ac:dyDescent="0.35">
      <c r="A14" s="6"/>
      <c r="B14" s="6"/>
      <c r="C14" s="6" t="s">
        <v>33</v>
      </c>
      <c r="D14" s="7">
        <v>2.5758293035488999</v>
      </c>
      <c r="E14" s="8" t="s">
        <v>34</v>
      </c>
      <c r="F14" s="6"/>
      <c r="G14" s="5"/>
    </row>
    <row r="15" spans="1:9" ht="15.5" x14ac:dyDescent="0.35">
      <c r="A15" s="6"/>
      <c r="B15" s="6" t="s">
        <v>35</v>
      </c>
      <c r="C15" s="6"/>
      <c r="D15" s="7">
        <v>73.178808187725195</v>
      </c>
      <c r="E15" s="8" t="s">
        <v>36</v>
      </c>
      <c r="F15" s="6"/>
      <c r="G15" s="5"/>
    </row>
    <row r="16" spans="1:9" ht="15.5" x14ac:dyDescent="0.35">
      <c r="A16" s="6"/>
      <c r="B16" s="6" t="s">
        <v>37</v>
      </c>
      <c r="C16" s="6"/>
      <c r="D16" s="7">
        <v>76.821191812274805</v>
      </c>
      <c r="E16" s="8" t="s">
        <v>38</v>
      </c>
      <c r="F16" s="6"/>
      <c r="G16" s="5"/>
    </row>
    <row r="17" spans="1:9" ht="15.5" x14ac:dyDescent="0.35">
      <c r="A17" s="6"/>
      <c r="B17" s="6"/>
      <c r="C17" s="6"/>
      <c r="D17" s="6"/>
      <c r="E17" s="6"/>
      <c r="F17" s="6"/>
    </row>
    <row r="18" spans="1:9" ht="15.5" x14ac:dyDescent="0.35">
      <c r="A18" s="6" t="s">
        <v>48</v>
      </c>
      <c r="B18" s="6"/>
      <c r="C18" s="6"/>
      <c r="D18" s="6"/>
      <c r="E18" s="8"/>
      <c r="F18" s="6"/>
    </row>
    <row r="19" spans="1:9" ht="15.5" x14ac:dyDescent="0.35">
      <c r="A19" s="6"/>
      <c r="B19" s="6" t="s">
        <v>30</v>
      </c>
      <c r="C19" s="6"/>
      <c r="D19" s="6">
        <v>0.9</v>
      </c>
      <c r="E19" s="8"/>
      <c r="F19" s="6"/>
    </row>
    <row r="20" spans="1:9" ht="15.5" x14ac:dyDescent="0.35">
      <c r="A20" s="6"/>
      <c r="B20" s="6"/>
      <c r="C20" s="6" t="s">
        <v>31</v>
      </c>
      <c r="D20" s="6">
        <f>1-D19</f>
        <v>9.9999999999999978E-2</v>
      </c>
      <c r="E20" s="8" t="s">
        <v>39</v>
      </c>
      <c r="F20" s="6"/>
    </row>
    <row r="21" spans="1:9" ht="15.5" x14ac:dyDescent="0.35">
      <c r="A21" s="6"/>
      <c r="B21" s="6"/>
      <c r="C21" s="6" t="s">
        <v>33</v>
      </c>
      <c r="D21" s="6">
        <f>NORMSINV(1-D20/2)</f>
        <v>1.6448536269514715</v>
      </c>
      <c r="E21" s="8" t="s">
        <v>40</v>
      </c>
      <c r="F21" s="6"/>
    </row>
    <row r="22" spans="1:9" ht="15.5" x14ac:dyDescent="0.35">
      <c r="A22" s="6"/>
      <c r="B22" s="6" t="s">
        <v>35</v>
      </c>
      <c r="C22" s="6"/>
      <c r="D22" s="6">
        <f>D8-D10*D21</f>
        <v>83.837037084069465</v>
      </c>
      <c r="E22" s="8" t="s">
        <v>41</v>
      </c>
      <c r="F22" s="6"/>
    </row>
    <row r="23" spans="1:9" ht="15.5" x14ac:dyDescent="0.35">
      <c r="A23" s="6"/>
      <c r="B23" s="6" t="s">
        <v>37</v>
      </c>
      <c r="C23" s="6"/>
      <c r="D23" s="6">
        <v>76.237789761315014</v>
      </c>
      <c r="E23" s="8" t="s">
        <v>42</v>
      </c>
      <c r="F23" s="6"/>
    </row>
    <row r="24" spans="1:9" ht="15.5" x14ac:dyDescent="0.35">
      <c r="A24" s="6"/>
      <c r="B24" s="6"/>
      <c r="C24" s="6"/>
      <c r="D24" s="6"/>
      <c r="E24" s="6"/>
      <c r="F24" s="6"/>
    </row>
    <row r="25" spans="1:9" ht="15.5" x14ac:dyDescent="0.35">
      <c r="A25" s="6" t="s">
        <v>18</v>
      </c>
      <c r="B25" s="6"/>
      <c r="C25" s="6"/>
      <c r="D25" s="6"/>
      <c r="E25" s="6"/>
      <c r="F25" s="6"/>
    </row>
    <row r="26" spans="1:9" ht="15.5" x14ac:dyDescent="0.35">
      <c r="A26" s="6"/>
      <c r="B26" s="6" t="s">
        <v>33</v>
      </c>
      <c r="C26" s="6">
        <v>3</v>
      </c>
      <c r="D26" s="6"/>
      <c r="E26" s="6"/>
      <c r="F26" s="6"/>
    </row>
    <row r="27" spans="1:9" ht="15.5" x14ac:dyDescent="0.35">
      <c r="A27" s="6"/>
      <c r="B27" s="6" t="s">
        <v>35</v>
      </c>
      <c r="C27" s="6"/>
      <c r="D27" s="6">
        <v>72.87890625</v>
      </c>
      <c r="E27" s="8" t="s">
        <v>43</v>
      </c>
      <c r="F27" s="6"/>
    </row>
    <row r="28" spans="1:9" ht="15.5" x14ac:dyDescent="0.35">
      <c r="A28" s="6"/>
      <c r="B28" s="6" t="s">
        <v>37</v>
      </c>
      <c r="C28" s="6"/>
      <c r="D28" s="6">
        <v>77.12109375</v>
      </c>
      <c r="E28" s="8" t="s">
        <v>44</v>
      </c>
      <c r="F28" s="6"/>
    </row>
    <row r="29" spans="1:9" ht="15.5" x14ac:dyDescent="0.35">
      <c r="A29" s="6"/>
      <c r="B29" s="6"/>
      <c r="C29" s="6"/>
      <c r="D29" s="6"/>
      <c r="E29" s="6"/>
      <c r="F29" s="6"/>
    </row>
    <row r="30" spans="1:9" x14ac:dyDescent="0.35">
      <c r="D30" t="s">
        <v>20</v>
      </c>
    </row>
    <row r="31" spans="1:9" x14ac:dyDescent="0.35">
      <c r="A31" s="12"/>
      <c r="B31" s="12"/>
      <c r="C31" s="12"/>
      <c r="D31" s="12"/>
      <c r="E31" s="12"/>
      <c r="F31" s="12"/>
      <c r="G31" s="12"/>
      <c r="H31" s="12"/>
      <c r="I31" s="12"/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7443-86DE-4976-BA6A-B71F6B31CF47}">
  <dimension ref="A1:I17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t="s">
        <v>49</v>
      </c>
    </row>
    <row r="2" spans="1:9" x14ac:dyDescent="0.35">
      <c r="A2" t="s">
        <v>61</v>
      </c>
    </row>
    <row r="3" spans="1:9" x14ac:dyDescent="0.35">
      <c r="A3" t="s">
        <v>50</v>
      </c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t="s">
        <v>4</v>
      </c>
    </row>
    <row r="6" spans="1:9" x14ac:dyDescent="0.35">
      <c r="C6" t="s">
        <v>51</v>
      </c>
      <c r="F6">
        <v>0.97</v>
      </c>
    </row>
    <row r="7" spans="1:9" x14ac:dyDescent="0.35">
      <c r="D7" t="s">
        <v>52</v>
      </c>
      <c r="F7">
        <v>0.03</v>
      </c>
      <c r="G7" t="s">
        <v>53</v>
      </c>
    </row>
    <row r="8" spans="1:9" x14ac:dyDescent="0.35">
      <c r="D8" t="s">
        <v>54</v>
      </c>
      <c r="F8">
        <f>NORMSINV(1-F7/2)</f>
        <v>2.1700903775845601</v>
      </c>
      <c r="G8" t="s">
        <v>55</v>
      </c>
    </row>
    <row r="9" spans="1:9" x14ac:dyDescent="0.35">
      <c r="C9" t="s">
        <v>56</v>
      </c>
      <c r="F9">
        <v>3</v>
      </c>
    </row>
    <row r="10" spans="1:9" x14ac:dyDescent="0.35">
      <c r="C10" t="s">
        <v>57</v>
      </c>
      <c r="F10">
        <v>25</v>
      </c>
    </row>
    <row r="11" spans="1:9" x14ac:dyDescent="0.35">
      <c r="B11" t="s">
        <v>58</v>
      </c>
    </row>
    <row r="12" spans="1:9" x14ac:dyDescent="0.35">
      <c r="C12" t="s">
        <v>59</v>
      </c>
      <c r="F12">
        <f>(F8*F10/F9)^2</f>
        <v>327.0341838114652</v>
      </c>
      <c r="G12" t="s">
        <v>60</v>
      </c>
    </row>
    <row r="14" spans="1:9" x14ac:dyDescent="0.35">
      <c r="B14" t="s">
        <v>62</v>
      </c>
    </row>
    <row r="16" spans="1:9" x14ac:dyDescent="0.35">
      <c r="D16" t="s">
        <v>20</v>
      </c>
    </row>
    <row r="17" spans="1:9" x14ac:dyDescent="0.35">
      <c r="A17" s="13"/>
      <c r="B17" s="13"/>
      <c r="C17" s="13"/>
      <c r="D17" s="13"/>
      <c r="E17" s="13"/>
      <c r="F17" s="13"/>
      <c r="G17" s="13"/>
      <c r="H17" s="13"/>
      <c r="I17" s="13"/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DFE1-BBF2-4F9D-9F75-47D432DD6D8E}">
  <dimension ref="A1:I31"/>
  <sheetViews>
    <sheetView workbookViewId="0">
      <selection activeCell="M12" sqref="M12"/>
    </sheetView>
  </sheetViews>
  <sheetFormatPr defaultRowHeight="14.5" x14ac:dyDescent="0.35"/>
  <sheetData>
    <row r="1" spans="1:9" x14ac:dyDescent="0.35">
      <c r="A1" t="s">
        <v>80</v>
      </c>
    </row>
    <row r="2" spans="1:9" x14ac:dyDescent="0.35">
      <c r="A2" t="s">
        <v>63</v>
      </c>
    </row>
    <row r="3" spans="1:9" x14ac:dyDescent="0.35">
      <c r="A3" t="s">
        <v>81</v>
      </c>
    </row>
    <row r="4" spans="1:9" x14ac:dyDescent="0.35">
      <c r="B4" t="s">
        <v>64</v>
      </c>
    </row>
    <row r="5" spans="1:9" x14ac:dyDescent="0.35">
      <c r="B5" t="s">
        <v>65</v>
      </c>
    </row>
    <row r="6" spans="1:9" x14ac:dyDescent="0.35">
      <c r="B6" t="s">
        <v>66</v>
      </c>
    </row>
    <row r="7" spans="1:9" x14ac:dyDescent="0.35">
      <c r="B7" t="s">
        <v>67</v>
      </c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t="s">
        <v>4</v>
      </c>
    </row>
    <row r="10" spans="1:9" x14ac:dyDescent="0.35">
      <c r="A10" s="14"/>
      <c r="B10" t="s">
        <v>68</v>
      </c>
      <c r="E10">
        <v>0.08</v>
      </c>
    </row>
    <row r="11" spans="1:9" x14ac:dyDescent="0.35">
      <c r="A11" s="14"/>
      <c r="C11" t="s">
        <v>69</v>
      </c>
      <c r="E11">
        <v>0.2</v>
      </c>
    </row>
    <row r="12" spans="1:9" x14ac:dyDescent="0.35">
      <c r="A12" s="14"/>
      <c r="D12" t="s">
        <v>70</v>
      </c>
      <c r="E12">
        <f>1-E11</f>
        <v>0.8</v>
      </c>
      <c r="F12" s="15" t="str">
        <f ca="1">_xlfn.FORMULATEXT(E12)</f>
        <v>=1-E11</v>
      </c>
      <c r="G12" s="15"/>
      <c r="H12" s="15"/>
    </row>
    <row r="13" spans="1:9" x14ac:dyDescent="0.35">
      <c r="B13" t="s">
        <v>71</v>
      </c>
      <c r="E13">
        <v>0.95</v>
      </c>
      <c r="F13" s="15"/>
      <c r="G13" s="15"/>
      <c r="H13" s="15"/>
    </row>
    <row r="14" spans="1:9" x14ac:dyDescent="0.35">
      <c r="D14" s="2" t="s">
        <v>72</v>
      </c>
      <c r="E14">
        <f>1-E13</f>
        <v>5.0000000000000044E-2</v>
      </c>
      <c r="F14" s="15" t="str">
        <f ca="1">_xlfn.FORMULATEXT(E14)</f>
        <v>=1-E13</v>
      </c>
      <c r="G14" s="15"/>
      <c r="H14" s="15"/>
    </row>
    <row r="15" spans="1:9" x14ac:dyDescent="0.35">
      <c r="D15" t="s">
        <v>17</v>
      </c>
      <c r="E15" s="3">
        <f>NORMSINV(1-E14/2)</f>
        <v>1.9599639845400536</v>
      </c>
      <c r="F15" s="15" t="str">
        <f ca="1">_xlfn.FORMULATEXT(E15)</f>
        <v>=NORMSINV(1-E14/2)</v>
      </c>
      <c r="G15" s="15"/>
      <c r="H15" s="15"/>
    </row>
    <row r="16" spans="1:9" x14ac:dyDescent="0.35">
      <c r="A16" t="s">
        <v>73</v>
      </c>
      <c r="E16">
        <f>(E15/E10)^2*E11*E12</f>
        <v>96.036470517353067</v>
      </c>
      <c r="F16" s="15" t="str">
        <f t="shared" ref="F16" ca="1" si="0">_xlfn.FORMULATEXT(E16)</f>
        <v>=(E15/E10)^2*E11*E12</v>
      </c>
      <c r="G16" s="15"/>
      <c r="H16" s="15"/>
    </row>
    <row r="17" spans="1:9" x14ac:dyDescent="0.35">
      <c r="B17" t="s">
        <v>82</v>
      </c>
      <c r="F17" s="15"/>
      <c r="G17" s="15"/>
      <c r="H17" s="15"/>
    </row>
    <row r="18" spans="1:9" x14ac:dyDescent="0.35">
      <c r="B18" t="s">
        <v>74</v>
      </c>
      <c r="E18">
        <v>0.99</v>
      </c>
      <c r="F18" s="15"/>
      <c r="G18" s="15"/>
      <c r="H18" s="15"/>
    </row>
    <row r="19" spans="1:9" x14ac:dyDescent="0.35">
      <c r="D19" t="s">
        <v>72</v>
      </c>
      <c r="E19">
        <f>1-E18</f>
        <v>1.0000000000000009E-2</v>
      </c>
      <c r="F19" s="15" t="str">
        <f ca="1">_xlfn.FORMULATEXT(E19)</f>
        <v>=1-E18</v>
      </c>
      <c r="G19" s="15"/>
      <c r="H19" s="15"/>
    </row>
    <row r="20" spans="1:9" x14ac:dyDescent="0.35">
      <c r="D20" t="s">
        <v>75</v>
      </c>
      <c r="E20">
        <f>NORMSINV(1-E19/2)</f>
        <v>2.5758293035488999</v>
      </c>
      <c r="F20" s="15" t="str">
        <f t="shared" ref="F20:F21" ca="1" si="1">_xlfn.FORMULATEXT(E20)</f>
        <v>=NORMSINV(1-E19/2)</v>
      </c>
      <c r="G20" s="15"/>
      <c r="H20" s="15"/>
    </row>
    <row r="21" spans="1:9" x14ac:dyDescent="0.35">
      <c r="B21" t="s">
        <v>76</v>
      </c>
      <c r="E21">
        <f>(E20/E10)^2*E11*E12</f>
        <v>165.87241502553024</v>
      </c>
      <c r="F21" s="15" t="str">
        <f t="shared" ca="1" si="1"/>
        <v>=(E20/E10)^2*E11*E12</v>
      </c>
      <c r="G21" s="15"/>
      <c r="H21" s="15"/>
    </row>
    <row r="22" spans="1:9" x14ac:dyDescent="0.35">
      <c r="B22" t="s">
        <v>83</v>
      </c>
      <c r="F22" s="15"/>
      <c r="G22" s="15"/>
      <c r="H22" s="15"/>
    </row>
    <row r="23" spans="1:9" x14ac:dyDescent="0.35">
      <c r="B23" t="s">
        <v>77</v>
      </c>
      <c r="F23" s="15"/>
      <c r="G23" s="15"/>
      <c r="H23" s="15"/>
    </row>
    <row r="24" spans="1:9" x14ac:dyDescent="0.35">
      <c r="D24" t="s">
        <v>19</v>
      </c>
      <c r="E24">
        <v>3</v>
      </c>
      <c r="F24" s="15"/>
      <c r="G24" s="15"/>
      <c r="H24" s="15"/>
    </row>
    <row r="25" spans="1:9" x14ac:dyDescent="0.35">
      <c r="A25" t="s">
        <v>78</v>
      </c>
      <c r="E25">
        <v>0.5</v>
      </c>
      <c r="F25" s="15"/>
      <c r="G25" s="15"/>
      <c r="H25" s="15"/>
    </row>
    <row r="26" spans="1:9" x14ac:dyDescent="0.35">
      <c r="D26" t="s">
        <v>70</v>
      </c>
      <c r="E26">
        <v>0.5</v>
      </c>
      <c r="F26" s="15"/>
      <c r="G26" s="15"/>
      <c r="H26" s="15"/>
    </row>
    <row r="27" spans="1:9" x14ac:dyDescent="0.35">
      <c r="B27" t="s">
        <v>73</v>
      </c>
      <c r="E27">
        <f>(E24/E10)^2*E25*E26</f>
        <v>351.5625</v>
      </c>
      <c r="F27" s="15" t="str">
        <f ca="1">_xlfn.FORMULATEXT(E27)</f>
        <v>=(E24/E10)^2*E25*E26</v>
      </c>
      <c r="G27" s="15"/>
      <c r="H27" s="15"/>
    </row>
    <row r="28" spans="1:9" x14ac:dyDescent="0.35">
      <c r="B28" t="s">
        <v>79</v>
      </c>
    </row>
    <row r="30" spans="1:9" x14ac:dyDescent="0.35">
      <c r="D30" t="s">
        <v>84</v>
      </c>
    </row>
    <row r="31" spans="1:9" x14ac:dyDescent="0.35">
      <c r="A31" s="13"/>
      <c r="B31" s="13"/>
      <c r="C31" s="13"/>
      <c r="D31" s="13"/>
      <c r="E31" s="13"/>
      <c r="F31" s="13"/>
      <c r="G31" s="13"/>
      <c r="H31" s="13"/>
      <c r="I31" s="13"/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5FD-A3A8-4439-AF28-B04D652A3A70}">
  <dimension ref="A1:I23"/>
  <sheetViews>
    <sheetView workbookViewId="0">
      <selection activeCell="I20" sqref="A14:I20"/>
    </sheetView>
  </sheetViews>
  <sheetFormatPr defaultRowHeight="14.5" x14ac:dyDescent="0.35"/>
  <sheetData>
    <row r="1" spans="1:9" ht="15.5" x14ac:dyDescent="0.35">
      <c r="A1" s="19" t="s">
        <v>85</v>
      </c>
    </row>
    <row r="2" spans="1:9" x14ac:dyDescent="0.35">
      <c r="A2" t="s">
        <v>86</v>
      </c>
    </row>
    <row r="3" spans="1:9" x14ac:dyDescent="0.35">
      <c r="A3" t="s">
        <v>87</v>
      </c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t="s">
        <v>88</v>
      </c>
    </row>
    <row r="6" spans="1:9" x14ac:dyDescent="0.35">
      <c r="B6" t="s">
        <v>90</v>
      </c>
      <c r="D6">
        <v>200</v>
      </c>
    </row>
    <row r="7" spans="1:9" x14ac:dyDescent="0.35">
      <c r="B7" t="s">
        <v>89</v>
      </c>
      <c r="D7">
        <v>80</v>
      </c>
    </row>
    <row r="8" spans="1:9" x14ac:dyDescent="0.35">
      <c r="B8" t="s">
        <v>91</v>
      </c>
      <c r="D8">
        <v>78</v>
      </c>
    </row>
    <row r="9" spans="1:9" ht="15" x14ac:dyDescent="0.35">
      <c r="B9" t="s">
        <v>92</v>
      </c>
      <c r="D9">
        <v>15</v>
      </c>
    </row>
    <row r="10" spans="1:9" x14ac:dyDescent="0.35">
      <c r="B10" t="s">
        <v>93</v>
      </c>
    </row>
    <row r="11" spans="1:9" x14ac:dyDescent="0.35">
      <c r="B11" t="s">
        <v>94</v>
      </c>
      <c r="D11" t="s">
        <v>95</v>
      </c>
    </row>
    <row r="12" spans="1:9" ht="15" x14ac:dyDescent="0.35">
      <c r="B12" t="s">
        <v>96</v>
      </c>
      <c r="D12" t="s">
        <v>95</v>
      </c>
    </row>
    <row r="14" spans="1:9" ht="16.5" x14ac:dyDescent="0.45">
      <c r="A14" t="s">
        <v>97</v>
      </c>
      <c r="B14" t="s">
        <v>98</v>
      </c>
    </row>
    <row r="15" spans="1:9" x14ac:dyDescent="0.35">
      <c r="B15" t="s">
        <v>9</v>
      </c>
      <c r="D15">
        <f>D9/SQRT(D6)</f>
        <v>1.0606601717798212</v>
      </c>
      <c r="E15" s="18" t="str">
        <f ca="1">_xlfn.FORMULATEXT(D15)</f>
        <v>=D9/SQRT(D6)</v>
      </c>
      <c r="F15" s="18"/>
    </row>
    <row r="16" spans="1:9" ht="16.5" x14ac:dyDescent="0.45">
      <c r="B16" t="s">
        <v>99</v>
      </c>
      <c r="D16">
        <f>(D7-D8)/D15</f>
        <v>1.8856180831641269</v>
      </c>
      <c r="E16" s="18" t="str">
        <f ca="1">_xlfn.FORMULATEXT(D16)</f>
        <v>=(D7-D8)/D15</v>
      </c>
      <c r="F16" s="18"/>
    </row>
    <row r="17" spans="1:9" x14ac:dyDescent="0.35">
      <c r="A17" t="s">
        <v>100</v>
      </c>
      <c r="D17">
        <v>0.04</v>
      </c>
    </row>
    <row r="18" spans="1:9" ht="16.5" x14ac:dyDescent="0.45">
      <c r="B18" t="s">
        <v>101</v>
      </c>
      <c r="D18">
        <f>NORMSINV(1-D17/2)</f>
        <v>2.0537489106318221</v>
      </c>
      <c r="E18" s="18" t="str">
        <f ca="1">_xlfn.FORMULATEXT(D18)</f>
        <v>=NORMSINV(1-D17/2)</v>
      </c>
      <c r="F18" s="18"/>
      <c r="G18" s="18"/>
    </row>
    <row r="19" spans="1:9" ht="16.5" x14ac:dyDescent="0.45">
      <c r="B19" t="s">
        <v>102</v>
      </c>
    </row>
    <row r="20" spans="1:9" x14ac:dyDescent="0.35">
      <c r="B20" t="s">
        <v>103</v>
      </c>
    </row>
    <row r="22" spans="1:9" x14ac:dyDescent="0.35">
      <c r="D22" t="s">
        <v>20</v>
      </c>
    </row>
    <row r="23" spans="1:9" x14ac:dyDescent="0.35">
      <c r="A23" s="17"/>
      <c r="B23" s="17"/>
      <c r="C23" s="17"/>
      <c r="D23" s="17"/>
      <c r="E23" s="17"/>
      <c r="F23" s="17"/>
      <c r="G23" s="17"/>
      <c r="H23" s="17"/>
      <c r="I23" s="17"/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599C-C7A4-4A9C-B0B5-A452B3E8C5A6}">
  <dimension ref="A1:I26"/>
  <sheetViews>
    <sheetView workbookViewId="0">
      <selection activeCell="I25" sqref="A1:I25"/>
    </sheetView>
  </sheetViews>
  <sheetFormatPr defaultRowHeight="14.5" x14ac:dyDescent="0.35"/>
  <sheetData>
    <row r="1" spans="1:9" ht="18" x14ac:dyDescent="0.4">
      <c r="A1" s="16" t="s">
        <v>104</v>
      </c>
    </row>
    <row r="2" spans="1:9" x14ac:dyDescent="0.35">
      <c r="A2" t="s">
        <v>105</v>
      </c>
    </row>
    <row r="3" spans="1:9" x14ac:dyDescent="0.35">
      <c r="B3" t="s">
        <v>106</v>
      </c>
      <c r="F3" t="s">
        <v>110</v>
      </c>
    </row>
    <row r="4" spans="1:9" x14ac:dyDescent="0.35">
      <c r="B4" t="s">
        <v>107</v>
      </c>
      <c r="C4">
        <v>64</v>
      </c>
      <c r="F4" t="s">
        <v>111</v>
      </c>
      <c r="G4">
        <v>100</v>
      </c>
    </row>
    <row r="5" spans="1:9" ht="16.5" x14ac:dyDescent="0.45">
      <c r="B5" t="s">
        <v>108</v>
      </c>
      <c r="C5">
        <v>250</v>
      </c>
      <c r="F5" t="s">
        <v>112</v>
      </c>
      <c r="G5">
        <v>245</v>
      </c>
    </row>
    <row r="6" spans="1:9" ht="16.5" x14ac:dyDescent="0.45">
      <c r="B6" t="s">
        <v>109</v>
      </c>
      <c r="C6">
        <v>20</v>
      </c>
      <c r="F6" t="s">
        <v>113</v>
      </c>
      <c r="G6">
        <v>15</v>
      </c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t="s">
        <v>114</v>
      </c>
    </row>
    <row r="9" spans="1:9" x14ac:dyDescent="0.35">
      <c r="B9" t="s">
        <v>106</v>
      </c>
      <c r="F9" t="s">
        <v>110</v>
      </c>
    </row>
    <row r="10" spans="1:9" x14ac:dyDescent="0.35">
      <c r="B10" t="s">
        <v>107</v>
      </c>
      <c r="C10">
        <v>64</v>
      </c>
      <c r="F10" t="s">
        <v>111</v>
      </c>
      <c r="G10">
        <v>100</v>
      </c>
    </row>
    <row r="11" spans="1:9" ht="16.5" x14ac:dyDescent="0.45">
      <c r="B11" t="s">
        <v>108</v>
      </c>
      <c r="C11">
        <v>250</v>
      </c>
      <c r="F11" t="s">
        <v>112</v>
      </c>
      <c r="G11">
        <v>245</v>
      </c>
    </row>
    <row r="12" spans="1:9" ht="16.5" x14ac:dyDescent="0.45">
      <c r="B12" t="s">
        <v>109</v>
      </c>
      <c r="C12">
        <v>20</v>
      </c>
      <c r="F12" t="s">
        <v>113</v>
      </c>
      <c r="G12">
        <v>15</v>
      </c>
    </row>
    <row r="13" spans="1:9" x14ac:dyDescent="0.35">
      <c r="B13" t="s">
        <v>115</v>
      </c>
    </row>
    <row r="14" spans="1:9" x14ac:dyDescent="0.35">
      <c r="B14" t="s">
        <v>116</v>
      </c>
      <c r="D14" t="s">
        <v>118</v>
      </c>
    </row>
    <row r="15" spans="1:9" x14ac:dyDescent="0.35">
      <c r="B15" t="s">
        <v>117</v>
      </c>
      <c r="D15" t="s">
        <v>119</v>
      </c>
    </row>
    <row r="17" spans="1:9" ht="16.5" x14ac:dyDescent="0.45">
      <c r="A17" t="s">
        <v>97</v>
      </c>
      <c r="B17" t="s">
        <v>98</v>
      </c>
    </row>
    <row r="18" spans="1:9" x14ac:dyDescent="0.35">
      <c r="B18" t="s">
        <v>9</v>
      </c>
      <c r="D18">
        <f>SQRT(C12^2/C10+G12^2/G10)</f>
        <v>2.9154759474226504</v>
      </c>
      <c r="E18" s="18" t="str">
        <f ca="1">_xlfn.FORMULATEXT(D18)</f>
        <v>=SQRT(C12^2/C10+G12^2/G10)</v>
      </c>
      <c r="F18" s="18"/>
    </row>
    <row r="19" spans="1:9" ht="16.5" x14ac:dyDescent="0.45">
      <c r="B19" t="s">
        <v>99</v>
      </c>
      <c r="D19" s="3">
        <f>(C11-G11)/D18</f>
        <v>1.7149858514250882</v>
      </c>
      <c r="E19" s="18" t="str">
        <f ca="1">_xlfn.FORMULATEXT(D19)</f>
        <v>=(C11-G11)/D18</v>
      </c>
      <c r="F19" s="18"/>
    </row>
    <row r="20" spans="1:9" x14ac:dyDescent="0.35">
      <c r="A20" t="s">
        <v>100</v>
      </c>
      <c r="D20">
        <v>0.05</v>
      </c>
    </row>
    <row r="21" spans="1:9" ht="16.5" x14ac:dyDescent="0.45">
      <c r="B21" t="s">
        <v>101</v>
      </c>
      <c r="D21" s="4">
        <f>NORMSINV(1-D20)</f>
        <v>1.6448536269514715</v>
      </c>
      <c r="E21" s="18" t="str">
        <f ca="1">_xlfn.FORMULATEXT(D21)</f>
        <v>=NORMSINV(1-D20)</v>
      </c>
      <c r="F21" s="18"/>
      <c r="G21" s="18"/>
    </row>
    <row r="22" spans="1:9" ht="16.5" x14ac:dyDescent="0.45">
      <c r="B22" t="s">
        <v>120</v>
      </c>
    </row>
    <row r="23" spans="1:9" x14ac:dyDescent="0.35">
      <c r="B23" t="s">
        <v>121</v>
      </c>
    </row>
    <row r="25" spans="1:9" x14ac:dyDescent="0.35">
      <c r="D25" t="s">
        <v>122</v>
      </c>
    </row>
    <row r="26" spans="1:9" x14ac:dyDescent="0.35">
      <c r="A26" s="20"/>
      <c r="B26" s="20"/>
      <c r="C26" s="20"/>
      <c r="D26" s="20"/>
      <c r="E26" s="20"/>
      <c r="F26" s="20"/>
      <c r="G26" s="20"/>
      <c r="H26" s="20"/>
      <c r="I26" s="20"/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180B-22F4-4672-A8D5-78800452B4DD}">
  <dimension ref="A1:I23"/>
  <sheetViews>
    <sheetView workbookViewId="0">
      <selection activeCell="F10" sqref="F10"/>
    </sheetView>
  </sheetViews>
  <sheetFormatPr defaultRowHeight="14.5" x14ac:dyDescent="0.35"/>
  <sheetData>
    <row r="1" spans="1:9" x14ac:dyDescent="0.35">
      <c r="A1" s="21" t="s">
        <v>124</v>
      </c>
    </row>
    <row r="2" spans="1:9" x14ac:dyDescent="0.35">
      <c r="A2" t="s">
        <v>123</v>
      </c>
    </row>
    <row r="3" spans="1:9" x14ac:dyDescent="0.35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35">
      <c r="A4" t="s">
        <v>125</v>
      </c>
    </row>
    <row r="5" spans="1:9" x14ac:dyDescent="0.35">
      <c r="B5" t="s">
        <v>127</v>
      </c>
      <c r="D5">
        <v>1024</v>
      </c>
    </row>
    <row r="6" spans="1:9" x14ac:dyDescent="0.35">
      <c r="B6" t="s">
        <v>126</v>
      </c>
      <c r="D6">
        <v>160</v>
      </c>
    </row>
    <row r="7" spans="1:9" x14ac:dyDescent="0.35">
      <c r="B7" t="s">
        <v>128</v>
      </c>
      <c r="D7">
        <f>D6/D5</f>
        <v>0.15625</v>
      </c>
      <c r="E7" s="18" t="str">
        <f ca="1">_xlfn.FORMULATEXT(D7)</f>
        <v>=D6/D5</v>
      </c>
      <c r="F7" s="18"/>
    </row>
    <row r="8" spans="1:9" x14ac:dyDescent="0.35">
      <c r="B8" t="s">
        <v>129</v>
      </c>
      <c r="D8">
        <f xml:space="preserve"> 1/6</f>
        <v>0.16666666666666666</v>
      </c>
    </row>
    <row r="9" spans="1:9" x14ac:dyDescent="0.35">
      <c r="C9" t="s">
        <v>70</v>
      </c>
      <c r="D9">
        <f xml:space="preserve"> 1-D8</f>
        <v>0.83333333333333337</v>
      </c>
    </row>
    <row r="10" spans="1:9" x14ac:dyDescent="0.35">
      <c r="C10" t="s">
        <v>115</v>
      </c>
    </row>
    <row r="11" spans="1:9" x14ac:dyDescent="0.35">
      <c r="C11" t="s">
        <v>130</v>
      </c>
      <c r="E11" t="s">
        <v>131</v>
      </c>
    </row>
    <row r="12" spans="1:9" x14ac:dyDescent="0.35">
      <c r="C12" t="s">
        <v>133</v>
      </c>
      <c r="E12" t="s">
        <v>132</v>
      </c>
    </row>
    <row r="13" spans="1:9" ht="16.5" x14ac:dyDescent="0.45">
      <c r="B13" t="s">
        <v>97</v>
      </c>
      <c r="C13" t="s">
        <v>98</v>
      </c>
    </row>
    <row r="14" spans="1:9" x14ac:dyDescent="0.35">
      <c r="C14" t="s">
        <v>9</v>
      </c>
      <c r="D14">
        <f>SQRT(D8*D9/D5)</f>
        <v>1.1646187382811405E-2</v>
      </c>
      <c r="E14" s="18" t="str">
        <f ca="1">_xlfn.FORMULATEXT(D14)</f>
        <v>=SQRT(D8*D9/D5)</v>
      </c>
      <c r="F14" s="18"/>
      <c r="G14" s="18"/>
    </row>
    <row r="15" spans="1:9" ht="16.5" x14ac:dyDescent="0.45">
      <c r="C15" t="s">
        <v>99</v>
      </c>
      <c r="D15">
        <f>(D7-D8)/D14</f>
        <v>-0.89442719099991508</v>
      </c>
      <c r="E15" s="24" t="str">
        <f ca="1">_xlfn.FORMULATEXT(D15)</f>
        <v>=(D7-D8)/D14</v>
      </c>
      <c r="F15" s="18"/>
      <c r="G15" s="18"/>
    </row>
    <row r="16" spans="1:9" ht="16.5" x14ac:dyDescent="0.45">
      <c r="C16" t="s">
        <v>134</v>
      </c>
      <c r="D16">
        <f>ABS(D15)</f>
        <v>0.89442719099991508</v>
      </c>
      <c r="E16" s="24" t="str">
        <f ca="1">_xlfn.FORMULATEXT(D16)</f>
        <v>=ABS(D15)</v>
      </c>
      <c r="F16" s="18"/>
      <c r="G16" s="18"/>
    </row>
    <row r="17" spans="1:9" x14ac:dyDescent="0.35">
      <c r="B17" t="s">
        <v>100</v>
      </c>
      <c r="D17">
        <v>7.0000000000000007E-2</v>
      </c>
      <c r="E17">
        <v>0.05</v>
      </c>
    </row>
    <row r="18" spans="1:9" ht="16.5" x14ac:dyDescent="0.45">
      <c r="C18" t="s">
        <v>101</v>
      </c>
      <c r="D18">
        <f>NORMSINV(1-D17/2)</f>
        <v>1.8119106729525971</v>
      </c>
      <c r="E18" s="23" t="str">
        <f ca="1">_xlfn.FORMULATEXT(D18)</f>
        <v>=NORMSINV(1-D17/2)</v>
      </c>
      <c r="F18" s="18"/>
      <c r="G18" s="18"/>
      <c r="H18" s="18"/>
    </row>
    <row r="19" spans="1:9" ht="16.5" x14ac:dyDescent="0.45">
      <c r="C19" t="s">
        <v>102</v>
      </c>
    </row>
    <row r="20" spans="1:9" x14ac:dyDescent="0.35">
      <c r="C20" t="s">
        <v>135</v>
      </c>
    </row>
    <row r="22" spans="1:9" x14ac:dyDescent="0.35">
      <c r="D22" t="s">
        <v>20</v>
      </c>
    </row>
    <row r="23" spans="1:9" x14ac:dyDescent="0.35">
      <c r="A23" s="22"/>
      <c r="B23" s="22"/>
      <c r="C23" s="22"/>
      <c r="D23" s="22"/>
      <c r="E23" s="22"/>
      <c r="F23" s="22"/>
      <c r="G23" s="22"/>
      <c r="H23" s="22"/>
      <c r="I23" s="22"/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683-D580-4CBF-99E0-FBFBAB230EDF}">
  <dimension ref="A1:I30"/>
  <sheetViews>
    <sheetView zoomScale="93" workbookViewId="0">
      <selection activeCell="H37" sqref="H37"/>
    </sheetView>
  </sheetViews>
  <sheetFormatPr defaultRowHeight="14.5" x14ac:dyDescent="0.35"/>
  <cols>
    <col min="4" max="4" width="11.26953125" customWidth="1"/>
    <col min="5" max="5" width="10.36328125" customWidth="1"/>
    <col min="6" max="6" width="10.81640625" customWidth="1"/>
  </cols>
  <sheetData>
    <row r="1" spans="1:9" ht="18" x14ac:dyDescent="0.4">
      <c r="A1" s="25" t="s">
        <v>136</v>
      </c>
    </row>
    <row r="2" spans="1:9" ht="18" x14ac:dyDescent="0.4">
      <c r="A2" s="25" t="s">
        <v>137</v>
      </c>
    </row>
    <row r="3" spans="1:9" ht="18" x14ac:dyDescent="0.4">
      <c r="D3" s="25" t="s">
        <v>138</v>
      </c>
      <c r="H3" s="25" t="s">
        <v>139</v>
      </c>
    </row>
    <row r="4" spans="1:9" ht="21" x14ac:dyDescent="0.55000000000000004">
      <c r="B4" s="25" t="s">
        <v>140</v>
      </c>
      <c r="D4" s="25" t="s">
        <v>155</v>
      </c>
      <c r="E4" s="25">
        <v>1000</v>
      </c>
      <c r="H4" s="25" t="s">
        <v>156</v>
      </c>
      <c r="I4" s="25">
        <v>800</v>
      </c>
    </row>
    <row r="5" spans="1:9" ht="21" x14ac:dyDescent="0.55000000000000004">
      <c r="B5" s="25" t="s">
        <v>141</v>
      </c>
      <c r="D5" s="25" t="s">
        <v>161</v>
      </c>
      <c r="E5" s="25">
        <v>600</v>
      </c>
      <c r="H5" s="25" t="s">
        <v>158</v>
      </c>
      <c r="I5" s="25">
        <v>500</v>
      </c>
    </row>
    <row r="6" spans="1:9" ht="18" x14ac:dyDescent="0.4">
      <c r="A6" s="26"/>
      <c r="B6" s="26"/>
      <c r="C6" s="26"/>
      <c r="D6" s="26"/>
      <c r="E6" s="26"/>
      <c r="F6" s="26"/>
      <c r="G6" s="26"/>
      <c r="H6" s="26"/>
      <c r="I6" s="26"/>
    </row>
    <row r="7" spans="1:9" ht="18" x14ac:dyDescent="0.4">
      <c r="A7" s="25" t="s">
        <v>4</v>
      </c>
    </row>
    <row r="8" spans="1:9" ht="18" x14ac:dyDescent="0.4">
      <c r="D8" s="25" t="s">
        <v>138</v>
      </c>
      <c r="H8" s="25" t="s">
        <v>139</v>
      </c>
    </row>
    <row r="9" spans="1:9" ht="21" x14ac:dyDescent="0.55000000000000004">
      <c r="B9" s="25" t="s">
        <v>140</v>
      </c>
      <c r="D9" s="25" t="s">
        <v>155</v>
      </c>
      <c r="E9" s="25">
        <v>1000</v>
      </c>
      <c r="H9" s="25" t="s">
        <v>156</v>
      </c>
      <c r="I9" s="25">
        <v>800</v>
      </c>
    </row>
    <row r="10" spans="1:9" ht="21" x14ac:dyDescent="0.55000000000000004">
      <c r="B10" s="25" t="s">
        <v>141</v>
      </c>
      <c r="D10" s="25" t="s">
        <v>157</v>
      </c>
      <c r="E10" s="25">
        <v>600</v>
      </c>
      <c r="H10" s="25" t="s">
        <v>158</v>
      </c>
      <c r="I10" s="25">
        <v>500</v>
      </c>
    </row>
    <row r="11" spans="1:9" ht="18" x14ac:dyDescent="0.4">
      <c r="D11" s="25" t="s">
        <v>142</v>
      </c>
      <c r="E11" s="25">
        <v>0.6</v>
      </c>
      <c r="H11" s="25" t="s">
        <v>143</v>
      </c>
      <c r="I11" s="25">
        <v>0.625</v>
      </c>
    </row>
    <row r="12" spans="1:9" ht="18" x14ac:dyDescent="0.4">
      <c r="A12" s="25" t="s">
        <v>144</v>
      </c>
      <c r="D12" s="25">
        <v>0.61111111111111116</v>
      </c>
    </row>
    <row r="13" spans="1:9" ht="18" x14ac:dyDescent="0.4">
      <c r="C13" s="25" t="s">
        <v>145</v>
      </c>
      <c r="D13" s="25">
        <v>0.38888888888888884</v>
      </c>
    </row>
    <row r="14" spans="1:9" ht="18" x14ac:dyDescent="0.4">
      <c r="B14" s="25" t="s">
        <v>115</v>
      </c>
    </row>
    <row r="15" spans="1:9" ht="18" x14ac:dyDescent="0.4">
      <c r="B15" s="25" t="s">
        <v>146</v>
      </c>
    </row>
    <row r="16" spans="1:9" ht="18" x14ac:dyDescent="0.4">
      <c r="B16" s="25" t="s">
        <v>147</v>
      </c>
    </row>
    <row r="18" spans="1:9" ht="18" x14ac:dyDescent="0.4">
      <c r="A18" s="25" t="s">
        <v>148</v>
      </c>
    </row>
    <row r="19" spans="1:9" ht="18" x14ac:dyDescent="0.4">
      <c r="B19" s="25" t="s">
        <v>149</v>
      </c>
      <c r="D19" s="25">
        <v>2.3124061542519347E-2</v>
      </c>
    </row>
    <row r="20" spans="1:9" ht="18" x14ac:dyDescent="0.4">
      <c r="C20" s="25" t="s">
        <v>150</v>
      </c>
      <c r="D20" s="25">
        <v>-1.0811249552346718</v>
      </c>
    </row>
    <row r="21" spans="1:9" ht="18" x14ac:dyDescent="0.4">
      <c r="C21" s="25" t="s">
        <v>150</v>
      </c>
      <c r="D21" s="25">
        <v>1.0811249552346718</v>
      </c>
    </row>
    <row r="22" spans="1:9" ht="18.5" x14ac:dyDescent="0.45">
      <c r="B22" s="25" t="s">
        <v>159</v>
      </c>
      <c r="D22" s="25">
        <v>0.92</v>
      </c>
    </row>
    <row r="23" spans="1:9" ht="18.5" x14ac:dyDescent="0.45">
      <c r="B23" s="25" t="s">
        <v>160</v>
      </c>
      <c r="D23" s="25">
        <v>7.999999999999996E-2</v>
      </c>
    </row>
    <row r="24" spans="1:9" ht="18" x14ac:dyDescent="0.4">
      <c r="B24" s="25" t="s">
        <v>151</v>
      </c>
    </row>
    <row r="25" spans="1:9" ht="18" x14ac:dyDescent="0.4">
      <c r="C25" s="25" t="s">
        <v>152</v>
      </c>
      <c r="D25" s="25">
        <v>1.4050715603096329</v>
      </c>
    </row>
    <row r="26" spans="1:9" ht="18" x14ac:dyDescent="0.4">
      <c r="B26" s="25" t="s">
        <v>153</v>
      </c>
    </row>
    <row r="27" spans="1:9" ht="18" x14ac:dyDescent="0.4">
      <c r="B27" s="25" t="s">
        <v>154</v>
      </c>
    </row>
    <row r="29" spans="1:9" x14ac:dyDescent="0.35">
      <c r="D29" t="s">
        <v>20</v>
      </c>
    </row>
    <row r="30" spans="1:9" x14ac:dyDescent="0.35">
      <c r="A30" s="13"/>
      <c r="B30" s="13"/>
      <c r="C30" s="13"/>
      <c r="D30" s="13"/>
      <c r="E30" s="13"/>
      <c r="F30" s="13"/>
      <c r="G30" s="13"/>
      <c r="H30" s="13"/>
      <c r="I30" s="13"/>
    </row>
  </sheetData>
  <printOptions headings="1" gridLines="1"/>
  <pageMargins left="0.7" right="0.7" top="0.75" bottom="0.75" header="0.3" footer="0.3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BE3D-B767-4ADE-8C0D-9023FEB994C7}">
  <dimension ref="A1:J27"/>
  <sheetViews>
    <sheetView zoomScale="69" workbookViewId="0">
      <selection activeCell="J20" sqref="J20"/>
    </sheetView>
  </sheetViews>
  <sheetFormatPr defaultRowHeight="14.5" x14ac:dyDescent="0.35"/>
  <sheetData>
    <row r="1" spans="1:10" ht="18" x14ac:dyDescent="0.4">
      <c r="A1" s="16" t="s">
        <v>162</v>
      </c>
    </row>
    <row r="2" spans="1:10" ht="18" x14ac:dyDescent="0.4">
      <c r="A2" s="16" t="s">
        <v>163</v>
      </c>
    </row>
    <row r="3" spans="1:10" ht="18" x14ac:dyDescent="0.4">
      <c r="A3" s="16">
        <v>1250</v>
      </c>
      <c r="B3" s="16">
        <v>1400</v>
      </c>
      <c r="C3" s="16">
        <v>1850</v>
      </c>
      <c r="D3" s="16">
        <v>2000</v>
      </c>
      <c r="E3" s="16">
        <v>2200</v>
      </c>
      <c r="F3" s="16">
        <v>1750</v>
      </c>
      <c r="G3" s="16">
        <v>1950</v>
      </c>
      <c r="H3" s="16">
        <v>1900</v>
      </c>
      <c r="I3" s="16">
        <v>1200</v>
      </c>
      <c r="J3" s="16">
        <v>1000</v>
      </c>
    </row>
    <row r="4" spans="1:10" ht="18" x14ac:dyDescent="0.4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 ht="18" x14ac:dyDescent="0.4">
      <c r="A5" s="16" t="s">
        <v>164</v>
      </c>
    </row>
    <row r="6" spans="1:10" ht="18" x14ac:dyDescent="0.4">
      <c r="A6" s="16">
        <v>1250</v>
      </c>
      <c r="B6" s="16">
        <v>1400</v>
      </c>
      <c r="C6" s="16">
        <v>1850</v>
      </c>
      <c r="D6" s="16">
        <v>2000</v>
      </c>
      <c r="E6" s="16">
        <v>2200</v>
      </c>
      <c r="F6" s="16">
        <v>1750</v>
      </c>
      <c r="G6" s="16">
        <v>1950</v>
      </c>
      <c r="H6" s="16">
        <v>1900</v>
      </c>
      <c r="I6" s="16">
        <v>1200</v>
      </c>
      <c r="J6" s="16">
        <v>1000</v>
      </c>
    </row>
    <row r="7" spans="1:10" ht="18" x14ac:dyDescent="0.4">
      <c r="B7" s="16" t="s">
        <v>165</v>
      </c>
      <c r="D7" s="16">
        <v>10</v>
      </c>
      <c r="E7" s="29" t="s">
        <v>166</v>
      </c>
    </row>
    <row r="8" spans="1:10" ht="18" x14ac:dyDescent="0.4">
      <c r="B8" s="16" t="s">
        <v>167</v>
      </c>
      <c r="D8" s="16">
        <v>1500</v>
      </c>
      <c r="E8" s="29"/>
    </row>
    <row r="9" spans="1:10" ht="18" x14ac:dyDescent="0.4">
      <c r="A9" s="16" t="s">
        <v>168</v>
      </c>
      <c r="D9" s="16">
        <v>1650</v>
      </c>
      <c r="E9" s="29" t="s">
        <v>169</v>
      </c>
    </row>
    <row r="10" spans="1:10" ht="18" x14ac:dyDescent="0.4">
      <c r="B10" s="16" t="s">
        <v>170</v>
      </c>
      <c r="D10" s="16">
        <v>404.83192671637062</v>
      </c>
      <c r="E10" s="29" t="s">
        <v>171</v>
      </c>
    </row>
    <row r="11" spans="1:10" ht="21" x14ac:dyDescent="0.55000000000000004">
      <c r="B11" s="16" t="s">
        <v>172</v>
      </c>
      <c r="E11" s="29"/>
    </row>
    <row r="12" spans="1:10" ht="21" x14ac:dyDescent="0.55000000000000004">
      <c r="B12" s="16" t="s">
        <v>173</v>
      </c>
      <c r="E12" s="29"/>
    </row>
    <row r="13" spans="1:10" ht="18" x14ac:dyDescent="0.4">
      <c r="E13" s="29"/>
    </row>
    <row r="14" spans="1:10" ht="18" x14ac:dyDescent="0.4">
      <c r="E14" s="29"/>
    </row>
    <row r="15" spans="1:10" ht="18" x14ac:dyDescent="0.4">
      <c r="C15" s="16" t="s">
        <v>174</v>
      </c>
      <c r="D15" s="16">
        <v>128.01909579781011</v>
      </c>
      <c r="E15" s="29" t="s">
        <v>175</v>
      </c>
    </row>
    <row r="16" spans="1:10" ht="21" x14ac:dyDescent="0.55000000000000004">
      <c r="C16" s="16" t="s">
        <v>176</v>
      </c>
      <c r="D16" s="16">
        <v>1.1717001988274149</v>
      </c>
      <c r="E16" s="29" t="s">
        <v>177</v>
      </c>
    </row>
    <row r="17" spans="1:10" ht="18" x14ac:dyDescent="0.4">
      <c r="C17" s="16" t="s">
        <v>178</v>
      </c>
      <c r="D17" s="30">
        <v>0.9</v>
      </c>
      <c r="E17" s="29"/>
    </row>
    <row r="18" spans="1:10" ht="18" x14ac:dyDescent="0.4">
      <c r="C18" s="16" t="s">
        <v>12</v>
      </c>
      <c r="D18" s="30">
        <v>9.9999999999999978E-2</v>
      </c>
      <c r="E18" s="29" t="s">
        <v>179</v>
      </c>
    </row>
    <row r="19" spans="1:10" ht="18" x14ac:dyDescent="0.4">
      <c r="C19" s="16" t="s">
        <v>180</v>
      </c>
      <c r="D19" s="16">
        <v>9</v>
      </c>
      <c r="E19" s="29" t="s">
        <v>181</v>
      </c>
    </row>
    <row r="20" spans="1:10" ht="21" x14ac:dyDescent="0.55000000000000004">
      <c r="C20" s="16" t="s">
        <v>182</v>
      </c>
      <c r="E20" s="29"/>
    </row>
    <row r="21" spans="1:10" ht="21" x14ac:dyDescent="0.55000000000000004">
      <c r="C21" s="16" t="s">
        <v>182</v>
      </c>
      <c r="D21" s="16">
        <v>1.6448536269514715</v>
      </c>
      <c r="E21" s="29" t="s">
        <v>183</v>
      </c>
    </row>
    <row r="22" spans="1:10" ht="18" x14ac:dyDescent="0.4">
      <c r="B22" s="16" t="s">
        <v>184</v>
      </c>
    </row>
    <row r="23" spans="1:10" ht="18" x14ac:dyDescent="0.4">
      <c r="B23" s="16" t="s">
        <v>185</v>
      </c>
    </row>
    <row r="25" spans="1:10" x14ac:dyDescent="0.35">
      <c r="D25" t="s">
        <v>20</v>
      </c>
    </row>
    <row r="27" spans="1:10" x14ac:dyDescent="0.35">
      <c r="A27" s="33"/>
      <c r="B27" s="33"/>
      <c r="C27" s="33"/>
      <c r="D27" s="33"/>
      <c r="E27" s="33"/>
      <c r="F27" s="33"/>
      <c r="G27" s="33"/>
      <c r="H27" s="33"/>
      <c r="I27" s="33"/>
      <c r="J27" s="33"/>
    </row>
  </sheetData>
  <printOptions headings="1" gridLines="1"/>
  <pageMargins left="0.7" right="0.7" top="0.75" bottom="0.75" header="0.3" footer="0.3"/>
  <pageSetup paperSize="9" scale="9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D3C9-D040-4EE0-AADC-5DA92973707F}">
  <dimension ref="A1:J25"/>
  <sheetViews>
    <sheetView zoomScale="43" workbookViewId="0">
      <selection activeCell="I2" sqref="I2"/>
    </sheetView>
  </sheetViews>
  <sheetFormatPr defaultRowHeight="14.5" x14ac:dyDescent="0.35"/>
  <cols>
    <col min="9" max="9" width="17.453125" customWidth="1"/>
  </cols>
  <sheetData>
    <row r="1" spans="1:10" ht="18" x14ac:dyDescent="0.4">
      <c r="A1" s="16" t="s">
        <v>186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8" x14ac:dyDescent="0.4">
      <c r="A2" s="16" t="s">
        <v>187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8" x14ac:dyDescent="0.4">
      <c r="A3" s="16">
        <v>55</v>
      </c>
      <c r="B3" s="16">
        <v>65</v>
      </c>
      <c r="C3" s="16">
        <v>60</v>
      </c>
      <c r="D3" s="16">
        <v>62</v>
      </c>
      <c r="E3" s="16">
        <v>63</v>
      </c>
      <c r="F3" s="16">
        <v>45</v>
      </c>
      <c r="G3" s="16">
        <v>70</v>
      </c>
      <c r="H3" s="16">
        <v>75</v>
      </c>
      <c r="I3" s="16">
        <v>70</v>
      </c>
      <c r="J3" s="16">
        <v>65</v>
      </c>
    </row>
    <row r="4" spans="1:10" ht="18" x14ac:dyDescent="0.4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 ht="18" x14ac:dyDescent="0.4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8" x14ac:dyDescent="0.4">
      <c r="A6" s="16">
        <v>55</v>
      </c>
      <c r="B6" s="16">
        <v>65</v>
      </c>
      <c r="C6" s="16">
        <v>60</v>
      </c>
      <c r="D6" s="16">
        <v>62</v>
      </c>
      <c r="E6" s="16">
        <v>63</v>
      </c>
      <c r="F6" s="16">
        <v>45</v>
      </c>
      <c r="G6" s="16">
        <v>70</v>
      </c>
      <c r="H6" s="16">
        <v>75</v>
      </c>
      <c r="I6" s="16">
        <v>70</v>
      </c>
      <c r="J6" s="16">
        <v>65</v>
      </c>
    </row>
    <row r="7" spans="1:10" ht="18" x14ac:dyDescent="0.4">
      <c r="A7" s="16"/>
      <c r="B7" s="25" t="s">
        <v>188</v>
      </c>
      <c r="C7" s="16"/>
      <c r="D7" s="31">
        <v>10</v>
      </c>
      <c r="E7" s="16" t="s">
        <v>166</v>
      </c>
      <c r="F7" s="16"/>
      <c r="G7" s="16"/>
      <c r="H7" s="16"/>
      <c r="I7" s="16"/>
      <c r="J7" s="16"/>
    </row>
    <row r="8" spans="1:10" ht="18" x14ac:dyDescent="0.4">
      <c r="A8" s="16"/>
      <c r="B8" s="16" t="s">
        <v>189</v>
      </c>
      <c r="C8" s="16"/>
      <c r="D8" s="31">
        <v>60</v>
      </c>
      <c r="E8" s="16"/>
      <c r="F8" s="16"/>
      <c r="G8" s="16"/>
      <c r="H8" s="16"/>
      <c r="I8" s="16"/>
      <c r="J8" s="16"/>
    </row>
    <row r="9" spans="1:10" ht="18" x14ac:dyDescent="0.4">
      <c r="A9" s="16" t="s">
        <v>190</v>
      </c>
      <c r="B9" s="16"/>
      <c r="C9" s="16"/>
      <c r="D9" s="31">
        <v>63</v>
      </c>
      <c r="E9" s="16" t="s">
        <v>169</v>
      </c>
      <c r="F9" s="16"/>
      <c r="G9" s="16"/>
      <c r="H9" s="16"/>
      <c r="I9" s="16"/>
      <c r="J9" s="16"/>
    </row>
    <row r="10" spans="1:10" ht="18" x14ac:dyDescent="0.4">
      <c r="A10" s="16"/>
      <c r="B10" s="16" t="s">
        <v>191</v>
      </c>
      <c r="C10" s="16"/>
      <c r="D10" s="31">
        <v>8.4852813742385695</v>
      </c>
      <c r="E10" s="16" t="s">
        <v>171</v>
      </c>
      <c r="F10" s="16"/>
      <c r="G10" s="16"/>
      <c r="H10" s="16"/>
      <c r="I10" s="16"/>
      <c r="J10" s="16"/>
    </row>
    <row r="11" spans="1:10" ht="18" x14ac:dyDescent="0.4">
      <c r="A11" s="16"/>
      <c r="B11" s="16" t="s">
        <v>192</v>
      </c>
      <c r="C11" s="16"/>
      <c r="D11" s="16"/>
      <c r="E11" s="16"/>
      <c r="F11" s="16"/>
      <c r="G11" s="16"/>
      <c r="H11" s="16"/>
      <c r="I11" s="16"/>
      <c r="J11" s="16"/>
    </row>
    <row r="12" spans="1:10" ht="21" x14ac:dyDescent="0.55000000000000004">
      <c r="A12" s="16"/>
      <c r="B12" s="16" t="s">
        <v>193</v>
      </c>
      <c r="C12" s="16"/>
      <c r="D12" s="16"/>
      <c r="E12" s="16"/>
      <c r="F12" s="16"/>
      <c r="G12" s="16"/>
      <c r="H12" s="16"/>
      <c r="I12" s="16"/>
      <c r="J12" s="16"/>
    </row>
    <row r="13" spans="1:10" ht="21" x14ac:dyDescent="0.55000000000000004">
      <c r="A13" s="16"/>
      <c r="B13" s="16" t="s">
        <v>194</v>
      </c>
      <c r="C13" s="16"/>
      <c r="D13" s="16"/>
      <c r="E13" s="16"/>
      <c r="F13" s="16"/>
      <c r="G13" s="16"/>
      <c r="H13" s="16"/>
      <c r="I13" s="16"/>
      <c r="J13" s="16"/>
    </row>
    <row r="14" spans="1:10" ht="18" x14ac:dyDescent="0.4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18" x14ac:dyDescent="0.4">
      <c r="A15" s="16"/>
      <c r="B15" s="16"/>
      <c r="C15" s="16" t="s">
        <v>174</v>
      </c>
      <c r="D15" s="16">
        <v>2.6832815729997472</v>
      </c>
      <c r="E15" s="16" t="s">
        <v>175</v>
      </c>
      <c r="F15" s="16"/>
      <c r="G15" s="16"/>
      <c r="H15" s="16"/>
      <c r="I15" s="16"/>
      <c r="J15" s="16"/>
    </row>
    <row r="16" spans="1:10" ht="21" x14ac:dyDescent="0.55000000000000004">
      <c r="A16" s="16"/>
      <c r="B16" s="16"/>
      <c r="C16" s="16" t="s">
        <v>195</v>
      </c>
      <c r="D16" s="16">
        <v>1.1180339887498951</v>
      </c>
      <c r="E16" s="16" t="s">
        <v>177</v>
      </c>
      <c r="F16" s="16"/>
      <c r="G16" s="16"/>
      <c r="H16" s="16"/>
      <c r="I16" s="16"/>
      <c r="J16" s="16"/>
    </row>
    <row r="17" spans="1:10" ht="18" x14ac:dyDescent="0.4">
      <c r="A17" s="16"/>
      <c r="B17" s="16"/>
      <c r="C17" s="16" t="s">
        <v>196</v>
      </c>
      <c r="D17" s="16">
        <v>0.95</v>
      </c>
      <c r="E17" s="16"/>
      <c r="F17" s="16"/>
      <c r="G17" s="16"/>
      <c r="H17" s="16"/>
      <c r="I17" s="16"/>
      <c r="J17" s="16"/>
    </row>
    <row r="18" spans="1:10" ht="18" x14ac:dyDescent="0.4">
      <c r="A18" s="16"/>
      <c r="B18" s="16"/>
      <c r="C18" s="32" t="s">
        <v>72</v>
      </c>
      <c r="D18" s="16">
        <v>5.0000000000000044E-2</v>
      </c>
      <c r="E18" s="16" t="s">
        <v>179</v>
      </c>
      <c r="F18" s="16"/>
      <c r="G18" s="16"/>
      <c r="H18" s="16"/>
      <c r="I18" s="16"/>
      <c r="J18" s="16"/>
    </row>
    <row r="19" spans="1:10" ht="18" x14ac:dyDescent="0.4">
      <c r="A19" s="16"/>
      <c r="B19" s="16"/>
      <c r="C19" s="32" t="s">
        <v>197</v>
      </c>
      <c r="D19" s="16">
        <v>9</v>
      </c>
      <c r="E19" s="16" t="s">
        <v>181</v>
      </c>
      <c r="F19" s="16"/>
      <c r="G19" s="16"/>
      <c r="H19" s="16"/>
      <c r="I19" s="16"/>
      <c r="J19" s="16"/>
    </row>
    <row r="20" spans="1:10" ht="21" x14ac:dyDescent="0.55000000000000004">
      <c r="A20" s="16"/>
      <c r="B20" s="16"/>
      <c r="C20" s="32" t="s">
        <v>198</v>
      </c>
      <c r="D20" s="16">
        <v>2.2621571627982049</v>
      </c>
      <c r="E20" s="16" t="s">
        <v>199</v>
      </c>
      <c r="F20" s="16"/>
      <c r="G20" s="16"/>
      <c r="H20" s="16"/>
      <c r="I20" s="16"/>
      <c r="J20" s="16"/>
    </row>
    <row r="21" spans="1:10" ht="21" x14ac:dyDescent="0.55000000000000004">
      <c r="A21" s="16"/>
      <c r="B21" s="16" t="s">
        <v>200</v>
      </c>
      <c r="C21" s="16"/>
      <c r="D21" s="16"/>
      <c r="E21" s="16"/>
      <c r="F21" s="16"/>
      <c r="G21" s="16"/>
      <c r="H21" s="16"/>
      <c r="I21" s="16"/>
      <c r="J21" s="16"/>
    </row>
    <row r="22" spans="1:10" ht="18" x14ac:dyDescent="0.4">
      <c r="A22" s="16"/>
      <c r="B22" s="16" t="s">
        <v>201</v>
      </c>
      <c r="C22" s="16"/>
      <c r="D22" s="16"/>
      <c r="E22" s="16"/>
      <c r="F22" s="16"/>
      <c r="G22" s="16"/>
      <c r="H22" s="16"/>
      <c r="I22" s="16"/>
      <c r="J22" s="16"/>
    </row>
    <row r="24" spans="1:10" x14ac:dyDescent="0.35">
      <c r="E24" t="s">
        <v>20</v>
      </c>
    </row>
    <row r="25" spans="1:10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</row>
  </sheetData>
  <printOptions headings="1" gridLines="1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Bista</dc:creator>
  <cp:lastModifiedBy>Paras Bista</cp:lastModifiedBy>
  <cp:lastPrinted>2025-02-26T08:18:28Z</cp:lastPrinted>
  <dcterms:created xsi:type="dcterms:W3CDTF">2024-12-29T05:21:14Z</dcterms:created>
  <dcterms:modified xsi:type="dcterms:W3CDTF">2025-03-21T01:49:31Z</dcterms:modified>
</cp:coreProperties>
</file>