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620" firstSheet="4" activeTab="10"/>
  </bookViews>
  <sheets>
    <sheet name="General Details" sheetId="1" state="hidden" r:id="rId1"/>
    <sheet name="Page 3 -Student Teacher Details" sheetId="2" state="hidden" r:id="rId2"/>
    <sheet name="Board Results Normal" sheetId="3" state="hidden" r:id="rId3"/>
    <sheet name="Page 3 - Board Results AD" sheetId="4" state="hidden" r:id="rId4"/>
    <sheet name="PAGE 4 - Alumni Mentor" sheetId="5" r:id="rId5"/>
    <sheet name="Page 4  - Text Boxes" sheetId="6" state="hidden" r:id="rId6"/>
    <sheet name="CONFLICT SCHOOLS" sheetId="7" state="hidden" r:id="rId7"/>
    <sheet name="Sheet2" sheetId="8" state="hidden" r:id="rId8"/>
    <sheet name="Monday.com" sheetId="10" r:id="rId9"/>
    <sheet name="Form" sheetId="9" state="hidden" r:id="rId10"/>
    <sheet name="Final" sheetId="13" r:id="rId11"/>
    <sheet name="Sheet3" sheetId="11" state="hidden" r:id="rId12"/>
    <sheet name="Sheet4" sheetId="12" state="hidden" r:id="rId13"/>
  </sheets>
  <definedNames>
    <definedName name="_xlnm._FilterDatabase" localSheetId="8" hidden="1">Monday.com!$A$1:$CH$98</definedName>
    <definedName name="_GoBack" localSheetId="9">Form!$BV$21</definedName>
    <definedName name="a">Sheet3!$K$12:$K$16</definedName>
    <definedName name="b">Sheet3!$L$12:$L$16</definedName>
    <definedName name="c_">Sheet3!$M$12:$M$16</definedName>
  </definedNames>
  <calcPr calcId="125725"/>
  <extLst>
    <ext uri="GoogleSheetsCustomDataVersion1">
      <go:sheetsCustomData xmlns:go="http://customooxmlschemas.google.com/" r:id="" roundtripDataSignature="AMtx7mhVilI5HuaXGOs0xWS3A/5NMD1CkA=="/>
    </ext>
  </extLst>
</workbook>
</file>

<file path=xl/calcChain.xml><?xml version="1.0" encoding="utf-8"?>
<calcChain xmlns="http://schemas.openxmlformats.org/spreadsheetml/2006/main">
  <c r="EN4" i="13"/>
  <c r="EN3"/>
  <c r="EN2"/>
  <c r="EH4"/>
  <c r="EH3"/>
  <c r="EH2"/>
  <c r="EB4"/>
  <c r="EB3"/>
  <c r="EB2"/>
  <c r="DV4"/>
  <c r="DV3"/>
  <c r="DV2"/>
  <c r="DP4"/>
  <c r="DP3"/>
  <c r="DP2"/>
  <c r="DJ4"/>
  <c r="DJ3"/>
  <c r="DJ2"/>
  <c r="DE4"/>
  <c r="DE3"/>
  <c r="DE2"/>
  <c r="CZ4"/>
  <c r="CZ3"/>
  <c r="CZ2"/>
  <c r="CU4"/>
  <c r="CU3"/>
  <c r="CU2"/>
  <c r="CP4"/>
  <c r="CP3"/>
  <c r="CP2"/>
  <c r="X3" i="5"/>
  <c r="C95" i="13"/>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B95"/>
  <c r="B4"/>
  <c r="B3"/>
  <c r="B2"/>
  <c r="A4"/>
  <c r="A3"/>
  <c r="A2"/>
  <c r="H3"/>
  <c r="BQ2"/>
  <c r="BN2" s="1"/>
  <c r="BQ3"/>
  <c r="BN3" s="1"/>
  <c r="BQ4"/>
  <c r="BN4" s="1"/>
  <c r="BU4"/>
  <c r="BT4" s="1"/>
  <c r="BR4" s="1"/>
  <c r="BU3"/>
  <c r="BT3" s="1"/>
  <c r="BR3" s="1"/>
  <c r="BU2"/>
  <c r="BT2" s="1"/>
  <c r="BR2" s="1"/>
  <c r="BS4"/>
  <c r="BS3"/>
  <c r="BS2"/>
  <c r="BO2"/>
  <c r="BO3"/>
  <c r="BO4"/>
  <c r="BL4"/>
  <c r="BL3"/>
  <c r="BL2"/>
  <c r="CE4"/>
  <c r="CD4" s="1"/>
  <c r="CC4" s="1"/>
  <c r="CA4"/>
  <c r="CE3"/>
  <c r="CD3" s="1"/>
  <c r="CC3" s="1"/>
  <c r="CA3"/>
  <c r="CE2"/>
  <c r="CD2" s="1"/>
  <c r="CC2" s="1"/>
  <c r="CA2"/>
  <c r="BZ4"/>
  <c r="BY4" s="1"/>
  <c r="BX4" s="1"/>
  <c r="BV4"/>
  <c r="BZ3"/>
  <c r="BY3" s="1"/>
  <c r="BX3" s="1"/>
  <c r="BV3"/>
  <c r="BZ2"/>
  <c r="BY2" s="1"/>
  <c r="BX2" s="1"/>
  <c r="BV2"/>
  <c r="BK4"/>
  <c r="BJ4" s="1"/>
  <c r="BI4" s="1"/>
  <c r="BG4"/>
  <c r="BK3"/>
  <c r="BJ3" s="1"/>
  <c r="BI3" s="1"/>
  <c r="BG3"/>
  <c r="BK2"/>
  <c r="BJ2" s="1"/>
  <c r="BI2" s="1"/>
  <c r="BG2"/>
  <c r="BF4"/>
  <c r="BE4" s="1"/>
  <c r="BD4" s="1"/>
  <c r="BF3"/>
  <c r="BE3" s="1"/>
  <c r="BD3" s="1"/>
  <c r="BF2"/>
  <c r="BE2" s="1"/>
  <c r="BD2" s="1"/>
  <c r="BB4"/>
  <c r="BB3"/>
  <c r="BB2"/>
  <c r="K17" i="9"/>
  <c r="K16" s="1"/>
  <c r="K15" s="1"/>
  <c r="K13"/>
  <c r="J17"/>
  <c r="J16" s="1"/>
  <c r="J15" s="1"/>
  <c r="J13"/>
  <c r="I17"/>
  <c r="I16" s="1"/>
  <c r="I15" s="1"/>
  <c r="I13"/>
  <c r="H17"/>
  <c r="H16" s="1"/>
  <c r="H15" s="1"/>
  <c r="H13"/>
  <c r="G17"/>
  <c r="G16" s="1"/>
  <c r="G15" s="1"/>
  <c r="G13"/>
  <c r="BC2" i="13" l="1"/>
  <c r="BC3"/>
  <c r="CB4"/>
  <c r="CB2"/>
  <c r="BW4"/>
  <c r="CB3"/>
  <c r="BW2"/>
  <c r="BW3"/>
  <c r="BH4"/>
  <c r="BH2"/>
  <c r="BH3"/>
  <c r="BC4"/>
  <c r="J14" i="9"/>
  <c r="G14"/>
  <c r="K14"/>
  <c r="I14"/>
  <c r="H14"/>
  <c r="DT4" i="13"/>
  <c r="DT3"/>
  <c r="DT2"/>
  <c r="K26" i="9"/>
  <c r="DD4" i="13"/>
  <c r="DD3"/>
  <c r="DD2"/>
  <c r="K23" i="9"/>
  <c r="DI4" i="13"/>
  <c r="DI3"/>
  <c r="DI2"/>
  <c r="EF4"/>
  <c r="EF3"/>
  <c r="EF2"/>
  <c r="K24" i="9"/>
  <c r="ER4" i="13"/>
  <c r="ER3"/>
  <c r="ER2"/>
  <c r="CY4"/>
  <c r="CY3"/>
  <c r="CY2"/>
  <c r="K22" i="9"/>
  <c r="CT4" i="13"/>
  <c r="CT3"/>
  <c r="CT2"/>
  <c r="K21" i="9"/>
  <c r="DY4" i="13"/>
  <c r="DY3"/>
  <c r="DY2"/>
  <c r="J27" i="9"/>
  <c r="EK4" i="13"/>
  <c r="EK3"/>
  <c r="EK2"/>
  <c r="J29" i="9"/>
  <c r="K28"/>
  <c r="DM4" i="13"/>
  <c r="DM3"/>
  <c r="DM2"/>
  <c r="J25" i="9"/>
  <c r="DU4" i="13"/>
  <c r="DU3"/>
  <c r="DU2"/>
  <c r="EA4"/>
  <c r="EA3"/>
  <c r="EA2"/>
  <c r="EG4"/>
  <c r="EG3"/>
  <c r="EG2"/>
  <c r="EM4"/>
  <c r="EM3"/>
  <c r="EM2"/>
  <c r="ES4"/>
  <c r="ES3"/>
  <c r="ES2"/>
  <c r="L26" i="9"/>
  <c r="EO4" i="13"/>
  <c r="EO3"/>
  <c r="EO2"/>
  <c r="EI4"/>
  <c r="EI3"/>
  <c r="EI2"/>
  <c r="EC4"/>
  <c r="EC3"/>
  <c r="EC2"/>
  <c r="DW4"/>
  <c r="DW3"/>
  <c r="DW2"/>
  <c r="DQ4"/>
  <c r="DQ3"/>
  <c r="DQ2"/>
  <c r="DK4"/>
  <c r="DK3"/>
  <c r="DK2"/>
  <c r="DF4"/>
  <c r="DF3"/>
  <c r="DF2"/>
  <c r="DA4"/>
  <c r="DA3"/>
  <c r="DA2"/>
  <c r="CV4"/>
  <c r="CV3"/>
  <c r="CV2"/>
  <c r="CQ4"/>
  <c r="CQ3"/>
  <c r="CQ2"/>
  <c r="H21" i="9"/>
  <c r="M2" i="13"/>
  <c r="R2" s="1"/>
  <c r="M3"/>
  <c r="R3" s="1"/>
  <c r="M4"/>
  <c r="R4" s="1"/>
  <c r="J4"/>
  <c r="T4" s="1"/>
  <c r="J3"/>
  <c r="T3" s="1"/>
  <c r="J2"/>
  <c r="T2" s="1"/>
  <c r="AJ2"/>
  <c r="AZ2" s="1"/>
  <c r="AJ4"/>
  <c r="AZ4" s="1"/>
  <c r="AJ3"/>
  <c r="EV4"/>
  <c r="EU4"/>
  <c r="ET4"/>
  <c r="CN4"/>
  <c r="CM4"/>
  <c r="CL4"/>
  <c r="CK4"/>
  <c r="CJ4"/>
  <c r="CI4"/>
  <c r="CH4"/>
  <c r="CG4"/>
  <c r="CF4"/>
  <c r="BA4"/>
  <c r="AY4"/>
  <c r="AW4"/>
  <c r="AU4"/>
  <c r="AT4"/>
  <c r="AS4"/>
  <c r="AO4"/>
  <c r="AM4"/>
  <c r="AL4"/>
  <c r="AN4" s="1"/>
  <c r="AF4"/>
  <c r="AE4"/>
  <c r="AB4"/>
  <c r="AA4"/>
  <c r="AD4" s="1"/>
  <c r="Q4"/>
  <c r="V4" s="1"/>
  <c r="I4"/>
  <c r="H4"/>
  <c r="L4" s="1"/>
  <c r="G4"/>
  <c r="F4"/>
  <c r="E4"/>
  <c r="D4"/>
  <c r="C4"/>
  <c r="EV3"/>
  <c r="EU3"/>
  <c r="ET3"/>
  <c r="CN3"/>
  <c r="CM3"/>
  <c r="CL3"/>
  <c r="CK3"/>
  <c r="CJ3"/>
  <c r="CI3"/>
  <c r="CH3"/>
  <c r="CG3"/>
  <c r="CF3"/>
  <c r="BA3"/>
  <c r="AY3"/>
  <c r="AW3"/>
  <c r="AU3"/>
  <c r="AT3"/>
  <c r="AS3"/>
  <c r="AO3"/>
  <c r="AM3"/>
  <c r="AL3"/>
  <c r="AN3" s="1"/>
  <c r="AF3"/>
  <c r="AE3"/>
  <c r="AB3"/>
  <c r="AA3"/>
  <c r="AD3" s="1"/>
  <c r="Q3"/>
  <c r="V3" s="1"/>
  <c r="I3"/>
  <c r="S3" s="1"/>
  <c r="L3"/>
  <c r="G3"/>
  <c r="F3"/>
  <c r="D3"/>
  <c r="C3"/>
  <c r="EV2"/>
  <c r="EU2"/>
  <c r="ET2"/>
  <c r="CN2"/>
  <c r="CM2"/>
  <c r="CL2"/>
  <c r="CK2"/>
  <c r="CJ2"/>
  <c r="CI2"/>
  <c r="CH2"/>
  <c r="CG2"/>
  <c r="CF2"/>
  <c r="BA2"/>
  <c r="AY2"/>
  <c r="AW2"/>
  <c r="AU2"/>
  <c r="AT2"/>
  <c r="AS2"/>
  <c r="AO2"/>
  <c r="AM2"/>
  <c r="AL2"/>
  <c r="AN2" s="1"/>
  <c r="AF2"/>
  <c r="AE2"/>
  <c r="AB2"/>
  <c r="AA2"/>
  <c r="AD2" s="1"/>
  <c r="Q2"/>
  <c r="V2" s="1"/>
  <c r="I2"/>
  <c r="P2" s="1"/>
  <c r="H2"/>
  <c r="L2" s="1"/>
  <c r="G2"/>
  <c r="F2"/>
  <c r="D2"/>
  <c r="C2"/>
  <c r="U4" l="1"/>
  <c r="K4"/>
  <c r="BM2"/>
  <c r="BM4"/>
  <c r="BM3"/>
  <c r="BP4"/>
  <c r="BP3"/>
  <c r="BP2"/>
  <c r="O3"/>
  <c r="N2"/>
  <c r="P3"/>
  <c r="S4"/>
  <c r="X2"/>
  <c r="O4"/>
  <c r="N3"/>
  <c r="P4"/>
  <c r="U2"/>
  <c r="X3"/>
  <c r="K2"/>
  <c r="N4"/>
  <c r="S2"/>
  <c r="U3"/>
  <c r="X4"/>
  <c r="O2"/>
  <c r="K3"/>
  <c r="W4"/>
  <c r="W2"/>
  <c r="W3"/>
  <c r="AI2"/>
  <c r="AX4"/>
  <c r="AV4"/>
  <c r="AI4"/>
  <c r="AV2"/>
  <c r="AX2"/>
  <c r="AZ3"/>
  <c r="AI3"/>
  <c r="CO3" l="1"/>
  <c r="DO3"/>
  <c r="CO4"/>
  <c r="DO4"/>
  <c r="CO2"/>
  <c r="DO2"/>
  <c r="AH3"/>
  <c r="AR3" s="1"/>
  <c r="AH4"/>
  <c r="AR4" s="1"/>
  <c r="AH2"/>
  <c r="AR2" s="1"/>
  <c r="AV3"/>
  <c r="AX3"/>
  <c r="AQ4" l="1"/>
  <c r="AQ3"/>
  <c r="AQ2"/>
  <c r="AP4"/>
  <c r="AP3"/>
  <c r="AP2"/>
  <c r="BZ7" i="9" l="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B7" l="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K30"/>
  <c r="H24"/>
  <c r="H25" l="1"/>
  <c r="H30"/>
  <c r="H29"/>
  <c r="H28"/>
  <c r="H27"/>
  <c r="H26"/>
  <c r="H23"/>
  <c r="H22"/>
  <c r="Y3" i="5"/>
  <c r="L30" i="9"/>
  <c r="L29"/>
  <c r="L28"/>
  <c r="L27"/>
  <c r="F13"/>
  <c r="L13"/>
  <c r="M13"/>
  <c r="N13"/>
  <c r="O13"/>
  <c r="P13"/>
  <c r="Q13"/>
  <c r="R13"/>
  <c r="S13"/>
  <c r="T13"/>
  <c r="U13"/>
  <c r="V13"/>
  <c r="W13"/>
  <c r="X13"/>
  <c r="F17"/>
  <c r="L17"/>
  <c r="L16" s="1"/>
  <c r="L15" s="1"/>
  <c r="M17"/>
  <c r="M16" s="1"/>
  <c r="M15" s="1"/>
  <c r="N17"/>
  <c r="N16" s="1"/>
  <c r="N15" s="1"/>
  <c r="O17"/>
  <c r="O16" s="1"/>
  <c r="O15" s="1"/>
  <c r="P17"/>
  <c r="P16" s="1"/>
  <c r="P15" s="1"/>
  <c r="Q17"/>
  <c r="Q16" s="1"/>
  <c r="Q15" s="1"/>
  <c r="R17"/>
  <c r="R16" s="1"/>
  <c r="R15" s="1"/>
  <c r="S17"/>
  <c r="S16" s="1"/>
  <c r="S15" s="1"/>
  <c r="T17"/>
  <c r="T16" s="1"/>
  <c r="T15" s="1"/>
  <c r="U17"/>
  <c r="U16" s="1"/>
  <c r="U15" s="1"/>
  <c r="V17"/>
  <c r="V16" s="1"/>
  <c r="V15" s="1"/>
  <c r="W17"/>
  <c r="W16" s="1"/>
  <c r="W15" s="1"/>
  <c r="X17"/>
  <c r="X16" s="1"/>
  <c r="X15" s="1"/>
  <c r="B60" i="1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121" s="1"/>
  <c r="B122" s="1"/>
  <c r="B123" s="1"/>
  <c r="B124" s="1"/>
  <c r="B125" s="1"/>
  <c r="B126" s="1"/>
  <c r="B127" s="1"/>
  <c r="B128" s="1"/>
  <c r="B129" s="1"/>
  <c r="B130" s="1"/>
  <c r="B131" s="1"/>
  <c r="B132" s="1"/>
  <c r="B133" s="1"/>
  <c r="B134" s="1"/>
  <c r="B135" s="1"/>
  <c r="B136" s="1"/>
  <c r="B137" s="1"/>
  <c r="B138" s="1"/>
  <c r="B139" s="1"/>
  <c r="B140" s="1"/>
  <c r="B141" s="1"/>
  <c r="B142" s="1"/>
  <c r="B143" s="1"/>
  <c r="B144" s="1"/>
  <c r="B145" s="1"/>
  <c r="B146" s="1"/>
  <c r="B147" s="1"/>
  <c r="B148" s="1"/>
  <c r="B149" s="1"/>
  <c r="B150" s="1"/>
  <c r="B151" s="1"/>
  <c r="B152" s="1"/>
  <c r="B153" s="1"/>
  <c r="B154" s="1"/>
  <c r="B155" s="1"/>
  <c r="B156" s="1"/>
  <c r="B157" s="1"/>
  <c r="B158" s="1"/>
  <c r="B159" s="1"/>
  <c r="B160" s="1"/>
  <c r="B161" s="1"/>
  <c r="B162" s="1"/>
  <c r="B163" s="1"/>
  <c r="B164" s="1"/>
  <c r="B165" s="1"/>
  <c r="B50"/>
  <c r="B51" s="1"/>
  <c r="F47"/>
  <c r="E47"/>
  <c r="D47"/>
  <c r="D45"/>
  <c r="D44"/>
  <c r="D43"/>
  <c r="D40"/>
  <c r="D39"/>
  <c r="D35"/>
  <c r="D60" s="1"/>
  <c r="E30"/>
  <c r="B28"/>
  <c r="B29" s="1"/>
  <c r="B30" s="1"/>
  <c r="B31" s="1"/>
  <c r="B32" s="1"/>
  <c r="B33" s="1"/>
  <c r="B34" s="1"/>
  <c r="B35" s="1"/>
  <c r="B36" s="1"/>
  <c r="B37" s="1"/>
  <c r="B38" s="1"/>
  <c r="B39" s="1"/>
  <c r="B40" s="1"/>
  <c r="B41" s="1"/>
  <c r="D24"/>
  <c r="D23"/>
  <c r="D22"/>
  <c r="D21"/>
  <c r="D20"/>
  <c r="D19"/>
  <c r="D18"/>
  <c r="D16"/>
  <c r="D15"/>
  <c r="D14"/>
  <c r="D12"/>
  <c r="D11"/>
  <c r="D5"/>
  <c r="B5"/>
  <c r="B6" s="1"/>
  <c r="B7" s="1"/>
  <c r="B8" s="1"/>
  <c r="B9" s="1"/>
  <c r="B10" s="1"/>
  <c r="B11" s="1"/>
  <c r="B12" s="1"/>
  <c r="B13" s="1"/>
  <c r="B14" s="1"/>
  <c r="B15" s="1"/>
  <c r="B16" s="1"/>
  <c r="B17" s="1"/>
  <c r="B18" s="1"/>
  <c r="B19" s="1"/>
  <c r="B20" s="1"/>
  <c r="B21" s="1"/>
  <c r="B22" s="1"/>
  <c r="B23" s="1"/>
  <c r="B24" s="1"/>
  <c r="B25" s="1"/>
  <c r="G35" i="5"/>
  <c r="F16" i="9" l="1"/>
  <c r="F15" s="1"/>
  <c r="F14" s="1"/>
  <c r="F12" s="1"/>
  <c r="U14"/>
  <c r="U12" s="1"/>
  <c r="Q14"/>
  <c r="Q12" s="1"/>
  <c r="W14"/>
  <c r="W12" s="1"/>
  <c r="S14"/>
  <c r="S12" s="1"/>
  <c r="O14"/>
  <c r="O12" s="1"/>
  <c r="K12"/>
  <c r="G12"/>
  <c r="X14"/>
  <c r="X12" s="1"/>
  <c r="T14"/>
  <c r="T12" s="1"/>
  <c r="P14"/>
  <c r="P12" s="1"/>
  <c r="L14"/>
  <c r="L12" s="1"/>
  <c r="H12"/>
  <c r="M14"/>
  <c r="M12" s="1"/>
  <c r="I12"/>
  <c r="V14"/>
  <c r="V12" s="1"/>
  <c r="R14"/>
  <c r="R12" s="1"/>
  <c r="N14"/>
  <c r="N12" s="1"/>
  <c r="J12"/>
  <c r="D34" i="11"/>
  <c r="D61"/>
  <c r="B4" i="2"/>
  <c r="A39" i="8"/>
  <c r="A38"/>
  <c r="A37"/>
  <c r="A36"/>
  <c r="A35"/>
  <c r="A34"/>
  <c r="A33"/>
  <c r="D39"/>
  <c r="D38"/>
  <c r="D37"/>
  <c r="D36"/>
  <c r="D35"/>
  <c r="D34"/>
  <c r="D33"/>
  <c r="S13" i="4"/>
  <c r="E13"/>
  <c r="D13"/>
  <c r="J13"/>
  <c r="G13"/>
  <c r="F13"/>
  <c r="R13"/>
  <c r="M13"/>
  <c r="B1" i="5" l="1"/>
  <c r="B2"/>
  <c r="B3" i="6"/>
  <c r="B18"/>
  <c r="C11" i="2"/>
  <c r="A3" i="7"/>
  <c r="A4" s="1"/>
  <c r="A5" s="1"/>
  <c r="A6" s="1"/>
  <c r="A7" s="1"/>
  <c r="A8" s="1"/>
  <c r="A9" s="1"/>
  <c r="A10" s="1"/>
  <c r="A11" s="1"/>
  <c r="A12" s="1"/>
  <c r="A13" s="1"/>
  <c r="A14" s="1"/>
  <c r="A15" s="1"/>
  <c r="A16" s="1"/>
  <c r="A17" s="1"/>
  <c r="A18" s="1"/>
  <c r="AC25" i="5"/>
  <c r="E19" s="1"/>
  <c r="AB25"/>
  <c r="D19" s="1"/>
  <c r="Y25"/>
  <c r="X25"/>
  <c r="AC24"/>
  <c r="E18" s="1"/>
  <c r="AB24"/>
  <c r="D18" s="1"/>
  <c r="Y24"/>
  <c r="X24"/>
  <c r="AC23"/>
  <c r="E17" s="1"/>
  <c r="AB23"/>
  <c r="D17" s="1"/>
  <c r="Y23"/>
  <c r="X23"/>
  <c r="AC22"/>
  <c r="E16" s="1"/>
  <c r="AB22"/>
  <c r="D16" s="1"/>
  <c r="Y22"/>
  <c r="X22"/>
  <c r="AC21"/>
  <c r="E15" s="1"/>
  <c r="AB21"/>
  <c r="D15" s="1"/>
  <c r="Y21"/>
  <c r="X21"/>
  <c r="AC20"/>
  <c r="E14" s="1"/>
  <c r="AB20"/>
  <c r="D14" s="1"/>
  <c r="Y20"/>
  <c r="X20"/>
  <c r="AC19"/>
  <c r="E13" s="1"/>
  <c r="AB19"/>
  <c r="D13" s="1"/>
  <c r="Y19"/>
  <c r="X19"/>
  <c r="AC18"/>
  <c r="E12" s="1"/>
  <c r="AB18"/>
  <c r="D12" s="1"/>
  <c r="Y18"/>
  <c r="X18"/>
  <c r="AC17"/>
  <c r="E11" s="1"/>
  <c r="AB17"/>
  <c r="D11" s="1"/>
  <c r="Y17"/>
  <c r="X17"/>
  <c r="AC16"/>
  <c r="E10" s="1"/>
  <c r="AB16"/>
  <c r="D10" s="1"/>
  <c r="Y16"/>
  <c r="X16"/>
  <c r="AD12"/>
  <c r="AC12"/>
  <c r="Y12"/>
  <c r="X12"/>
  <c r="AD11"/>
  <c r="AC11"/>
  <c r="Y11"/>
  <c r="X11"/>
  <c r="AD10"/>
  <c r="AC10"/>
  <c r="Y10"/>
  <c r="X10"/>
  <c r="AD9"/>
  <c r="AC9"/>
  <c r="Y9"/>
  <c r="X9"/>
  <c r="AD8"/>
  <c r="AC8"/>
  <c r="Y8"/>
  <c r="X8"/>
  <c r="AD7"/>
  <c r="AC7"/>
  <c r="Y7"/>
  <c r="X7"/>
  <c r="AD6"/>
  <c r="AC6"/>
  <c r="Y6"/>
  <c r="X6"/>
  <c r="AD5"/>
  <c r="AC5"/>
  <c r="Y5"/>
  <c r="X5"/>
  <c r="AD4"/>
  <c r="AC4"/>
  <c r="Y4"/>
  <c r="X4"/>
  <c r="AD3"/>
  <c r="AC3"/>
  <c r="P13" i="4"/>
  <c r="O13"/>
  <c r="N13"/>
  <c r="K13"/>
  <c r="I13"/>
  <c r="C13"/>
  <c r="O6"/>
  <c r="N6"/>
  <c r="S6"/>
  <c r="Q6"/>
  <c r="G6"/>
  <c r="F6"/>
  <c r="P6"/>
  <c r="L6"/>
  <c r="Q13"/>
  <c r="L13"/>
  <c r="K6"/>
  <c r="B13"/>
  <c r="R6"/>
  <c r="J6"/>
  <c r="H13"/>
  <c r="M6"/>
  <c r="E6"/>
  <c r="I6"/>
  <c r="C6"/>
  <c r="B6"/>
  <c r="H6"/>
  <c r="D6"/>
  <c r="N13" i="3"/>
  <c r="M13"/>
  <c r="L13"/>
  <c r="K13"/>
  <c r="J13"/>
  <c r="I13"/>
  <c r="G13"/>
  <c r="F13"/>
  <c r="E13"/>
  <c r="D13"/>
  <c r="C13"/>
  <c r="B13"/>
  <c r="U6"/>
  <c r="T6"/>
  <c r="S6"/>
  <c r="R6"/>
  <c r="Q6"/>
  <c r="P6"/>
  <c r="N6"/>
  <c r="M6"/>
  <c r="L6"/>
  <c r="K6"/>
  <c r="J6"/>
  <c r="I6"/>
  <c r="G6"/>
  <c r="F6"/>
  <c r="E6"/>
  <c r="D6"/>
  <c r="C6"/>
  <c r="B6"/>
  <c r="F5" i="2"/>
  <c r="E5" s="1"/>
  <c r="D5" s="1"/>
  <c r="A5" i="1"/>
  <c r="A6" s="1"/>
  <c r="A7" s="1"/>
  <c r="A8" s="1"/>
  <c r="A9" s="1"/>
  <c r="A10" s="1"/>
  <c r="A11" s="1"/>
  <c r="A13" s="1"/>
  <c r="A14" s="1"/>
  <c r="A15" s="1"/>
  <c r="A16" s="1"/>
  <c r="A17" s="1"/>
  <c r="A18" s="1"/>
  <c r="A19" s="1"/>
  <c r="Z20" i="5" l="1"/>
  <c r="Z21"/>
  <c r="Z22"/>
  <c r="Z23"/>
  <c r="C17" s="1"/>
  <c r="Z24"/>
  <c r="C18" s="1"/>
  <c r="Z25"/>
  <c r="C19" s="1"/>
  <c r="Z10"/>
  <c r="A17" s="1"/>
  <c r="AE4"/>
  <c r="B11" s="1"/>
  <c r="AE5"/>
  <c r="B12" s="1"/>
  <c r="AE7"/>
  <c r="B14" s="1"/>
  <c r="Z11"/>
  <c r="A18" s="1"/>
  <c r="Z3"/>
  <c r="A10" s="1"/>
  <c r="Z4"/>
  <c r="A11" s="1"/>
  <c r="B11" i="2"/>
  <c r="B12" s="1"/>
  <c r="F12" s="1"/>
  <c r="D12" s="1"/>
  <c r="AE3" i="5"/>
  <c r="B10" s="1"/>
  <c r="Z16"/>
  <c r="Z17"/>
  <c r="Z8"/>
  <c r="A15" s="1"/>
  <c r="Z7"/>
  <c r="A14" s="1"/>
  <c r="AE8"/>
  <c r="B15" s="1"/>
  <c r="AE9"/>
  <c r="B16" s="1"/>
  <c r="Z6"/>
  <c r="A13" s="1"/>
  <c r="AE10"/>
  <c r="B17" s="1"/>
  <c r="Z18"/>
  <c r="B14" i="2"/>
  <c r="F14" s="1"/>
  <c r="AE12" i="5"/>
  <c r="B19" s="1"/>
  <c r="Z5"/>
  <c r="A12" s="1"/>
  <c r="AE6"/>
  <c r="B13" s="1"/>
  <c r="Z9"/>
  <c r="A16" s="1"/>
  <c r="Z19"/>
  <c r="AE11"/>
  <c r="B18" s="1"/>
  <c r="Z12"/>
  <c r="A19" s="1"/>
  <c r="E12" i="2"/>
  <c r="C12" i="5" l="1"/>
  <c r="C11"/>
  <c r="C14"/>
  <c r="C13"/>
  <c r="C15"/>
  <c r="C16"/>
  <c r="C10"/>
  <c r="G30" i="9"/>
  <c r="G29"/>
  <c r="G28"/>
  <c r="G27"/>
  <c r="G26"/>
  <c r="G25"/>
  <c r="G24"/>
  <c r="G23"/>
  <c r="G22"/>
  <c r="G21"/>
  <c r="D14" i="2"/>
  <c r="E14"/>
  <c r="B13"/>
  <c r="F13" s="1"/>
  <c r="D13" s="1"/>
  <c r="E13" l="1"/>
</calcChain>
</file>

<file path=xl/sharedStrings.xml><?xml version="1.0" encoding="utf-8"?>
<sst xmlns="http://schemas.openxmlformats.org/spreadsheetml/2006/main" count="1893" uniqueCount="1025">
  <si>
    <t>If data Not Available</t>
  </si>
  <si>
    <t>No. of Students</t>
  </si>
  <si>
    <t>2016-17</t>
  </si>
  <si>
    <t>Below 60</t>
  </si>
  <si>
    <t>2017-18</t>
  </si>
  <si>
    <t>2018-19</t>
  </si>
  <si>
    <t>S.No</t>
  </si>
  <si>
    <t>Urban (6th -10/12th)</t>
  </si>
  <si>
    <t>a</t>
  </si>
  <si>
    <t>500+</t>
  </si>
  <si>
    <t>60 to 70</t>
  </si>
  <si>
    <t>Field</t>
  </si>
  <si>
    <t>70 to 80</t>
  </si>
  <si>
    <t>As per Niti AAyog</t>
  </si>
  <si>
    <t>Rural/Hilly (6th -10/12th)</t>
  </si>
  <si>
    <t>80 to 90</t>
  </si>
  <si>
    <t>Condition for Action</t>
  </si>
  <si>
    <t>300+</t>
  </si>
  <si>
    <t>Action to be taken</t>
  </si>
  <si>
    <t>PAGE 1 - Contact Info</t>
  </si>
  <si>
    <t>90 to 100</t>
  </si>
  <si>
    <t>Official E-Mail</t>
  </si>
  <si>
    <t>Not Available</t>
  </si>
  <si>
    <t>Principal/Vice Principal/ATL In Charge</t>
  </si>
  <si>
    <t>TOTAL</t>
  </si>
  <si>
    <t>Enrolment 6-10</t>
  </si>
  <si>
    <t>Official Number</t>
  </si>
  <si>
    <t>Principal Name</t>
  </si>
  <si>
    <t>40% of Total</t>
  </si>
  <si>
    <t>Vice Principal/ATL In Charge</t>
  </si>
  <si>
    <t>Principal Number</t>
  </si>
  <si>
    <t>Official/Vice Principal/ATL In Charge</t>
  </si>
  <si>
    <t>Principal E-Mail</t>
  </si>
  <si>
    <t>Principal Aadhar Number</t>
  </si>
  <si>
    <t>Principal Aadhar Linked Number</t>
  </si>
  <si>
    <t>Same as Principal Number</t>
  </si>
  <si>
    <t>Attendance</t>
  </si>
  <si>
    <t>Any Vice Principal/ATL-Incharge Detail</t>
  </si>
  <si>
    <t>Copy Principal Details</t>
  </si>
  <si>
    <t>PAGE 2 - School details</t>
  </si>
  <si>
    <t>Type of School</t>
  </si>
  <si>
    <t>"+-3%"</t>
  </si>
  <si>
    <t>Ask Rachna to fill</t>
  </si>
  <si>
    <t>Education Grade offered</t>
  </si>
  <si>
    <t>In all cases</t>
  </si>
  <si>
    <t>Tick All</t>
  </si>
  <si>
    <t>No. of Faculty</t>
  </si>
  <si>
    <t>Total Faculty</t>
  </si>
  <si>
    <t>Category</t>
  </si>
  <si>
    <t>if Others</t>
  </si>
  <si>
    <t>Private</t>
  </si>
  <si>
    <t>Principal Highest Qualification</t>
  </si>
  <si>
    <t>Science</t>
  </si>
  <si>
    <t>Below Graduate/Graduate</t>
  </si>
  <si>
    <t>Post-Graduate</t>
  </si>
  <si>
    <t>Principal Qualification Stream</t>
  </si>
  <si>
    <t>In case principal is also the ATL In-Charge, fill same details for both</t>
  </si>
  <si>
    <t>ATL-Incharge Highest Qualification</t>
  </si>
  <si>
    <t>Graduate</t>
  </si>
  <si>
    <t>ATL-Incharge Qualification Stream</t>
  </si>
  <si>
    <t>PAGE 3 - Teacher Student</t>
  </si>
  <si>
    <t>Maths</t>
  </si>
  <si>
    <t>PAGE 4 - Alumni/Mentor</t>
  </si>
  <si>
    <t>Comp Sc</t>
  </si>
  <si>
    <t>"+-2%"</t>
  </si>
  <si>
    <t>Note: Save after each page</t>
  </si>
  <si>
    <t>Competitions</t>
  </si>
  <si>
    <t>Intra School Competition</t>
  </si>
  <si>
    <t>10 to 15</t>
  </si>
  <si>
    <t>Inter School Competition</t>
  </si>
  <si>
    <t>5 to 10</t>
  </si>
  <si>
    <t>Awards Won STEM</t>
  </si>
  <si>
    <t>Science Exam (All Except State)</t>
  </si>
  <si>
    <t>Science Exam (State)</t>
  </si>
  <si>
    <t>10 to 50</t>
  </si>
  <si>
    <t>Extra Curriculuar</t>
  </si>
  <si>
    <t>No. of Alumni</t>
  </si>
  <si>
    <t>Why do you think your school should be selected for ATL?</t>
  </si>
  <si>
    <t>North India</t>
  </si>
  <si>
    <t>Assam</t>
  </si>
  <si>
    <t>Odisha</t>
  </si>
  <si>
    <t>Frequency</t>
  </si>
  <si>
    <t>Affiliation</t>
  </si>
  <si>
    <t>Designation</t>
  </si>
  <si>
    <t>Organization</t>
  </si>
  <si>
    <t>No. of Mentors</t>
  </si>
  <si>
    <t>First Name</t>
  </si>
  <si>
    <t>Last name</t>
  </si>
  <si>
    <t>S.No.</t>
  </si>
  <si>
    <t>Last Name</t>
  </si>
  <si>
    <t>Name</t>
  </si>
  <si>
    <t>No. of STEM Guest Lectures</t>
  </si>
  <si>
    <t>2 to 5</t>
  </si>
  <si>
    <t>Abhishek</t>
  </si>
  <si>
    <t xml:space="preserve"> Tiwari</t>
  </si>
  <si>
    <t>Nabakanta</t>
  </si>
  <si>
    <t xml:space="preserve"> Baruah</t>
  </si>
  <si>
    <t xml:space="preserve"> rajeshswar </t>
  </si>
  <si>
    <t xml:space="preserve"> Mohanti</t>
  </si>
  <si>
    <t>Once a Month</t>
  </si>
  <si>
    <t>Industry</t>
  </si>
  <si>
    <t>What activities will you do in the ATL to make your School an Innovation Hub?</t>
  </si>
  <si>
    <t>Rakesh</t>
  </si>
  <si>
    <t xml:space="preserve"> Pandey</t>
  </si>
  <si>
    <t>Bhabendra</t>
  </si>
  <si>
    <t xml:space="preserve"> Phukan</t>
  </si>
  <si>
    <t xml:space="preserve"> prahlad </t>
  </si>
  <si>
    <t xml:space="preserve"> Mahapatra</t>
  </si>
  <si>
    <t>Once a Quarter</t>
  </si>
  <si>
    <t>Academia</t>
  </si>
  <si>
    <t>https://schools.org.in/</t>
  </si>
  <si>
    <t>https://www.icbse.com/</t>
  </si>
  <si>
    <t>http://www.onefivenine.com/</t>
  </si>
  <si>
    <t>Mukesh</t>
  </si>
  <si>
    <t xml:space="preserve"> Kumar</t>
  </si>
  <si>
    <t>Jamuna</t>
  </si>
  <si>
    <t xml:space="preserve"> Bora</t>
  </si>
  <si>
    <t xml:space="preserve"> surendra </t>
  </si>
  <si>
    <t xml:space="preserve"> Pattnaik</t>
  </si>
  <si>
    <t>Bi-Annual</t>
  </si>
  <si>
    <t>Others</t>
  </si>
  <si>
    <t>Kiran</t>
  </si>
  <si>
    <t xml:space="preserve"> Sharma</t>
  </si>
  <si>
    <t>Ashima</t>
  </si>
  <si>
    <t xml:space="preserve"> Chetri</t>
  </si>
  <si>
    <t xml:space="preserve"> prakash </t>
  </si>
  <si>
    <t xml:space="preserve"> Nayak</t>
  </si>
  <si>
    <t>Once A Year</t>
  </si>
  <si>
    <t>Aman</t>
  </si>
  <si>
    <t xml:space="preserve"> Agarwal</t>
  </si>
  <si>
    <t>Barsha</t>
  </si>
  <si>
    <t xml:space="preserve"> Das</t>
  </si>
  <si>
    <t xml:space="preserve"> prafulla </t>
  </si>
  <si>
    <t xml:space="preserve"> Jena</t>
  </si>
  <si>
    <t>Name of the Mentor/Alumni</t>
  </si>
  <si>
    <t>Bhubhesh</t>
  </si>
  <si>
    <t xml:space="preserve"> Jain</t>
  </si>
  <si>
    <t>Seema</t>
  </si>
  <si>
    <r>
      <rPr>
        <u/>
        <sz val="11"/>
        <color rgb="FF1155CC"/>
        <rFont val="Arial"/>
      </rPr>
      <t>S. No</t>
    </r>
    <r>
      <rPr>
        <sz val="11"/>
        <color rgb="FF000000"/>
        <rFont val="Arial"/>
      </rPr>
      <t>.</t>
    </r>
  </si>
  <si>
    <t xml:space="preserve"> Deka</t>
  </si>
  <si>
    <t xml:space="preserve"> Jagannath </t>
  </si>
  <si>
    <t xml:space="preserve"> Pradhan</t>
  </si>
  <si>
    <t>We have keen learners and would want them to improve on their problem-solving mindset</t>
  </si>
  <si>
    <r>
      <rPr>
        <sz val="7"/>
        <color rgb="FF000000"/>
        <rFont val="Times New Roman"/>
      </rPr>
      <t xml:space="preserve">  </t>
    </r>
    <r>
      <rPr>
        <sz val="12"/>
        <color rgb="FF000000"/>
        <rFont val="Calibri"/>
      </rPr>
      <t>To supplement classroom teaching with laboratory experiments to ensure that their students grasp each and every concept thoroughly</t>
    </r>
  </si>
  <si>
    <t>School Name</t>
  </si>
  <si>
    <t>Dibya</t>
  </si>
  <si>
    <t>Ajay</t>
  </si>
  <si>
    <t>Safed</t>
  </si>
  <si>
    <t>Rajesh</t>
  </si>
  <si>
    <t>Self</t>
  </si>
  <si>
    <t xml:space="preserve"> Singh</t>
  </si>
  <si>
    <t>Jatin</t>
  </si>
  <si>
    <t>Our school believes in Learning by doing. Therefore school try to provide ample opportunities to achieve it in spite of the financial constraint.</t>
  </si>
  <si>
    <t xml:space="preserve"> Dutta</t>
  </si>
  <si>
    <t>JANATA HS SCHOOL</t>
  </si>
  <si>
    <t>Increase the number of students currently conducting Science and Math’s experiments</t>
  </si>
  <si>
    <t xml:space="preserve"> balaram </t>
  </si>
  <si>
    <t>Yes</t>
  </si>
  <si>
    <t xml:space="preserve"> Rout</t>
  </si>
  <si>
    <t>Improve interest in existing Math’s &amp; Science activities in the school</t>
  </si>
  <si>
    <t>No</t>
  </si>
  <si>
    <t xml:space="preserve">Increase participation in upcoming Math’s Science &amp; tech competitions.  </t>
  </si>
  <si>
    <t>Explore more about Science and Technology to foster better understanding</t>
  </si>
  <si>
    <t xml:space="preserve">Host Inter School &amp; District level Science &amp; tech exhibition / competitions    </t>
  </si>
  <si>
    <t>We have limited access to our material in our region</t>
  </si>
  <si>
    <t>Tackle in-school/local problems such as testing &amp; assuring clean drinking water for school students or testing the quality of food provided in MID-day Meal</t>
  </si>
  <si>
    <t>We have limited Knowledge and access to information as most of our students are from economically backward families and hail from the nearby tea estate and village areas</t>
  </si>
  <si>
    <t>To learn and test better solutions such as irrigation Techniques and Farming Methods.</t>
  </si>
  <si>
    <t>Our school believes in Learning by doing, however are financially constraint</t>
  </si>
  <si>
    <t xml:space="preserve">Help in building the life skills &amp; values </t>
  </si>
  <si>
    <t>We require assistance guidance in using available material and in fostering creativity &amp; innovation</t>
  </si>
  <si>
    <t>The students will be allowed to utilize the resources during their free periods as well as after the school.</t>
  </si>
  <si>
    <t>So that we can secure their future with meaningful employment</t>
  </si>
  <si>
    <t>Train the teacher on new Technologies to improve their knowledge of technology, math and science for the effective organization of the activities</t>
  </si>
  <si>
    <t>To garner further participation in Science and Math’s competitions</t>
  </si>
  <si>
    <t>Implementing &amp; experimenting with modern scientific way</t>
  </si>
  <si>
    <t>Increase focus towards technology compared to Sports and Cultural activities</t>
  </si>
  <si>
    <t xml:space="preserve">We will enhance our science projects using sensors and motors. </t>
  </si>
  <si>
    <t>Collaborate with various scientific organizations to encourage more hands-on experiment’s for our children</t>
  </si>
  <si>
    <t>Students will learn about programming, which we feel is very important for the career of students.</t>
  </si>
  <si>
    <t>A large number of students can satisfy their inquisitive nature by performing the experiments on their own</t>
  </si>
  <si>
    <t xml:space="preserve">Create real-life solutions such as increased Safety of Students in school premises. </t>
  </si>
  <si>
    <t>It really needs ATL to assist our students with advance mode of academic carrier. It is in dire need of ATL to enhance our students' academic excellence.</t>
  </si>
  <si>
    <t>We call resource persons time and again to interact with our students pertaining their academic queries.</t>
  </si>
  <si>
    <t xml:space="preserve">jagmohan </t>
  </si>
  <si>
    <t>ATL is an innovation mission by the central Government under NITI AAYOG with a vision to create scientific temper and cultivate the spirit of curiosity and innovation among the students; our school may nurture the effective scientific vision to its students or your learners.</t>
  </si>
  <si>
    <t>In order to make our school an innovation hub through ATL, the following activities will be undertaken</t>
  </si>
  <si>
    <t xml:space="preserve">We have several young learners who have remarkable scientific opportunities. We are the leading institution of the area extracting technological and scientific vision. Many students from our school participated in various state level and National level exhibition &amp; project works submission program. </t>
  </si>
  <si>
    <t xml:space="preserve">Activities such as scientific seminars, science &amp; Technological exhibition etc. would be taking up to make the school an innovation hub in true sense. </t>
  </si>
  <si>
    <t>Students will be encouraged to make various equipment to solve the problems arise in their day to day life. It will create a bass on them and procure ideas to make their creative ability effective.</t>
  </si>
  <si>
    <t>To eradicate superstition in these localities and will help to Develop a scientific attitude among these children so that they can take active part in the Development of the nation.</t>
  </si>
  <si>
    <t>Sonabari</t>
  </si>
  <si>
    <t>We wants to teach and explain students about different concepts – ranging from Ideation, design, proto-typing, networking to physical computing. Screening of films and organizing popular STEM (Science, Technology, Engineering and Mathematics) and entrepreneurship talks by reputed speakers. Summer and winter camps.</t>
  </si>
  <si>
    <t>Lawyer/Judge</t>
  </si>
  <si>
    <t>Our school aims at providing practical oriented education in this rural faculty, in order to create a scientific environment leading the students towards the clear vision of the developed scientific nation and we lay a special platform for the students who have burning desire to become scientist.</t>
  </si>
  <si>
    <t>Private Practise/Session Court</t>
  </si>
  <si>
    <t>Basant</t>
  </si>
  <si>
    <t>Through ATL we will do to curriculum identifies the knowledge, concepts, skills and attitudes to be developed over time. Teaching and learning engages students as inquirers and thinkers. Teaching and learning supports students to become actively responsible for their own learning. Periodic exhibitions / fairs / carnivals. Workshops on problems.</t>
  </si>
  <si>
    <t xml:space="preserve"> Shrivastav</t>
  </si>
  <si>
    <t>Kapil</t>
  </si>
  <si>
    <t>We will conduct periodical exhibitions, experiments, Quiz competitions for the growth of students’ scientifically knowledge. We mainly focus in promoting the students’ reasonable / Logical believes towards the achievement of our vision. We will take up our students to the science museum for making them understand various laws and concepts.</t>
  </si>
  <si>
    <t xml:space="preserve"> Goswami</t>
  </si>
  <si>
    <t>We want our students to be well trained post schools, so that if even they get an opportunity in a smaller university, they would still be able to shine bright</t>
  </si>
  <si>
    <t>SATSIA JANKALYAN HIGH MADRASSA</t>
  </si>
  <si>
    <t xml:space="preserve"> Subhash </t>
  </si>
  <si>
    <t xml:space="preserve"> Routray</t>
  </si>
  <si>
    <t>SONAPUR HIGH SCHOOL</t>
  </si>
  <si>
    <t>TUMNI HIGH MADRASSA</t>
  </si>
  <si>
    <t>CA</t>
  </si>
  <si>
    <t>Private Practise</t>
  </si>
  <si>
    <t>Rinku</t>
  </si>
  <si>
    <t>UTTAR PUB CHANDMAMA HIGH MADRASSA</t>
  </si>
  <si>
    <t xml:space="preserve"> Shekhar</t>
  </si>
  <si>
    <t>Amrita</t>
  </si>
  <si>
    <t xml:space="preserve"> Haque</t>
  </si>
  <si>
    <t xml:space="preserve"> ratikant </t>
  </si>
  <si>
    <t xml:space="preserve"> Bhoi</t>
  </si>
  <si>
    <t>Birat Nagar - Dhubri</t>
  </si>
  <si>
    <t>Happy Child</t>
  </si>
  <si>
    <t>Doctor</t>
  </si>
  <si>
    <t>Private Practise/City Hospital</t>
  </si>
  <si>
    <t>ravindra</t>
  </si>
  <si>
    <t xml:space="preserve"> Chand</t>
  </si>
  <si>
    <t>Chetna</t>
  </si>
  <si>
    <t xml:space="preserve"> Hussain</t>
  </si>
  <si>
    <t xml:space="preserve"> prabin </t>
  </si>
  <si>
    <t xml:space="preserve"> Choudhary</t>
  </si>
  <si>
    <t>Bank manager</t>
  </si>
  <si>
    <t>Any bank Name</t>
  </si>
  <si>
    <t>Shankar</t>
  </si>
  <si>
    <t xml:space="preserve"> Malik</t>
  </si>
  <si>
    <t>Rishi</t>
  </si>
  <si>
    <t xml:space="preserve"> Ojha</t>
  </si>
  <si>
    <t xml:space="preserve"> jagdish </t>
  </si>
  <si>
    <t xml:space="preserve"> Dash</t>
  </si>
  <si>
    <t>Police Officer</t>
  </si>
  <si>
    <t>Police/CRPF/BSF</t>
  </si>
  <si>
    <t>Babloo</t>
  </si>
  <si>
    <t xml:space="preserve"> Chauhan</t>
  </si>
  <si>
    <t>Mohini</t>
  </si>
  <si>
    <t xml:space="preserve"> Parashar</t>
  </si>
  <si>
    <t xml:space="preserve"> gopabandhu </t>
  </si>
  <si>
    <t xml:space="preserve"> Pangi</t>
  </si>
  <si>
    <t>Officer</t>
  </si>
  <si>
    <t>Army/Any bank</t>
  </si>
  <si>
    <t>Rati</t>
  </si>
  <si>
    <t xml:space="preserve"> Saikia</t>
  </si>
  <si>
    <t xml:space="preserve"> laxman </t>
  </si>
  <si>
    <t xml:space="preserve"> Kar</t>
  </si>
  <si>
    <t>Random name</t>
  </si>
  <si>
    <t>Professor/Reader/Principal</t>
  </si>
  <si>
    <t>Any Nearby colllege/univ</t>
  </si>
  <si>
    <t xml:space="preserve"> Gupta</t>
  </si>
  <si>
    <t>Renu</t>
  </si>
  <si>
    <t xml:space="preserve"> Roy</t>
  </si>
  <si>
    <t xml:space="preserve"> kailash </t>
  </si>
  <si>
    <t xml:space="preserve"> Padhy</t>
  </si>
  <si>
    <t>Manager/Consultant</t>
  </si>
  <si>
    <t>Any Big company/Startup</t>
  </si>
  <si>
    <t xml:space="preserve"> Shukla</t>
  </si>
  <si>
    <t>Tapan</t>
  </si>
  <si>
    <t xml:space="preserve"> Gohain</t>
  </si>
  <si>
    <t xml:space="preserve"> sukhdev </t>
  </si>
  <si>
    <t xml:space="preserve"> Panda</t>
  </si>
  <si>
    <t>Software Engineer</t>
  </si>
  <si>
    <t>Any Software Company/E-Commerce</t>
  </si>
  <si>
    <t>Anurima</t>
  </si>
  <si>
    <t xml:space="preserve"> balabhadra </t>
  </si>
  <si>
    <t>Engineer</t>
  </si>
  <si>
    <t>Utpal</t>
  </si>
  <si>
    <t xml:space="preserve"> banshidhar </t>
  </si>
  <si>
    <t>Jyoti</t>
  </si>
  <si>
    <t xml:space="preserve"> saroj </t>
  </si>
  <si>
    <t>Munin</t>
  </si>
  <si>
    <t xml:space="preserve"> manoj </t>
  </si>
  <si>
    <t>Bhupen</t>
  </si>
  <si>
    <t xml:space="preserve"> kirtikumar </t>
  </si>
  <si>
    <t>Professor</t>
  </si>
  <si>
    <t>Lawyer</t>
  </si>
  <si>
    <t>Social Worker</t>
  </si>
  <si>
    <t>ANy NGO NAme</t>
  </si>
  <si>
    <t>Nabin</t>
  </si>
  <si>
    <t xml:space="preserve"> rabinarayan </t>
  </si>
  <si>
    <t>NGO Worker</t>
  </si>
  <si>
    <t>Arnab</t>
  </si>
  <si>
    <t xml:space="preserve"> bishnuprasad </t>
  </si>
  <si>
    <t>Principal</t>
  </si>
  <si>
    <t>Bishnu</t>
  </si>
  <si>
    <t xml:space="preserve"> rakesh </t>
  </si>
  <si>
    <t>HOD Science</t>
  </si>
  <si>
    <t>District Administration</t>
  </si>
  <si>
    <t>OP</t>
  </si>
  <si>
    <t>Parveen</t>
  </si>
  <si>
    <t xml:space="preserve"> ramcharan </t>
  </si>
  <si>
    <t>Any bank</t>
  </si>
  <si>
    <t>State Admnistration</t>
  </si>
  <si>
    <t>Rudra</t>
  </si>
  <si>
    <t xml:space="preserve"> arjun </t>
  </si>
  <si>
    <t>Manager</t>
  </si>
  <si>
    <t>Judge</t>
  </si>
  <si>
    <t>Rupam</t>
  </si>
  <si>
    <t xml:space="preserve"> pitambar </t>
  </si>
  <si>
    <t>Consultant</t>
  </si>
  <si>
    <t>Police</t>
  </si>
  <si>
    <t>Antara</t>
  </si>
  <si>
    <t xml:space="preserve"> gopal </t>
  </si>
  <si>
    <t>Army Officer</t>
  </si>
  <si>
    <t>Birendra</t>
  </si>
  <si>
    <t xml:space="preserve"> kamalnath </t>
  </si>
  <si>
    <t>Chandra</t>
  </si>
  <si>
    <t xml:space="preserve"> amarnath </t>
  </si>
  <si>
    <t>Saurabh</t>
  </si>
  <si>
    <t xml:space="preserve"> amaresh </t>
  </si>
  <si>
    <t>Shyam</t>
  </si>
  <si>
    <t>Gopal</t>
  </si>
  <si>
    <t>Ashok</t>
  </si>
  <si>
    <t>Nikhil</t>
  </si>
  <si>
    <t>Neha</t>
  </si>
  <si>
    <t>Mohan</t>
  </si>
  <si>
    <t>Jai</t>
  </si>
  <si>
    <t>Om</t>
  </si>
  <si>
    <t>Lakshman</t>
  </si>
  <si>
    <t>Jayprakash</t>
  </si>
  <si>
    <t>Narendra</t>
  </si>
  <si>
    <t>Keshav</t>
  </si>
  <si>
    <t>Rajendra</t>
  </si>
  <si>
    <t>Yash</t>
  </si>
  <si>
    <t>Allahabad Bank</t>
  </si>
  <si>
    <t>Andhra Bank</t>
  </si>
  <si>
    <t>Bank of Baroda</t>
  </si>
  <si>
    <t>Bank of India</t>
  </si>
  <si>
    <t>Bank of Maharashtra</t>
  </si>
  <si>
    <t>Canara Bank</t>
  </si>
  <si>
    <t>Central Bank of India</t>
  </si>
  <si>
    <t>Corporation Bank</t>
  </si>
  <si>
    <t>Dena Bank</t>
  </si>
  <si>
    <t>Indian Bank</t>
  </si>
  <si>
    <t>Indian Overseas Bank</t>
  </si>
  <si>
    <t>Oriental Bank of Commerce</t>
  </si>
  <si>
    <t>Punjab National Bank</t>
  </si>
  <si>
    <t>State Bank of India</t>
  </si>
  <si>
    <t>Syndicate Bank</t>
  </si>
  <si>
    <t>UCO Bank</t>
  </si>
  <si>
    <t>Union Bank of India</t>
  </si>
  <si>
    <t>United Bank of India</t>
  </si>
  <si>
    <t>Vijaya Bank</t>
  </si>
  <si>
    <t>3i Infotech Ltd</t>
  </si>
  <si>
    <t>63 Moons Technologies Ltd</t>
  </si>
  <si>
    <t>8K Miles Software Services Ltd</t>
  </si>
  <si>
    <t>Accel Frontline Ltd</t>
  </si>
  <si>
    <t>Accelya Kale Solutions Ltd</t>
  </si>
  <si>
    <t>Ace Integrated Solutions Ltd</t>
  </si>
  <si>
    <t>Adroit Infotech Ltd</t>
  </si>
  <si>
    <t>AGC Networks Ltd</t>
  </si>
  <si>
    <t>Allied Digital Services Ltd</t>
  </si>
  <si>
    <t>Aurionpro Solutions Ltd</t>
  </si>
  <si>
    <t>Bharatiya Global Infomedia Ltd</t>
  </si>
  <si>
    <t>California Software Company Ltd</t>
  </si>
  <si>
    <t>Cambridge Technology Enterprises Ltd</t>
  </si>
  <si>
    <t>Cigniti Technologies Ltd</t>
  </si>
  <si>
    <t>Cura Technologies Ltd</t>
  </si>
  <si>
    <t>Cyient Ltd</t>
  </si>
  <si>
    <t>Datamatics Global Services Ltd</t>
  </si>
  <si>
    <t>Dev Information Technology Ltd</t>
  </si>
  <si>
    <t>E2E Networks Ltd</t>
  </si>
  <si>
    <t>FCS Software Solutions Ltd</t>
  </si>
  <si>
    <t>Fourth Dimension Solutions Ltd</t>
  </si>
  <si>
    <t>Genesys International Corporation Ltd</t>
  </si>
  <si>
    <t>Goldstone Technologies Ltd</t>
  </si>
  <si>
    <t>GSS Infotech Ltd</t>
  </si>
  <si>
    <t>HCL Technologies Ltd</t>
  </si>
  <si>
    <t>Hexaware Technologies Ltd</t>
  </si>
  <si>
    <t>Hinduja Global Solutions Ltd</t>
  </si>
  <si>
    <t>ICSA-India Ltd</t>
  </si>
  <si>
    <t>InfoBeans Technologies Ltd</t>
  </si>
  <si>
    <t>Infosys Ltd</t>
  </si>
  <si>
    <t>Innovana Thinklabs Ltd</t>
  </si>
  <si>
    <t>Intellect Design Arena Ltd</t>
  </si>
  <si>
    <t>Intense Technologies Ltd</t>
  </si>
  <si>
    <t>IZMO Ltd</t>
  </si>
  <si>
    <t>Kellton Tech Solutions Ltd</t>
  </si>
  <si>
    <t>KPIT Technologies Ltd</t>
  </si>
  <si>
    <t>LCC Infotech Ltd</t>
  </si>
  <si>
    <t>Lycos Internet Ltd</t>
  </si>
  <si>
    <t>Majesco Ltd</t>
  </si>
  <si>
    <t>Mastek Ltd</t>
  </si>
  <si>
    <t>Megasoft Ltd</t>
  </si>
  <si>
    <t>MindTree Ltd</t>
  </si>
  <si>
    <t>MphasiS Ltd</t>
  </si>
  <si>
    <t>MPS Infotecnics Ltd</t>
  </si>
  <si>
    <t>Newgen Software Technologies Ltd</t>
  </si>
  <si>
    <t>NIIT Technologies Ltd</t>
  </si>
  <si>
    <t>Nucleus Software Exports Ltd</t>
  </si>
  <si>
    <t>Onward Technologies Ltd</t>
  </si>
  <si>
    <t>Oracle Financial Services Software Ltd</t>
  </si>
  <si>
    <t>Palred Technologies Ltd</t>
  </si>
  <si>
    <t>Persistent Systems Ltd</t>
  </si>
  <si>
    <t>Quick Heal Technologies Ltd</t>
  </si>
  <si>
    <t>R Systems International Ltd</t>
  </si>
  <si>
    <t>Ramco Systems Ltd</t>
  </si>
  <si>
    <t>Rolta India Ltd</t>
  </si>
  <si>
    <t>Saksoft Ltd</t>
  </si>
  <si>
    <t>Sasken Technologies Ltd</t>
  </si>
  <si>
    <t>Silver Touch Technologies Ltd</t>
  </si>
  <si>
    <t>SoftTech Engineers Ltd</t>
  </si>
  <si>
    <t>Sonata Software Ltd</t>
  </si>
  <si>
    <t>SQS India BFSI Ltd</t>
  </si>
  <si>
    <t>Subex Ltd</t>
  </si>
  <si>
    <t>Take Solutions Ltd</t>
  </si>
  <si>
    <t>Tanla Solutions Ltd</t>
  </si>
  <si>
    <t>Tata Consultancy Services Ltd</t>
  </si>
  <si>
    <t>Tata Elxsi Ltd</t>
  </si>
  <si>
    <t>Tech Mahindra Ltd</t>
  </si>
  <si>
    <t>Tera Software Ltd</t>
  </si>
  <si>
    <t>Trigyn Technologies Ltd</t>
  </si>
  <si>
    <t>Vakrangee Ltd</t>
  </si>
  <si>
    <t>Wipro Ltd</t>
  </si>
  <si>
    <t>Xchanging Solutions Ltd</t>
  </si>
  <si>
    <t>Zen Technologies Ltd</t>
  </si>
  <si>
    <t>Zensar Technologies Ltd</t>
  </si>
  <si>
    <t>Zylog Systems Ltd</t>
  </si>
  <si>
    <t>Infinite Computer Solutions India Ltd</t>
  </si>
  <si>
    <t>Kernex Microsystems India Ltd</t>
  </si>
  <si>
    <t>Mindteck India Ltd</t>
  </si>
  <si>
    <t>RS Software India Ltd</t>
  </si>
  <si>
    <t>Cybertech Systems  Software Ltd</t>
  </si>
  <si>
    <t>Dynacons Systems  Solutions Ltd</t>
  </si>
  <si>
    <t>Larsen  Toubro Infotech Ltd</t>
  </si>
  <si>
    <t>Polaris Consulting  Services Ltd</t>
  </si>
  <si>
    <t>BEML Ltd</t>
  </si>
  <si>
    <t>Bharat Dynamics Ltd</t>
  </si>
  <si>
    <t>Bharat Heavy Electricals Ltd</t>
  </si>
  <si>
    <t>Eimco Elecon (India) Ltd</t>
  </si>
  <si>
    <t>Elecon Engineering Company Ltd</t>
  </si>
  <si>
    <t>GMM Pfaudler Ltd</t>
  </si>
  <si>
    <t>Gujarat Apollo Industries Ltd</t>
  </si>
  <si>
    <t>Indian Card Clothing Company Ltd</t>
  </si>
  <si>
    <t>Inox Wind Ltd</t>
  </si>
  <si>
    <t>Kabra Extrusion Technik Ltd</t>
  </si>
  <si>
    <t>Lakshmi Machine Works Ltd</t>
  </si>
  <si>
    <t>Praj Industries Ltd</t>
  </si>
  <si>
    <t>Sanghvi Movers Ltd</t>
  </si>
  <si>
    <t>Suzlon Energy Ltd</t>
  </si>
  <si>
    <t>Titagarh Wagons Ltd</t>
  </si>
  <si>
    <t>TRF Ltd</t>
  </si>
  <si>
    <t>Walchandnagar Industries Ltd</t>
  </si>
  <si>
    <t>Windsor Machines Ltd</t>
  </si>
  <si>
    <t>Akash Infra-Projects Ltd</t>
  </si>
  <si>
    <t>Arvind SmartSpaces Ltd</t>
  </si>
  <si>
    <t>Atlanta Ltd</t>
  </si>
  <si>
    <t>Banka Bioloo Ltd</t>
  </si>
  <si>
    <t>Bharti Infratel Ltd</t>
  </si>
  <si>
    <t>Gammon Infrastructure Projects Ltd</t>
  </si>
  <si>
    <t>GMR Infrastructure Ltd</t>
  </si>
  <si>
    <t>Kridhan Infra Ltd</t>
  </si>
  <si>
    <t>Lanco Infratech Ltd</t>
  </si>
  <si>
    <t>MEP Infrastructure Developers Ltd</t>
  </si>
  <si>
    <t>Noida Toll Bridge Company Ltd</t>
  </si>
  <si>
    <t>PBA Infrastructure Ltd</t>
  </si>
  <si>
    <t>Pratibha Industries Ltd</t>
  </si>
  <si>
    <t>RattanIndia Infrastructure Ltd</t>
  </si>
  <si>
    <t>Transwind Infrastructures Ltd</t>
  </si>
  <si>
    <t>Unity Infraprojects Ltd</t>
  </si>
  <si>
    <t>Techno Electric  Engineering Company Ltd</t>
  </si>
  <si>
    <t>Texmaco Rail  Engineering Ltd</t>
  </si>
  <si>
    <t>Kesar Terminals  Infrastructure Ltd</t>
  </si>
  <si>
    <t>MITCON Consultancy  Engineering Services Ltd</t>
  </si>
  <si>
    <t>Asst Professor</t>
  </si>
  <si>
    <t>HOD MATHS</t>
  </si>
  <si>
    <t>TEACHER</t>
  </si>
  <si>
    <t>OTHER</t>
  </si>
  <si>
    <t>ACADEMIA</t>
  </si>
  <si>
    <t>Executive</t>
  </si>
  <si>
    <t>0 to 10</t>
  </si>
  <si>
    <t>About School</t>
  </si>
  <si>
    <t>Railways</t>
  </si>
  <si>
    <t>Our School is a old school. Our school is situated in rural area. School has a all the basic amenities for students. We have library with thousands of books, playground and computer lab . We have a steady electricity connection and access to internet. School is accessible by all-weather road. School undertakes numerous maths and science activities during the year. We also organize and participate in numerous debates and sports competitions.</t>
  </si>
  <si>
    <t>q</t>
  </si>
  <si>
    <t>ATL will be used to inspire the students as well as community members to understand the power of science.</t>
  </si>
  <si>
    <t>ATL will be used to change the thinking pattern of the children to a more rational and scientific way.</t>
  </si>
  <si>
    <t>ATL will be used to give them an opportunity to develop the hidden talent present in many children’s.</t>
  </si>
  <si>
    <t>ATL will help the children to prepare innovative science models by themselves.</t>
  </si>
  <si>
    <t>IDBI Bank Ltd</t>
  </si>
  <si>
    <t>Action Construction Equipment Ltd</t>
  </si>
  <si>
    <t>Punjab  Sind Bank</t>
  </si>
  <si>
    <t xml:space="preserve"> Sehgal</t>
  </si>
  <si>
    <t>Birlasoft Pvt Ltd</t>
  </si>
  <si>
    <t>Ceramics</t>
  </si>
  <si>
    <t>Hardware</t>
  </si>
  <si>
    <t>Cement</t>
  </si>
  <si>
    <t>Finance</t>
  </si>
  <si>
    <t>Car Dealer</t>
  </si>
  <si>
    <t>Computer Parts</t>
  </si>
  <si>
    <t>Grocery</t>
  </si>
  <si>
    <t>Clothes</t>
  </si>
  <si>
    <t>Mobile Phones</t>
  </si>
  <si>
    <t>Steel</t>
  </si>
  <si>
    <t>Glass</t>
  </si>
  <si>
    <t>Furniture</t>
  </si>
  <si>
    <t>Handloom</t>
  </si>
  <si>
    <t>Hosiery</t>
  </si>
  <si>
    <t>BSF</t>
  </si>
  <si>
    <t>CRPF</t>
  </si>
  <si>
    <t>Army</t>
  </si>
  <si>
    <t>Practise</t>
  </si>
  <si>
    <t>School</t>
  </si>
  <si>
    <t>College</t>
  </si>
  <si>
    <t>Name of Applicant School</t>
  </si>
  <si>
    <t>As per Monday.com</t>
  </si>
  <si>
    <t>Complete Address of School</t>
  </si>
  <si>
    <t>State</t>
  </si>
  <si>
    <t>District</t>
  </si>
  <si>
    <t>Pin Code</t>
  </si>
  <si>
    <t>Official Email Address</t>
  </si>
  <si>
    <t>Official Contact Number</t>
  </si>
  <si>
    <t>Name of the Principal</t>
  </si>
  <si>
    <t>Mobile Number</t>
  </si>
  <si>
    <t>Email Address</t>
  </si>
  <si>
    <t>Aadhar Number</t>
  </si>
  <si>
    <t>Aadhar Linked Mobile Number</t>
  </si>
  <si>
    <t>Name of the Vice Principal</t>
  </si>
  <si>
    <t>Name of Proposed ATL In-charge</t>
  </si>
  <si>
    <t>UDISE Number</t>
  </si>
  <si>
    <t>School E-Mail/Principal E-Mail/Email ID (AIM Login)</t>
  </si>
  <si>
    <t>Pre-Filled</t>
  </si>
  <si>
    <t>Years since Establishment</t>
  </si>
  <si>
    <t>Board of Affiliation</t>
  </si>
  <si>
    <t>Which area is your school in</t>
  </si>
  <si>
    <t>Co-educational</t>
  </si>
  <si>
    <t>Total Number of Teachers in School </t>
  </si>
  <si>
    <t> Total Student Enrolment of the School</t>
  </si>
  <si>
    <t>Education Grade Offered in School</t>
  </si>
  <si>
    <t>16 Years and above</t>
  </si>
  <si>
    <t>Rural</t>
  </si>
  <si>
    <t>Private-Unaided</t>
  </si>
  <si>
    <t>State Board</t>
  </si>
  <si>
    <t>Data</t>
  </si>
  <si>
    <t>Default Data</t>
  </si>
  <si>
    <t>School Phone Number/Principal Phone Number</t>
  </si>
  <si>
    <t>Office Numbers</t>
  </si>
  <si>
    <t>Aadhar Number (Principal)</t>
  </si>
  <si>
    <t>Email Address (Vice Principal)</t>
  </si>
  <si>
    <t>Tick all 3</t>
  </si>
  <si>
    <t>Post Graduate</t>
  </si>
  <si>
    <t>Science(PCB)/Maths</t>
  </si>
  <si>
    <t>Total Student Enrolment (VI to X)</t>
  </si>
  <si>
    <t>Highest qualification of Principal</t>
  </si>
  <si>
    <t>Stream of qualification of Principal</t>
  </si>
  <si>
    <t>Highest qualification of ATL in-charge</t>
  </si>
  <si>
    <t>Stream of qualification of ATL-in-charge</t>
  </si>
  <si>
    <t>Select State</t>
  </si>
  <si>
    <t>PAGE 1</t>
  </si>
  <si>
    <t>PAGE 2</t>
  </si>
  <si>
    <t>PAGE 3</t>
  </si>
  <si>
    <t>IF &lt;500, RANDOM BETWEEN (500 AND 525), OTHERWISE ACTUAL</t>
  </si>
  <si>
    <t>IF &lt;300, RANDOM BETWEEN (300 AND 325), OTHERWISE ACTUAL</t>
  </si>
  <si>
    <t>Plain</t>
  </si>
  <si>
    <t>Hilly</t>
  </si>
  <si>
    <t>Total number of Science teachers</t>
  </si>
  <si>
    <t>Total number of Maths teachers</t>
  </si>
  <si>
    <t>Total number of Computer Science teachers</t>
  </si>
  <si>
    <t>Average attendance (%)</t>
  </si>
  <si>
    <t>random between 90 and 94</t>
  </si>
  <si>
    <t>Total number of students from classes VI to XII/X.</t>
  </si>
  <si>
    <t>Average attendance (%) of students (calculated against total working days)</t>
  </si>
  <si>
    <t>Same for All 3 years</t>
  </si>
  <si>
    <t>Percentage of students (Grade X)</t>
  </si>
  <si>
    <t>Percentage of students (Grade XII)</t>
  </si>
  <si>
    <t>As per Matrix</t>
  </si>
  <si>
    <r>
      <t xml:space="preserve">IN </t>
    </r>
    <r>
      <rPr>
        <b/>
        <sz val="11"/>
        <color theme="1"/>
        <rFont val="Arial"/>
        <family val="2"/>
      </rPr>
      <t>CAPITAL</t>
    </r>
    <r>
      <rPr>
        <sz val="11"/>
        <color theme="1"/>
        <rFont val="Arial"/>
        <family val="2"/>
      </rPr>
      <t>/Correct Spelling</t>
    </r>
  </si>
  <si>
    <t>Principal Aadhar No.</t>
  </si>
  <si>
    <t>Random 12 Digits</t>
  </si>
  <si>
    <t>Compulsory Fill</t>
  </si>
  <si>
    <t>if Secondary/H Secondary</t>
  </si>
  <si>
    <t>Co-educational?</t>
  </si>
  <si>
    <t>Number of Intra-School Science Activities</t>
  </si>
  <si>
    <t>b) Inter-School</t>
  </si>
  <si>
    <t>c) Awards Won</t>
  </si>
  <si>
    <t>NTSE</t>
  </si>
  <si>
    <t>JSTS</t>
  </si>
  <si>
    <t>KVPY</t>
  </si>
  <si>
    <t>NSO</t>
  </si>
  <si>
    <t>STATE</t>
  </si>
  <si>
    <t>Random 5 to 10</t>
  </si>
  <si>
    <t>Random 0 to 5</t>
  </si>
  <si>
    <t>Random 10 to 50</t>
  </si>
  <si>
    <t>Extra-curricular Awards</t>
  </si>
  <si>
    <t>Random 10 to 15</t>
  </si>
  <si>
    <t>Number of alumni engaged</t>
  </si>
  <si>
    <t>Number of Mentors engaged</t>
  </si>
  <si>
    <t>Number of STEM Sessions</t>
  </si>
  <si>
    <t>Random 2 to 7</t>
  </si>
  <si>
    <t>100 Combinations</t>
  </si>
  <si>
    <t>Our school aims at providing practical oriented education in this rural faculty, in order to create a scientific environment leading the students towards the clear vision of the developed scientific nation and we lay a special platform for the students who have burning desire to become scientist. Our school believes in Learning by doing. Therefore school try to provide ample opportunities to achieve it in spite of the financial constraint. To eradicate superstition in these localities and will help to Develop a scientific attitude among these children so that they can take active part in the Development of the nation. Explore more about Science and Technology to foster better understanding So that we can secure their future with meaningful employment</t>
  </si>
  <si>
    <t>We have keen learners and would want them to improve on their problem-solving mindset We have several young learners who have remarkable scientific opportunities. We are the leading institution of the area extracting technological and scientific vision. Many students from our school participated in various state level and National level exhibition &amp; project works submission program.  It really needs ATL to assist our students with advance mode of academic carrier. It is in dire need of ATL to enhance our students' academic excellence. We have keen learners and would want them to improve on their problem-solving mindset We have limited access to our material in our region</t>
  </si>
  <si>
    <t>Collaborate with various scientific organizations to encourage more hands-on experiment’s for our children To garner further participation in Science and Math’s competitions We have several young learners who have remarkable scientific opportunities. We are the leading institution of the area extracting technological and scientific vision. Many students from our school participated in various state level and National level exhibition &amp; project works submission program.  To garner further participation in Science and Math’s competitions Increase focus towards technology compared to Sports and Cultural activities</t>
  </si>
  <si>
    <t>To garner further participation in Science and Math’s competitions We require assistance guidance in using available material and in fostering creativity &amp; innovation We have limited access to our material in our region To eradicate superstition in these localities and will help to Develop a scientific attitude among these children so that they can take active part in the Development of the nation. Increase focus towards technology compared to Sports and Cultural activities</t>
  </si>
  <si>
    <t>Explore more about Science and Technology to foster better understanding We require assistance guidance in using available material and in fostering creativity &amp; innovation It really needs ATL to assist our students with advance mode of academic carrier. It is in dire need of ATL to enhance our students' academic excellence. We have several young learners who have remarkable scientific opportunities. We are the leading institution of the area extracting technological and scientific vision. Many students from our school participated in various state level and National level exhibition &amp; project works submission program.  Our school aims at providing practical oriented education in this rural faculty, in order to create a scientific environment leading the students towards the clear vision of the developed scientific nation and we lay a special platform for the students who have burning desire to become scientist.</t>
  </si>
  <si>
    <t>50 Words</t>
  </si>
  <si>
    <t>100 Words</t>
  </si>
  <si>
    <t xml:space="preserve">What activities will you do in the ATL </t>
  </si>
  <si>
    <t>People</t>
  </si>
  <si>
    <t>Date</t>
  </si>
  <si>
    <t>Coordinator</t>
  </si>
  <si>
    <t>UDISE (AIM Login)</t>
  </si>
  <si>
    <t>Dup. of UDISE (Actual)</t>
  </si>
  <si>
    <t>Email Id (AIM Login)</t>
  </si>
  <si>
    <t>ATL UID</t>
  </si>
  <si>
    <t>Email Password</t>
  </si>
  <si>
    <t>AIM Password</t>
  </si>
  <si>
    <t>Letterhead</t>
  </si>
  <si>
    <t>Form Submitted</t>
  </si>
  <si>
    <t>Lab Layout</t>
  </si>
  <si>
    <t>Space Letter</t>
  </si>
  <si>
    <t>MOA</t>
  </si>
  <si>
    <t>Bond Form</t>
  </si>
  <si>
    <t>Passbook</t>
  </si>
  <si>
    <t>PAN Card Available</t>
  </si>
  <si>
    <t>PAN Name</t>
  </si>
  <si>
    <t>Pan Number</t>
  </si>
  <si>
    <t>IT Declaration (School)</t>
  </si>
  <si>
    <t>IT Declaration (Society)</t>
  </si>
  <si>
    <t>Bank Name</t>
  </si>
  <si>
    <t>Account Holder Name</t>
  </si>
  <si>
    <t>Account No</t>
  </si>
  <si>
    <t>IFSC Code</t>
  </si>
  <si>
    <t>AIM Documentation</t>
  </si>
  <si>
    <t>Status Check Date</t>
  </si>
  <si>
    <t>Login Change</t>
  </si>
  <si>
    <t>Document Status (E-Mail)</t>
  </si>
  <si>
    <t>E-Mail Receive Date</t>
  </si>
  <si>
    <t>Rejection Reason</t>
  </si>
  <si>
    <t>Action to be Taken</t>
  </si>
  <si>
    <t>Ticket No</t>
  </si>
  <si>
    <t>Coordinator Informed</t>
  </si>
  <si>
    <t>Hard Copy of Documents Couriered</t>
  </si>
  <si>
    <t>UDISE (Actual)</t>
  </si>
  <si>
    <t>Road/Street/Post Office/Plot/Building</t>
  </si>
  <si>
    <t>Area/Locality/Block</t>
  </si>
  <si>
    <t>Town/Village/City</t>
  </si>
  <si>
    <t>Pincode</t>
  </si>
  <si>
    <t>Dup. of District</t>
  </si>
  <si>
    <t>School Pan No</t>
  </si>
  <si>
    <t>Society Name</t>
  </si>
  <si>
    <t>Society Pan No</t>
  </si>
  <si>
    <t>School Email</t>
  </si>
  <si>
    <t>School Phone Number</t>
  </si>
  <si>
    <t>School Phone No 2</t>
  </si>
  <si>
    <t>Aadhar Linked Mobile No.</t>
  </si>
  <si>
    <t>Principal Email</t>
  </si>
  <si>
    <t>Vice Principal Name</t>
  </si>
  <si>
    <t>Vice Principal Email</t>
  </si>
  <si>
    <t>Vice Principal Aadhar No</t>
  </si>
  <si>
    <t>ATL In-charge Name</t>
  </si>
  <si>
    <t>ATL In-Charge Email</t>
  </si>
  <si>
    <t>ATL In-Charge Aadhar No</t>
  </si>
  <si>
    <t>Accounts Officer Name</t>
  </si>
  <si>
    <t>Accounts Officer Aadhar No</t>
  </si>
  <si>
    <t>School Type</t>
  </si>
  <si>
    <t>Year of Establishment</t>
  </si>
  <si>
    <t>Board Affiliation No</t>
  </si>
  <si>
    <t>Board Affiliation Date</t>
  </si>
  <si>
    <t>School Category</t>
  </si>
  <si>
    <t>School Area</t>
  </si>
  <si>
    <t>Co-Educational</t>
  </si>
  <si>
    <t>Education Grade Offered</t>
  </si>
  <si>
    <t>Total No of Teachers</t>
  </si>
  <si>
    <t>Total No of Students</t>
  </si>
  <si>
    <t>Students (VI to X/XII)</t>
  </si>
  <si>
    <t>Girl Students (VI to X/XII)</t>
  </si>
  <si>
    <t>Highest Principal Qualification</t>
  </si>
  <si>
    <t>Qualification Stream</t>
  </si>
  <si>
    <t>Highest ATL Incharge Qualification</t>
  </si>
  <si>
    <t>State Type</t>
  </si>
  <si>
    <t>Submission Date</t>
  </si>
  <si>
    <t/>
  </si>
  <si>
    <t>Filled by School</t>
  </si>
  <si>
    <t>Received - Correct</t>
  </si>
  <si>
    <t>State Government</t>
  </si>
  <si>
    <t>Upper Primary</t>
  </si>
  <si>
    <t>abcd@#8910</t>
  </si>
  <si>
    <t>Private-unaided</t>
  </si>
  <si>
    <t>Upper Primary, Secondary</t>
  </si>
  <si>
    <t>2006</t>
  </si>
  <si>
    <t>Samrat</t>
  </si>
  <si>
    <t>JHARKHAND</t>
  </si>
  <si>
    <t>RANCHI</t>
  </si>
  <si>
    <t>GURUGRAM PUBLIC  SCHOOL</t>
  </si>
  <si>
    <t>HAZARIBAG</t>
  </si>
  <si>
    <t>20040407402</t>
  </si>
  <si>
    <t>GURUGRAMPS@outlook.com</t>
  </si>
  <si>
    <t>iizw0w</t>
  </si>
  <si>
    <t>7TH MILE CHOWK KHARNA ROAD</t>
  </si>
  <si>
    <t>BISHNUGARH</t>
  </si>
  <si>
    <t>PANDWA POKHAR</t>
  </si>
  <si>
    <t>825312</t>
  </si>
  <si>
    <t>GURUGRAMHBAG@GMAIL.COM</t>
  </si>
  <si>
    <t>SUBASH KR MAHTO</t>
  </si>
  <si>
    <t>916809110863</t>
  </si>
  <si>
    <t>GOVT UPG HIGH SCHOOL SAKARPADA</t>
  </si>
  <si>
    <t>20140405802</t>
  </si>
  <si>
    <t>20140405801</t>
  </si>
  <si>
    <t>govtupghighss@outlook.com</t>
  </si>
  <si>
    <t>ls6mg1</t>
  </si>
  <si>
    <t>KORAMBI</t>
  </si>
  <si>
    <t>MANDAR</t>
  </si>
  <si>
    <t>SAKARPADA</t>
  </si>
  <si>
    <t>835214</t>
  </si>
  <si>
    <t>NUHSSAKAR@GMAIL.COM</t>
  </si>
  <si>
    <t>HARI MOHAN RAM</t>
  </si>
  <si>
    <t>1959</t>
  </si>
  <si>
    <t>GYANODAY VIKAS SCHOOL</t>
  </si>
  <si>
    <t>20040301125</t>
  </si>
  <si>
    <t>20040301124</t>
  </si>
  <si>
    <t>gyanodayvikass@outlook.com</t>
  </si>
  <si>
    <t>8mr1cq</t>
  </si>
  <si>
    <t>BHAGWAN BAGI ROAD, BARKAGAONN</t>
  </si>
  <si>
    <t>BARKAGAON</t>
  </si>
  <si>
    <t>825311</t>
  </si>
  <si>
    <t>GYANODAYVIKASSCHOOL@GMAIL.COM</t>
  </si>
  <si>
    <t>SIKANDRA KUMAR SONI</t>
  </si>
  <si>
    <t>432063572029</t>
  </si>
  <si>
    <t>2017</t>
  </si>
  <si>
    <t>EDISON PUBLIC SCHOOL</t>
  </si>
  <si>
    <t>20042402804</t>
  </si>
  <si>
    <t>20042402802</t>
  </si>
  <si>
    <t>EDISONPUBLICSchool@outlook.com</t>
  </si>
  <si>
    <t>61z9p0</t>
  </si>
  <si>
    <t>TATI JHARIA</t>
  </si>
  <si>
    <t>SADARO, TATI JHARIA</t>
  </si>
  <si>
    <t>825313</t>
  </si>
  <si>
    <t>YUVAHZB@GMAIL.COM</t>
  </si>
  <si>
    <t>SUDHA KUMARI</t>
  </si>
  <si>
    <t>375341825824</t>
  </si>
  <si>
    <t>2011</t>
  </si>
  <si>
    <t>Do we need to fill this</t>
  </si>
  <si>
    <t xml:space="preserve">Any Other </t>
  </si>
  <si>
    <t>Science(PCB)</t>
  </si>
  <si>
    <t>Plain State</t>
  </si>
  <si>
    <t>students (16-17)</t>
  </si>
  <si>
    <t>students (17-18)</t>
  </si>
  <si>
    <t>students (18-19)</t>
  </si>
  <si>
    <t>Total Teachers</t>
  </si>
  <si>
    <t>Total Students (VI to X)</t>
  </si>
  <si>
    <t>Inter-School</t>
  </si>
  <si>
    <t>Awards Won</t>
  </si>
  <si>
    <t>Number of alumni</t>
  </si>
  <si>
    <t>Number of Mentors</t>
  </si>
  <si>
    <t>STEM Sessions</t>
  </si>
  <si>
    <t>Why school be selected</t>
  </si>
  <si>
    <t xml:space="preserve">Activities in the ATL </t>
  </si>
  <si>
    <t>Our School is a reputed school. Our school is situated in rural area. We provide all the basic amenities to students. We have adequate teaching and non teaching staff. We have library with thousands of books playground and computer lab. We have a steady electricity connection and access to internet. We have well built classes and staff rooms. School is accessible by all weather roads. School undertakes numerous mathematics and science activities during the year. We also organize and participate in numerous debates and sports competitions. We focus on overall growth of the student.</t>
  </si>
  <si>
    <t>NAME</t>
  </si>
  <si>
    <t>FREQUENCY</t>
  </si>
  <si>
    <t>AFFILIATION</t>
  </si>
  <si>
    <t>DESIGNATION</t>
  </si>
  <si>
    <t>ORGANIZATION</t>
  </si>
  <si>
    <t>PHONE NUMBER</t>
  </si>
  <si>
    <t>Once a month</t>
  </si>
  <si>
    <t>Once a quarter</t>
  </si>
  <si>
    <t>Once a year</t>
  </si>
  <si>
    <t>Bi-annual</t>
  </si>
  <si>
    <t>Alumni</t>
  </si>
  <si>
    <t>Mentor</t>
  </si>
  <si>
    <t>Others (Govt/ NGO/ Trust/)</t>
  </si>
  <si>
    <t>Business</t>
  </si>
  <si>
    <t>Bank PO</t>
  </si>
  <si>
    <t>Navy Officer</t>
  </si>
  <si>
    <t>Tahsildar</t>
  </si>
  <si>
    <t>Railway Officer</t>
  </si>
  <si>
    <t>Airforce Officer</t>
  </si>
  <si>
    <t xml:space="preserve">Senior Engineer </t>
  </si>
  <si>
    <t>District Court</t>
  </si>
  <si>
    <t>Civil Engineer</t>
  </si>
  <si>
    <t>Electricity Board</t>
  </si>
  <si>
    <t>Sub-Inspector</t>
  </si>
  <si>
    <t>CISF</t>
  </si>
  <si>
    <t>NABARD </t>
  </si>
  <si>
    <t>Police Constable</t>
  </si>
  <si>
    <t>Railway Paramedical</t>
  </si>
  <si>
    <t>Postal Officer</t>
  </si>
  <si>
    <t>Raliway TTE</t>
  </si>
  <si>
    <t>Transport Department</t>
  </si>
  <si>
    <t>Medical Demonstrator</t>
  </si>
  <si>
    <t>Cooperative Inspector</t>
  </si>
  <si>
    <t>Cooperative Auditor</t>
  </si>
  <si>
    <t>Medical Technologists</t>
  </si>
  <si>
    <t>Budget Officer</t>
  </si>
  <si>
    <t>Dentist</t>
  </si>
  <si>
    <t>Technician</t>
  </si>
  <si>
    <t>Architect</t>
  </si>
  <si>
    <t>Scientist</t>
  </si>
  <si>
    <t>Govt College</t>
  </si>
  <si>
    <t>Spandana Sphoor</t>
  </si>
  <si>
    <t>Indostar Capita</t>
  </si>
  <si>
    <t>Paisalo Digital</t>
  </si>
  <si>
    <t>PTC India Fin</t>
  </si>
  <si>
    <t>Balmer Invest</t>
  </si>
  <si>
    <t>Ugro Capital</t>
  </si>
  <si>
    <t>Magma Fincorp</t>
  </si>
  <si>
    <t>The Investment</t>
  </si>
  <si>
    <t>SREI Infra</t>
  </si>
  <si>
    <t>Arman Financial</t>
  </si>
  <si>
    <t>Summit Sec</t>
  </si>
  <si>
    <t>Vardhman Hold</t>
  </si>
  <si>
    <t>Finkurve Fin</t>
  </si>
  <si>
    <t>Best Agrolife</t>
  </si>
  <si>
    <t>Sasta Sundar</t>
  </si>
  <si>
    <t>Rel Capital</t>
  </si>
  <si>
    <t>GL</t>
  </si>
  <si>
    <t>Niyogin Fintech</t>
  </si>
  <si>
    <t>SIL Invest</t>
  </si>
  <si>
    <t>Industrial Inv</t>
  </si>
  <si>
    <t>Coral India Fin</t>
  </si>
  <si>
    <t>Capital Trust</t>
  </si>
  <si>
    <t>Ind &amp; Prud Invt</t>
  </si>
  <si>
    <t>Nahar Capital</t>
  </si>
  <si>
    <t>CSL Fin</t>
  </si>
  <si>
    <t>IndiaNivesh</t>
  </si>
  <si>
    <t>Moneyboxx Finan</t>
  </si>
  <si>
    <t>Motor and Gen F</t>
  </si>
  <si>
    <t>Sakthi Finance</t>
  </si>
  <si>
    <t>Mercantile Vent</t>
  </si>
  <si>
    <t>Arnold Holdings</t>
  </si>
  <si>
    <t>Shardul Sec</t>
  </si>
  <si>
    <t>BNK Capital</t>
  </si>
  <si>
    <t>Leading Leasing</t>
  </si>
  <si>
    <t>Starteck Financ</t>
  </si>
  <si>
    <t>U. Y. Fincorp</t>
  </si>
  <si>
    <t>Mangalam Ind</t>
  </si>
  <si>
    <t>Baid Leasing</t>
  </si>
  <si>
    <t>Ladderup Fin</t>
  </si>
  <si>
    <t>Midas Infra</t>
  </si>
  <si>
    <t>Intec Capital</t>
  </si>
  <si>
    <t>Shalibhadra Fin</t>
  </si>
  <si>
    <t>Sonal Mercant</t>
  </si>
  <si>
    <t>Ashika Credit</t>
  </si>
  <si>
    <t>TCFC Finance</t>
  </si>
  <si>
    <t>Sangam Renewabl</t>
  </si>
  <si>
    <t>Comfort</t>
  </si>
  <si>
    <t>Capital Trade</t>
  </si>
  <si>
    <t>Jaykay Enter</t>
  </si>
  <si>
    <t>Pro Fin Capital</t>
  </si>
  <si>
    <t>Anupam Finserv</t>
  </si>
  <si>
    <t>Optimus Finance</t>
  </si>
  <si>
    <t>Innovassynth</t>
  </si>
  <si>
    <t>Escorts Finance</t>
  </si>
  <si>
    <t>Glance Fin</t>
  </si>
  <si>
    <t>India Lease Dev</t>
  </si>
  <si>
    <t>Morarka Finance</t>
  </si>
  <si>
    <t>Mansi Financ</t>
  </si>
  <si>
    <t>Anjani Foods</t>
  </si>
  <si>
    <t>Ad Manum Fin</t>
  </si>
  <si>
    <t>Meenakshi Ent</t>
  </si>
  <si>
    <t>TCI Finance</t>
  </si>
  <si>
    <t>Ind Cap</t>
  </si>
  <si>
    <t>BCL Enterprises</t>
  </si>
  <si>
    <t>Upasana Finance</t>
  </si>
  <si>
    <t>United Credit</t>
  </si>
  <si>
    <t>Shivom Investme</t>
  </si>
  <si>
    <t>C&amp;KFS</t>
  </si>
  <si>
    <t>Libord Finance</t>
  </si>
  <si>
    <t>Abhinav Leasing</t>
  </si>
  <si>
    <t>Sulabh Engineer</t>
  </si>
  <si>
    <t>Integrated Cap</t>
  </si>
  <si>
    <t>Paragon Finance</t>
  </si>
  <si>
    <t>Hasti Finance</t>
  </si>
  <si>
    <t>Inter Globe Fin</t>
  </si>
  <si>
    <t>Viji Finance</t>
  </si>
  <si>
    <t>NCL Research</t>
  </si>
  <si>
    <t>So that we can secure their future with meaningful employment ATL is an innovation mission by the central Government under NITI AAYOG with a vision to create scientific temper and cultivate the spirit of curiosity and innovation among the students; our school may nurture the effective scientific vision.</t>
  </si>
  <si>
    <t xml:space="preserve">Our children will learn all modern technologies as ATL would contain educational and learning diy kits and equipment on science, electronics, robotics, open source microcontroller boards, sensors and 3D printers and computers. </t>
  </si>
  <si>
    <t>In order to foster inventiveness among students, ATL can conduct different activities ranging from regional and national level competitions, exhibitions, workshops on problem solving, designing and fabrication of products, lecture series etc. at periodic intervals.</t>
  </si>
  <si>
    <t>ATL with a vision to create scientific temper and cultivate the spirit of curiosity and innovation among the students. Our school may nurture the effective scientific vision to its students or your learners. A large number of students can satisfy their inquisitive nature by performing the experiments.</t>
  </si>
  <si>
    <t>Explore more about Science and Technology to foster better understanding Our school aims at providing practical oriented education in this rural faculty, in order to create a scientific environment leading the students towards the clear vision of the developed scientific nation and we lay a special platform.</t>
  </si>
  <si>
    <t>A large number of students can satisfy their inquisitive nature by performing the experiments on their own Our school believes in Learning by doing, however are financially constraint Our school aims at providing practical oriented education in this rural faculty, in order to create a scientific environment.</t>
  </si>
  <si>
    <t>Many students from our school participated in various state level and National level exhibition &amp; project works submission program.  We have limited Knowledge and access to information as most of our students are from economically backward families. We want to secure their future with meaningful employment.</t>
  </si>
  <si>
    <t>ATL targets the young innovators of Class VI-XII and helps them in learning innovative skills like problem-solving, creative thinking abilities, and adaptive learning, etc. The students are provided with tools &amp; equipment using which they develop a solid foundation of STEM learning concepts in an easy manner.</t>
  </si>
  <si>
    <t>The introduction of ATL tinkering labs promises a multi-faceted growth of students in STEM subjects due to its innovative approach and the success tinkering has achieved in various parts of the world.</t>
  </si>
  <si>
    <t>Our students want to understand and apply the scientific principles during the process of creation, rather than following the instructions or just relying on hit and tries approach. They are very inquisitive and we can provide them with a better platform</t>
  </si>
  <si>
    <t>The idea of the ATL is to ensure that children think out of the box and have the liberty to make our own road map for executing their thoughts in to interesting projects for the benefit of the community at large</t>
  </si>
  <si>
    <t>To give our children the experience of a modern word and best of technologies so that they are prepared for better job opportunities than is currently available in the district.</t>
  </si>
  <si>
    <t>To give our children equal opportunity similar to those available in bigger cities, so that they can learn and experience technology innovation. It will help empower young minds to identify their talent and unleash their innovative thoughts.</t>
  </si>
  <si>
    <t>The very structure of Atal Tinkering labs allows the students to perfectly blend the left and right brain. It helps the students to develop a natural “liking” towards their subjects.</t>
  </si>
  <si>
    <t>We will teach our students essential 21st-century skills which will help them in developing their professional and personal skills and reach higher milestones in life than can be currently achieved.</t>
  </si>
  <si>
    <t>To create a work space where young minds can learn innovation skills and sculpt ideas through hands-on/ do-it-yourself activities. To create opportunities for our students to work and learn in a flexible environment leading to participation in multiple regional and national level competitions and exhibitions</t>
  </si>
  <si>
    <t>ATL will be used to give them an opportunity to develop the hidden talent present in many children’s. We want our students to be well trained post schools, so that if even they get an opportunity in a smaller university, they would still be able to shine bright.</t>
  </si>
  <si>
    <t>The following activities will be undertaken- tackling in-school/local problems such as testing &amp; assuring clean drinking water for school students or testing the quality of food provided in MID-day Meal.</t>
  </si>
  <si>
    <t>ATL will help the children to prepare innovative science models by themselves. ATL will be used to inspire the students as well as community members to understand the power of science.</t>
  </si>
  <si>
    <t>Train the teacher on new Technologies to improve their knowledge of technology, math and science for the effective organization of the activities ATL will be used to change the thinking pattern of the children to a more rational and scientific way.</t>
  </si>
  <si>
    <t>We call resource persons time and again to interact with our students pertaining to their academic queries. We will also host Inter School &amp; District level Science &amp; tech exhibition / competitions frequently.</t>
  </si>
  <si>
    <t xml:space="preserve">We will use ATL to create real-life solutions such as increased Safety of Students in school premises.  Create real-life solutions such as increased Safety of Students in school premises. </t>
  </si>
  <si>
    <t xml:space="preserve">Tinkering is about getting your hands dirty, learning from your mistakes, exploring new things and being unafraid to fail.  </t>
  </si>
  <si>
    <t>The use of mechanical tools will be very beneficial for our students so that they can help their parents or neighbor in daily issues faced. Now they wouldn’t have to be dependent on others</t>
  </si>
  <si>
    <t>The use of computers extensively in the school will help create a brighter future for our children. They can learn to create their own programs &amp; applications and create those for the larger benefit of the society</t>
  </si>
  <si>
    <t>Robotics is a platform never explored by our students and they are excited to be working on this new platform and be creating their own range of helper robots and put it to use not only within the school premises but also within the village.</t>
  </si>
  <si>
    <t>We will conduct many activities such as regional and national level competitions, exhibitions, workshops on problem solving, designing and fabrication of products, lecture series etc. at periodic intervals.</t>
  </si>
  <si>
    <t>Our school plans on increasing interactions with industry, academia and students from other schools and colleges and universities and hosting STEM and entrepreneurship talks by reputed speakers to inspire our students.</t>
  </si>
  <si>
    <t>Vice Mobile Number</t>
  </si>
  <si>
    <t>ATL Mobile Number</t>
  </si>
  <si>
    <t>ATL Aadhar Linked Mobile Number</t>
  </si>
  <si>
    <t>Vice Aadhar Linked Mobile Number</t>
  </si>
  <si>
    <t>Aadhar Number Atl</t>
  </si>
  <si>
    <t>Email Address Atl</t>
  </si>
  <si>
    <t>Average attendance (%)1</t>
  </si>
  <si>
    <t>Average attendance (%)2</t>
  </si>
  <si>
    <t>Average attendance (%)3</t>
  </si>
  <si>
    <t>students attendance1</t>
  </si>
  <si>
    <t>students attendance2</t>
  </si>
  <si>
    <t>students attendance3</t>
  </si>
  <si>
    <t>Total Students</t>
  </si>
  <si>
    <t>Board result1</t>
  </si>
  <si>
    <t>Board result2</t>
  </si>
  <si>
    <t>Board result3</t>
  </si>
  <si>
    <t>Board result4</t>
  </si>
  <si>
    <t>Board result5</t>
  </si>
  <si>
    <t>Board result6</t>
  </si>
  <si>
    <t>Board result7</t>
  </si>
  <si>
    <t>Board result8</t>
  </si>
  <si>
    <t>Board result9</t>
  </si>
  <si>
    <t>Board result10</t>
  </si>
  <si>
    <t>Board result11</t>
  </si>
  <si>
    <t>Board result12</t>
  </si>
  <si>
    <t>Board result13</t>
  </si>
  <si>
    <t>BOARD RESULT121</t>
  </si>
  <si>
    <t>BOARD RESULT122</t>
  </si>
  <si>
    <t>Board result14</t>
  </si>
  <si>
    <t>BOARD RESULT123</t>
  </si>
  <si>
    <t>Board result15</t>
  </si>
  <si>
    <t>BOARD RESULT124</t>
  </si>
  <si>
    <t>BOARD RESULT125</t>
  </si>
  <si>
    <t>BOARD RESULT126</t>
  </si>
  <si>
    <t>BOARD RESULT127</t>
  </si>
  <si>
    <t>BOARD RESULT128</t>
  </si>
  <si>
    <t>BOARD RESULT129</t>
  </si>
  <si>
    <t>BOARD RESULT130</t>
  </si>
  <si>
    <t>BOARD RESULT131</t>
  </si>
  <si>
    <t>BOARD RESULT132</t>
  </si>
  <si>
    <t>BOARD RESULT133</t>
  </si>
  <si>
    <t>BOARD RESULT134</t>
  </si>
  <si>
    <t>BOARD RESULT135</t>
  </si>
  <si>
    <t>intra</t>
  </si>
  <si>
    <t>alumini name 1</t>
  </si>
  <si>
    <t>frequency1</t>
  </si>
  <si>
    <t>affilation1</t>
  </si>
  <si>
    <t>organisation1</t>
  </si>
  <si>
    <t>designation1</t>
  </si>
  <si>
    <t>alumini name 2</t>
  </si>
  <si>
    <t>frequency2</t>
  </si>
  <si>
    <t>affilation2</t>
  </si>
  <si>
    <t>organisation2</t>
  </si>
  <si>
    <t>designation2</t>
  </si>
  <si>
    <t>alumini name 3</t>
  </si>
  <si>
    <t>frequency3</t>
  </si>
  <si>
    <t>affilation3</t>
  </si>
  <si>
    <t>organisation3</t>
  </si>
  <si>
    <t>designation3</t>
  </si>
  <si>
    <t>alumini name 4</t>
  </si>
  <si>
    <t>frequency4</t>
  </si>
  <si>
    <t>affilation4</t>
  </si>
  <si>
    <t>organisation4</t>
  </si>
  <si>
    <t>designation4</t>
  </si>
  <si>
    <t>alumini name 5</t>
  </si>
  <si>
    <t>frequency5</t>
  </si>
  <si>
    <t>affilation5</t>
  </si>
  <si>
    <t>organisation5</t>
  </si>
  <si>
    <t>designation5</t>
  </si>
  <si>
    <t>alumini name 6</t>
  </si>
  <si>
    <t>frequency 6</t>
  </si>
  <si>
    <t>affilation 6</t>
  </si>
  <si>
    <t>organisation 6</t>
  </si>
  <si>
    <t>designation 6</t>
  </si>
  <si>
    <t>CONTACT 6</t>
  </si>
  <si>
    <t>alumini name 7</t>
  </si>
  <si>
    <t>frequency 7</t>
  </si>
  <si>
    <t>affilation 7</t>
  </si>
  <si>
    <t>organisation 7</t>
  </si>
  <si>
    <t>designation 7</t>
  </si>
  <si>
    <t>CONTACT 7</t>
  </si>
  <si>
    <t>alumini name 8</t>
  </si>
  <si>
    <t>frequency 8</t>
  </si>
  <si>
    <t>affilation 8</t>
  </si>
  <si>
    <t>organisation 8</t>
  </si>
  <si>
    <t>designation 8</t>
  </si>
  <si>
    <t>CONTACT 8</t>
  </si>
  <si>
    <t>alumini name 9</t>
  </si>
  <si>
    <t>frequency 9</t>
  </si>
  <si>
    <t>affilation 9</t>
  </si>
  <si>
    <t>organisation 9</t>
  </si>
  <si>
    <t>designation 9</t>
  </si>
  <si>
    <t>CONTACT 9</t>
  </si>
  <si>
    <t>alumini name 10</t>
  </si>
  <si>
    <t>frequency 10</t>
  </si>
  <si>
    <t>affilation 10</t>
  </si>
  <si>
    <t>organisation 10</t>
  </si>
  <si>
    <t>designation 10</t>
  </si>
  <si>
    <t>CONTACT10</t>
  </si>
  <si>
    <t>UPG HIGH SCHOOL POKHARIYA</t>
  </si>
  <si>
    <t>PAKUR</t>
  </si>
  <si>
    <t>20100721801</t>
  </si>
  <si>
    <t>upghsp@outlook.com</t>
  </si>
  <si>
    <t>qc9kfs</t>
  </si>
  <si>
    <t>PATHARGHATTA</t>
  </si>
  <si>
    <t>MAHESHPUR</t>
  </si>
  <si>
    <t>POKHARIYA</t>
  </si>
  <si>
    <t>814111</t>
  </si>
  <si>
    <t>HIGHSCHOOLPOKHARIA@GMAIL.COM</t>
  </si>
  <si>
    <t>MUNSHI MURMU</t>
  </si>
  <si>
    <t>MUNSHIMURMU7@GMAIL.COM</t>
  </si>
  <si>
    <t>344748586292</t>
  </si>
  <si>
    <t>1966</t>
  </si>
  <si>
    <t>IMPERIAL PUBLIC SCHOOL</t>
  </si>
  <si>
    <t>GIRIDIH</t>
  </si>
  <si>
    <t>20060305403</t>
  </si>
  <si>
    <t>imperialpublics@outlook.com</t>
  </si>
  <si>
    <t>lb76s2</t>
  </si>
  <si>
    <t>PALOUNJIYA</t>
  </si>
  <si>
    <t>BIRNI</t>
  </si>
  <si>
    <t>BARAHMASIYA</t>
  </si>
  <si>
    <t>825324</t>
  </si>
  <si>
    <t>IPS20060305403@GMAIL.COM</t>
  </si>
  <si>
    <t>ROHIT KUMAR</t>
  </si>
  <si>
    <t>ROHITMASTER555@GMAIL.COM</t>
  </si>
  <si>
    <t>531102684229</t>
  </si>
  <si>
    <t>2014</t>
  </si>
</sst>
</file>

<file path=xl/styles.xml><?xml version="1.0" encoding="utf-8"?>
<styleSheet xmlns="http://schemas.openxmlformats.org/spreadsheetml/2006/main">
  <numFmts count="2">
    <numFmt numFmtId="164" formatCode="0.0%"/>
    <numFmt numFmtId="165" formatCode="yyyy\-mm\-dd"/>
  </numFmts>
  <fonts count="41">
    <font>
      <sz val="11"/>
      <color theme="1"/>
      <name val="Arial"/>
    </font>
    <font>
      <sz val="11"/>
      <color theme="1"/>
      <name val="Calibri"/>
      <family val="2"/>
      <scheme val="minor"/>
    </font>
    <font>
      <b/>
      <sz val="11"/>
      <color theme="1"/>
      <name val="Calibri"/>
    </font>
    <font>
      <sz val="11"/>
      <name val="Arial"/>
    </font>
    <font>
      <sz val="11"/>
      <color theme="1"/>
      <name val="Calibri"/>
    </font>
    <font>
      <b/>
      <sz val="18"/>
      <color theme="1"/>
      <name val="Calibri"/>
    </font>
    <font>
      <sz val="11"/>
      <color rgb="FF000000"/>
      <name val="Calibri"/>
    </font>
    <font>
      <sz val="11"/>
      <color theme="1"/>
      <name val="Calibri"/>
    </font>
    <font>
      <sz val="11"/>
      <color rgb="FF000000"/>
      <name val="Arial"/>
    </font>
    <font>
      <b/>
      <sz val="11"/>
      <color rgb="FFFF0000"/>
      <name val="Calibri"/>
    </font>
    <font>
      <b/>
      <sz val="18"/>
      <color rgb="FFFF0000"/>
      <name val="Calibri"/>
    </font>
    <font>
      <i/>
      <sz val="11"/>
      <color rgb="FFFF0000"/>
      <name val="Calibri"/>
    </font>
    <font>
      <b/>
      <i/>
      <sz val="11"/>
      <color rgb="FFFF0000"/>
      <name val="Calibri"/>
    </font>
    <font>
      <b/>
      <u/>
      <sz val="12"/>
      <color rgb="FF000000"/>
      <name val="Calibri"/>
    </font>
    <font>
      <b/>
      <sz val="11"/>
      <color rgb="FF000000"/>
      <name val="Calibri"/>
    </font>
    <font>
      <u/>
      <sz val="11"/>
      <color theme="10"/>
      <name val="Calibri"/>
    </font>
    <font>
      <b/>
      <u/>
      <sz val="12"/>
      <color rgb="FF000000"/>
      <name val="Calibri"/>
    </font>
    <font>
      <u/>
      <sz val="11"/>
      <color rgb="FF1155CC"/>
      <name val="Arial"/>
    </font>
    <font>
      <sz val="12"/>
      <color rgb="FF000000"/>
      <name val="Noto Sans Symbols"/>
    </font>
    <font>
      <sz val="12"/>
      <color rgb="FF000000"/>
      <name val="Modern no. 20"/>
    </font>
    <font>
      <sz val="11"/>
      <color rgb="FF333333"/>
      <name val="Roboto"/>
    </font>
    <font>
      <b/>
      <sz val="11"/>
      <color theme="1"/>
      <name val="Calibri"/>
    </font>
    <font>
      <sz val="7"/>
      <color rgb="FF000000"/>
      <name val="Times New Roman"/>
    </font>
    <font>
      <sz val="12"/>
      <color rgb="FF000000"/>
      <name val="Calibri"/>
    </font>
    <font>
      <sz val="11"/>
      <color rgb="FF363636"/>
      <name val="Open Sans"/>
      <family val="2"/>
    </font>
    <font>
      <sz val="11"/>
      <color theme="1"/>
      <name val="Arial"/>
      <family val="2"/>
    </font>
    <font>
      <sz val="10"/>
      <color theme="1"/>
      <name val="Calibri"/>
      <family val="2"/>
      <scheme val="major"/>
    </font>
    <font>
      <sz val="10"/>
      <color rgb="FF000000"/>
      <name val="Calibri"/>
      <family val="2"/>
      <scheme val="major"/>
    </font>
    <font>
      <b/>
      <sz val="11"/>
      <color theme="1"/>
      <name val="Arial"/>
      <family val="2"/>
    </font>
    <font>
      <sz val="10"/>
      <color rgb="FFFF0000"/>
      <name val="Calibri"/>
      <family val="2"/>
      <scheme val="major"/>
    </font>
    <font>
      <b/>
      <sz val="14"/>
      <color theme="0"/>
      <name val="Calibri"/>
      <family val="2"/>
      <scheme val="major"/>
    </font>
    <font>
      <sz val="11"/>
      <color rgb="FFFF0000"/>
      <name val="Arial"/>
      <family val="2"/>
    </font>
    <font>
      <sz val="11"/>
      <color rgb="FF000000"/>
      <name val="Times New Roman"/>
      <family val="1"/>
    </font>
    <font>
      <b/>
      <sz val="11"/>
      <color rgb="FF000000"/>
      <name val="Arial"/>
      <family val="1"/>
    </font>
    <font>
      <sz val="11"/>
      <color rgb="FFFFFFFF"/>
      <name val="Arial"/>
      <family val="1"/>
    </font>
    <font>
      <sz val="10"/>
      <color theme="1"/>
      <name val="Arial"/>
      <family val="2"/>
    </font>
    <font>
      <sz val="11"/>
      <color rgb="FF6B6E71"/>
      <name val="Baskervald ADF Std"/>
    </font>
    <font>
      <u/>
      <sz val="7.7"/>
      <color theme="10"/>
      <name val="Arial"/>
    </font>
    <font>
      <sz val="11"/>
      <color theme="1"/>
      <name val="Calibri"/>
      <family val="2"/>
    </font>
    <font>
      <u/>
      <sz val="7.7"/>
      <color theme="10"/>
      <name val="Arial"/>
      <family val="2"/>
    </font>
    <font>
      <sz val="10"/>
      <color rgb="FF000000"/>
      <name val="Arial"/>
      <family val="2"/>
    </font>
  </fonts>
  <fills count="25">
    <fill>
      <patternFill patternType="none"/>
    </fill>
    <fill>
      <patternFill patternType="gray125"/>
    </fill>
    <fill>
      <patternFill patternType="solid">
        <fgColor rgb="FFFFFF00"/>
        <bgColor rgb="FFFFFF00"/>
      </patternFill>
    </fill>
    <fill>
      <patternFill patternType="solid">
        <fgColor theme="1"/>
        <bgColor theme="1"/>
      </patternFill>
    </fill>
    <fill>
      <patternFill patternType="solid">
        <fgColor rgb="FFCCCCCC"/>
        <bgColor rgb="FFCCCCCC"/>
      </patternFill>
    </fill>
    <fill>
      <patternFill patternType="solid">
        <fgColor rgb="FFD8D8D8"/>
        <bgColor rgb="FFD8D8D8"/>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theme="2" tint="-0.149998474074526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rgb="FFEFEFEF"/>
      </patternFill>
    </fill>
    <fill>
      <patternFill patternType="solid">
        <fgColor rgb="FF66CCFF"/>
      </patternFill>
    </fill>
    <fill>
      <patternFill patternType="solid">
        <fgColor rgb="FFC4C4C4"/>
      </patternFill>
    </fill>
    <fill>
      <patternFill patternType="solid">
        <fgColor rgb="FF68A1BD"/>
      </patternFill>
    </fill>
    <fill>
      <patternFill patternType="solid">
        <fgColor rgb="FF0086C0"/>
      </patternFill>
    </fill>
    <fill>
      <patternFill patternType="solid">
        <fgColor rgb="FFFF7575"/>
      </patternFill>
    </fill>
    <fill>
      <patternFill patternType="solid">
        <fgColor rgb="FF579BFC"/>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F9F9F9"/>
        <bgColor indexed="64"/>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rgb="FFB0B0B0"/>
      </left>
      <right style="thick">
        <color rgb="FFB0B0B0"/>
      </right>
      <top style="thick">
        <color rgb="FFB0B0B0"/>
      </top>
      <bottom style="thick">
        <color rgb="FFB0B0B0"/>
      </bottom>
      <diagonal/>
    </border>
    <border>
      <left style="thick">
        <color rgb="FF3DB0DF"/>
      </left>
      <right style="thick">
        <color rgb="FF3DB0DF"/>
      </right>
      <top style="thick">
        <color rgb="FF3DB0DF"/>
      </top>
      <bottom style="thick">
        <color rgb="FF3DB0DF"/>
      </bottom>
      <diagonal/>
    </border>
    <border>
      <left style="thick">
        <color rgb="FFFF7575"/>
      </left>
      <right style="thick">
        <color rgb="FFFF7575"/>
      </right>
      <top style="thick">
        <color rgb="FFFF7575"/>
      </top>
      <bottom style="thick">
        <color rgb="FFFF7575"/>
      </bottom>
      <diagonal/>
    </border>
    <border>
      <left style="thick">
        <color rgb="FF4387E8"/>
      </left>
      <right style="thick">
        <color rgb="FF4387E8"/>
      </right>
      <top style="thick">
        <color rgb="FF4387E8"/>
      </top>
      <bottom style="thick">
        <color rgb="FF4387E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rgb="FFE9E9E9"/>
      </right>
      <top/>
      <bottom style="medium">
        <color rgb="FFE9E9E9"/>
      </bottom>
      <diagonal/>
    </border>
  </borders>
  <cellStyleXfs count="2">
    <xf numFmtId="0" fontId="0" fillId="0" borderId="0"/>
    <xf numFmtId="0" fontId="37" fillId="0" borderId="0" applyNumberFormat="0" applyFill="0" applyBorder="0" applyAlignment="0" applyProtection="0">
      <alignment vertical="top"/>
      <protection locked="0"/>
    </xf>
  </cellStyleXfs>
  <cellXfs count="224">
    <xf numFmtId="0" fontId="0" fillId="0" borderId="0" xfId="0" applyFont="1" applyAlignment="1"/>
    <xf numFmtId="0" fontId="4" fillId="2" borderId="4" xfId="0" applyFont="1" applyFill="1" applyBorder="1"/>
    <xf numFmtId="0" fontId="5" fillId="0" borderId="4" xfId="0" applyFont="1" applyBorder="1"/>
    <xf numFmtId="0" fontId="6" fillId="0" borderId="4" xfId="0" applyFont="1" applyBorder="1" applyAlignment="1"/>
    <xf numFmtId="0" fontId="4" fillId="3" borderId="5" xfId="0" applyFont="1" applyFill="1" applyBorder="1"/>
    <xf numFmtId="0" fontId="4" fillId="0" borderId="4" xfId="0" applyFont="1" applyBorder="1" applyAlignment="1">
      <alignment horizontal="right"/>
    </xf>
    <xf numFmtId="0" fontId="6" fillId="0" borderId="4" xfId="0" applyFont="1" applyBorder="1" applyAlignment="1">
      <alignment horizontal="right"/>
    </xf>
    <xf numFmtId="0" fontId="4" fillId="0" borderId="4" xfId="0" applyFont="1" applyBorder="1" applyAlignment="1">
      <alignment horizontal="center"/>
    </xf>
    <xf numFmtId="0" fontId="4" fillId="0" borderId="4" xfId="0" applyFont="1" applyBorder="1"/>
    <xf numFmtId="0" fontId="7" fillId="0" borderId="0" xfId="0" applyFont="1" applyAlignment="1"/>
    <xf numFmtId="1" fontId="4" fillId="0" borderId="4" xfId="0" applyNumberFormat="1" applyFont="1" applyBorder="1"/>
    <xf numFmtId="0" fontId="5" fillId="0" borderId="6" xfId="0" applyFont="1" applyBorder="1"/>
    <xf numFmtId="0" fontId="9" fillId="4" borderId="4" xfId="0" applyFont="1" applyFill="1" applyBorder="1" applyAlignment="1">
      <alignment horizontal="right"/>
    </xf>
    <xf numFmtId="0" fontId="10" fillId="0" borderId="4" xfId="0" applyFont="1" applyBorder="1"/>
    <xf numFmtId="9" fontId="4" fillId="0" borderId="4" xfId="0" applyNumberFormat="1" applyFont="1" applyBorder="1"/>
    <xf numFmtId="1" fontId="4" fillId="0" borderId="0" xfId="0" applyNumberFormat="1" applyFont="1"/>
    <xf numFmtId="0" fontId="4" fillId="0" borderId="4" xfId="0" applyFont="1" applyBorder="1" applyAlignment="1">
      <alignment horizontal="left" wrapText="1"/>
    </xf>
    <xf numFmtId="13" fontId="4" fillId="0" borderId="4" xfId="0" applyNumberFormat="1" applyFont="1" applyBorder="1"/>
    <xf numFmtId="0" fontId="11" fillId="0" borderId="6" xfId="0" applyFont="1" applyBorder="1"/>
    <xf numFmtId="164" fontId="4" fillId="0" borderId="4" xfId="0" applyNumberFormat="1" applyFont="1" applyBorder="1"/>
    <xf numFmtId="0" fontId="11" fillId="0" borderId="7" xfId="0" applyFont="1" applyBorder="1"/>
    <xf numFmtId="0" fontId="5" fillId="3" borderId="4" xfId="0" applyFont="1" applyFill="1" applyBorder="1"/>
    <xf numFmtId="16" fontId="4" fillId="0" borderId="4" xfId="0" applyNumberFormat="1" applyFont="1" applyBorder="1"/>
    <xf numFmtId="0" fontId="2" fillId="0" borderId="4" xfId="0" applyFont="1" applyBorder="1"/>
    <xf numFmtId="0" fontId="2" fillId="0" borderId="4" xfId="0" applyFont="1" applyBorder="1" applyAlignment="1">
      <alignment wrapText="1"/>
    </xf>
    <xf numFmtId="0" fontId="14" fillId="0" borderId="4" xfId="0" applyFont="1" applyBorder="1" applyAlignment="1">
      <alignment wrapText="1"/>
    </xf>
    <xf numFmtId="0" fontId="2" fillId="0" borderId="1" xfId="0" applyFont="1" applyBorder="1"/>
    <xf numFmtId="0" fontId="4" fillId="0" borderId="0" xfId="0" applyFont="1" applyAlignment="1">
      <alignment wrapText="1"/>
    </xf>
    <xf numFmtId="0" fontId="4" fillId="0" borderId="1" xfId="0" applyFont="1" applyBorder="1"/>
    <xf numFmtId="0" fontId="15" fillId="0" borderId="0" xfId="0" applyFont="1"/>
    <xf numFmtId="0" fontId="4" fillId="0" borderId="4" xfId="0" applyFont="1" applyBorder="1" applyAlignment="1">
      <alignment wrapText="1"/>
    </xf>
    <xf numFmtId="0" fontId="16" fillId="0" borderId="0" xfId="0" applyFont="1"/>
    <xf numFmtId="0" fontId="17" fillId="0" borderId="4" xfId="0" applyFont="1" applyBorder="1" applyAlignment="1"/>
    <xf numFmtId="0" fontId="9" fillId="0" borderId="4" xfId="0" applyFont="1" applyBorder="1" applyAlignment="1">
      <alignment wrapText="1"/>
    </xf>
    <xf numFmtId="0" fontId="7" fillId="0" borderId="4" xfId="0" applyFont="1" applyBorder="1" applyAlignment="1"/>
    <xf numFmtId="0" fontId="18" fillId="0" borderId="0" xfId="0" applyFont="1" applyAlignment="1">
      <alignment horizontal="left" vertical="center"/>
    </xf>
    <xf numFmtId="0" fontId="19" fillId="0" borderId="0" xfId="0" applyFont="1" applyAlignment="1">
      <alignment horizontal="left" vertical="center"/>
    </xf>
    <xf numFmtId="0" fontId="7" fillId="0" borderId="4" xfId="0" applyFont="1" applyBorder="1"/>
    <xf numFmtId="0" fontId="20" fillId="6" borderId="0" xfId="0" applyFont="1" applyFill="1" applyAlignment="1"/>
    <xf numFmtId="0" fontId="4" fillId="0" borderId="0" xfId="0" applyFont="1"/>
    <xf numFmtId="1" fontId="8" fillId="0" borderId="4" xfId="0" applyNumberFormat="1" applyFont="1" applyBorder="1" applyAlignment="1"/>
    <xf numFmtId="0" fontId="0" fillId="0" borderId="5" xfId="0" applyFont="1" applyBorder="1" applyAlignment="1"/>
    <xf numFmtId="0" fontId="4" fillId="0" borderId="15" xfId="0" applyFont="1" applyBorder="1"/>
    <xf numFmtId="0" fontId="4" fillId="0" borderId="5" xfId="0" applyFont="1" applyFill="1" applyBorder="1" applyAlignment="1">
      <alignment wrapText="1"/>
    </xf>
    <xf numFmtId="0" fontId="24" fillId="0" borderId="5" xfId="0" applyFont="1" applyFill="1" applyBorder="1" applyAlignment="1">
      <alignment horizontal="right" vertical="center" wrapText="1"/>
    </xf>
    <xf numFmtId="10" fontId="24" fillId="0" borderId="5" xfId="0" applyNumberFormat="1" applyFont="1" applyFill="1" applyBorder="1" applyAlignment="1">
      <alignment horizontal="right" vertical="center" wrapText="1"/>
    </xf>
    <xf numFmtId="0" fontId="0" fillId="0" borderId="5" xfId="0" applyFont="1" applyFill="1" applyBorder="1" applyAlignment="1"/>
    <xf numFmtId="4" fontId="24" fillId="0" borderId="5" xfId="0" applyNumberFormat="1" applyFont="1" applyFill="1" applyBorder="1" applyAlignment="1">
      <alignment horizontal="right" vertical="center" wrapText="1"/>
    </xf>
    <xf numFmtId="9" fontId="24" fillId="0" borderId="5" xfId="0" applyNumberFormat="1" applyFont="1" applyFill="1" applyBorder="1" applyAlignment="1">
      <alignment horizontal="right" vertical="center" wrapText="1"/>
    </xf>
    <xf numFmtId="0" fontId="0" fillId="0" borderId="0" xfId="0" applyFont="1" applyAlignment="1"/>
    <xf numFmtId="0" fontId="0" fillId="0" borderId="0" xfId="0" applyAlignment="1"/>
    <xf numFmtId="0" fontId="7" fillId="0" borderId="16" xfId="0" applyFont="1" applyBorder="1" applyAlignment="1"/>
    <xf numFmtId="0" fontId="0" fillId="0" borderId="16" xfId="0" applyFont="1" applyBorder="1" applyAlignment="1"/>
    <xf numFmtId="0" fontId="4" fillId="0" borderId="16" xfId="0" applyFont="1" applyBorder="1" applyAlignment="1">
      <alignment wrapText="1"/>
    </xf>
    <xf numFmtId="0" fontId="6" fillId="0" borderId="16" xfId="0" applyFont="1" applyBorder="1" applyAlignment="1">
      <alignment wrapText="1"/>
    </xf>
    <xf numFmtId="0" fontId="4" fillId="0" borderId="16" xfId="0" applyFont="1" applyBorder="1" applyAlignment="1"/>
    <xf numFmtId="0" fontId="4" fillId="0" borderId="16" xfId="0" applyFont="1" applyFill="1" applyBorder="1" applyAlignment="1"/>
    <xf numFmtId="0" fontId="6" fillId="7" borderId="16" xfId="0" applyFont="1" applyFill="1" applyBorder="1" applyAlignment="1">
      <alignment wrapText="1"/>
    </xf>
    <xf numFmtId="0" fontId="4" fillId="7" borderId="16" xfId="0" applyFont="1" applyFill="1" applyBorder="1" applyAlignment="1">
      <alignment wrapText="1"/>
    </xf>
    <xf numFmtId="0" fontId="0" fillId="0" borderId="0" xfId="0" applyFont="1" applyAlignment="1"/>
    <xf numFmtId="0" fontId="4" fillId="8" borderId="5" xfId="0" applyFont="1" applyFill="1" applyBorder="1" applyAlignment="1">
      <alignment wrapText="1"/>
    </xf>
    <xf numFmtId="0" fontId="24" fillId="0" borderId="5" xfId="0" applyFont="1" applyFill="1" applyBorder="1" applyAlignment="1">
      <alignment horizontal="left" vertical="center" wrapText="1"/>
    </xf>
    <xf numFmtId="4" fontId="24" fillId="0" borderId="5" xfId="0" applyNumberFormat="1" applyFont="1" applyFill="1" applyBorder="1" applyAlignment="1">
      <alignment horizontal="left" vertical="center" wrapText="1"/>
    </xf>
    <xf numFmtId="0" fontId="0" fillId="0" borderId="16" xfId="0" applyFont="1" applyBorder="1" applyAlignment="1"/>
    <xf numFmtId="0" fontId="0" fillId="0" borderId="0" xfId="0" applyFont="1" applyAlignment="1"/>
    <xf numFmtId="0" fontId="25" fillId="0" borderId="16" xfId="0" applyFont="1" applyBorder="1" applyAlignment="1"/>
    <xf numFmtId="0" fontId="26" fillId="0" borderId="16" xfId="0" applyFont="1" applyBorder="1" applyAlignment="1"/>
    <xf numFmtId="0" fontId="27" fillId="7" borderId="16" xfId="0" applyFont="1" applyFill="1" applyBorder="1" applyAlignment="1">
      <alignment horizontal="left" vertical="center"/>
    </xf>
    <xf numFmtId="0" fontId="26" fillId="7" borderId="16" xfId="0" applyFont="1" applyFill="1" applyBorder="1" applyAlignment="1"/>
    <xf numFmtId="0" fontId="27" fillId="10" borderId="16" xfId="0" applyFont="1" applyFill="1" applyBorder="1" applyAlignment="1">
      <alignment horizontal="left" vertical="center"/>
    </xf>
    <xf numFmtId="0" fontId="26" fillId="10" borderId="16" xfId="0" applyFont="1" applyFill="1" applyBorder="1" applyAlignment="1"/>
    <xf numFmtId="0" fontId="26" fillId="9" borderId="16" xfId="0" applyFont="1" applyFill="1" applyBorder="1" applyAlignment="1"/>
    <xf numFmtId="0" fontId="27" fillId="0" borderId="16" xfId="0" applyFont="1" applyFill="1" applyBorder="1" applyAlignment="1">
      <alignment horizontal="left" vertical="center"/>
    </xf>
    <xf numFmtId="0" fontId="25" fillId="0" borderId="0" xfId="0" applyFont="1" applyAlignment="1"/>
    <xf numFmtId="0" fontId="28" fillId="11" borderId="16" xfId="0" applyFont="1" applyFill="1" applyBorder="1" applyAlignment="1">
      <alignment horizontal="center"/>
    </xf>
    <xf numFmtId="0" fontId="29" fillId="10" borderId="16" xfId="0" applyFont="1" applyFill="1" applyBorder="1" applyAlignment="1"/>
    <xf numFmtId="0" fontId="29" fillId="7" borderId="16" xfId="0" applyFont="1" applyFill="1" applyBorder="1" applyAlignment="1"/>
    <xf numFmtId="0" fontId="27" fillId="9" borderId="16" xfId="0" applyFont="1" applyFill="1" applyBorder="1" applyAlignment="1">
      <alignment horizontal="left" vertical="center"/>
    </xf>
    <xf numFmtId="0" fontId="27" fillId="12" borderId="16" xfId="0" applyFont="1" applyFill="1" applyBorder="1" applyAlignment="1">
      <alignment horizontal="left" vertical="center"/>
    </xf>
    <xf numFmtId="0" fontId="26" fillId="12" borderId="16" xfId="0" applyFont="1" applyFill="1" applyBorder="1" applyAlignment="1"/>
    <xf numFmtId="0" fontId="29" fillId="12" borderId="16" xfId="0" applyFont="1" applyFill="1" applyBorder="1" applyAlignment="1">
      <alignment horizontal="left" vertical="center"/>
    </xf>
    <xf numFmtId="0" fontId="29" fillId="12" borderId="16" xfId="0" applyFont="1" applyFill="1" applyBorder="1" applyAlignment="1"/>
    <xf numFmtId="0" fontId="26" fillId="13" borderId="16" xfId="0" applyFont="1" applyFill="1" applyBorder="1" applyAlignment="1"/>
    <xf numFmtId="0" fontId="27" fillId="13" borderId="16" xfId="0" applyFont="1" applyFill="1" applyBorder="1" applyAlignment="1">
      <alignment horizontal="left" vertical="center"/>
    </xf>
    <xf numFmtId="0" fontId="0" fillId="13" borderId="16" xfId="0" applyFont="1" applyFill="1" applyBorder="1" applyAlignment="1"/>
    <xf numFmtId="0" fontId="30" fillId="13" borderId="16" xfId="0" applyFont="1" applyFill="1" applyBorder="1" applyAlignment="1"/>
    <xf numFmtId="0" fontId="29" fillId="9" borderId="16" xfId="0" applyFont="1" applyFill="1" applyBorder="1" applyAlignment="1"/>
    <xf numFmtId="0" fontId="26" fillId="0" borderId="16" xfId="0" applyFont="1" applyBorder="1" applyAlignment="1">
      <alignment horizontal="center"/>
    </xf>
    <xf numFmtId="0" fontId="26" fillId="13" borderId="16" xfId="0" applyFont="1" applyFill="1" applyBorder="1" applyAlignment="1">
      <alignment horizontal="center"/>
    </xf>
    <xf numFmtId="0" fontId="31" fillId="0" borderId="16" xfId="0" applyFont="1" applyBorder="1" applyAlignment="1"/>
    <xf numFmtId="0" fontId="31" fillId="0" borderId="0" xfId="0" applyFont="1" applyAlignment="1"/>
    <xf numFmtId="0" fontId="29" fillId="0" borderId="16" xfId="0" applyFont="1" applyFill="1" applyBorder="1" applyAlignment="1">
      <alignment horizontal="left" vertical="center"/>
    </xf>
    <xf numFmtId="0" fontId="29" fillId="0" borderId="16" xfId="0" applyFont="1" applyBorder="1" applyAlignment="1"/>
    <xf numFmtId="0" fontId="26" fillId="0" borderId="16" xfId="0" applyFont="1" applyBorder="1" applyAlignment="1">
      <alignment wrapText="1"/>
    </xf>
    <xf numFmtId="0" fontId="26" fillId="0" borderId="16" xfId="0" applyNumberFormat="1" applyFont="1" applyBorder="1" applyAlignment="1"/>
    <xf numFmtId="0" fontId="0" fillId="0" borderId="16" xfId="0" applyFont="1" applyBorder="1" applyAlignment="1"/>
    <xf numFmtId="0" fontId="0" fillId="0" borderId="0" xfId="0" applyFont="1" applyAlignment="1"/>
    <xf numFmtId="0" fontId="33" fillId="14" borderId="5" xfId="0" applyFont="1" applyFill="1" applyBorder="1" applyAlignment="1">
      <alignment horizontal="left" vertical="center"/>
    </xf>
    <xf numFmtId="0" fontId="33" fillId="14" borderId="5" xfId="0" applyFont="1" applyFill="1" applyBorder="1" applyAlignment="1">
      <alignment horizontal="center" vertical="center"/>
    </xf>
    <xf numFmtId="0" fontId="0" fillId="0" borderId="5" xfId="0" applyBorder="1"/>
    <xf numFmtId="0" fontId="0" fillId="0" borderId="5" xfId="0" applyBorder="1" applyAlignment="1">
      <alignment horizontal="left" vertical="center"/>
    </xf>
    <xf numFmtId="0" fontId="0" fillId="0" borderId="5" xfId="0" applyBorder="1" applyAlignment="1">
      <alignment horizontal="center" vertical="center"/>
    </xf>
    <xf numFmtId="165" fontId="0" fillId="0" borderId="5" xfId="0" applyNumberFormat="1" applyBorder="1" applyAlignment="1">
      <alignment horizontal="center" vertical="center"/>
    </xf>
    <xf numFmtId="0" fontId="34" fillId="16" borderId="20" xfId="0" applyFont="1" applyFill="1" applyBorder="1" applyAlignment="1">
      <alignment horizontal="center" vertical="center"/>
    </xf>
    <xf numFmtId="0" fontId="34" fillId="18" borderId="21" xfId="0" applyFont="1" applyFill="1" applyBorder="1" applyAlignment="1">
      <alignment horizontal="center" vertical="center"/>
    </xf>
    <xf numFmtId="0" fontId="34" fillId="19" borderId="22" xfId="0" applyFont="1" applyFill="1" applyBorder="1" applyAlignment="1">
      <alignment horizontal="center" vertical="center"/>
    </xf>
    <xf numFmtId="0" fontId="34" fillId="20" borderId="23" xfId="0" applyFont="1" applyFill="1" applyBorder="1" applyAlignment="1">
      <alignment horizontal="center" vertical="center"/>
    </xf>
    <xf numFmtId="0" fontId="25" fillId="0" borderId="5" xfId="0" applyFont="1" applyBorder="1" applyAlignment="1">
      <alignment horizontal="center" vertical="center"/>
    </xf>
    <xf numFmtId="0" fontId="34" fillId="15" borderId="22" xfId="0" applyFont="1" applyFill="1" applyBorder="1" applyAlignment="1">
      <alignment horizontal="center" vertical="center"/>
    </xf>
    <xf numFmtId="0" fontId="34" fillId="19" borderId="21" xfId="0" applyFont="1" applyFill="1" applyBorder="1" applyAlignment="1">
      <alignment horizontal="center" vertical="center"/>
    </xf>
    <xf numFmtId="0" fontId="34" fillId="15" borderId="23" xfId="0" applyFont="1" applyFill="1" applyBorder="1" applyAlignment="1">
      <alignment horizontal="center" vertical="center"/>
    </xf>
    <xf numFmtId="0" fontId="34" fillId="20" borderId="22" xfId="0" applyFont="1" applyFill="1" applyBorder="1" applyAlignment="1">
      <alignment horizontal="center" vertical="center"/>
    </xf>
    <xf numFmtId="0" fontId="34" fillId="15" borderId="21" xfId="0" applyFont="1" applyFill="1" applyBorder="1" applyAlignment="1">
      <alignment horizontal="center" vertical="center"/>
    </xf>
    <xf numFmtId="0" fontId="34" fillId="18" borderId="23" xfId="0" applyFont="1" applyFill="1" applyBorder="1" applyAlignment="1">
      <alignment horizontal="center" vertical="center"/>
    </xf>
    <xf numFmtId="0" fontId="34" fillId="20" borderId="21" xfId="0" applyFont="1" applyFill="1" applyBorder="1" applyAlignment="1">
      <alignment horizontal="center" vertical="center"/>
    </xf>
    <xf numFmtId="0" fontId="34" fillId="18" borderId="22" xfId="0" applyFont="1" applyFill="1" applyBorder="1" applyAlignment="1">
      <alignment horizontal="center" vertical="center"/>
    </xf>
    <xf numFmtId="0" fontId="34" fillId="17" borderId="23" xfId="0" applyFont="1" applyFill="1" applyBorder="1" applyAlignment="1">
      <alignment horizontal="center" vertical="center"/>
    </xf>
    <xf numFmtId="0" fontId="34" fillId="17" borderId="21" xfId="0" applyFont="1" applyFill="1" applyBorder="1" applyAlignment="1">
      <alignment horizontal="center" vertical="center"/>
    </xf>
    <xf numFmtId="0" fontId="34" fillId="19" borderId="23" xfId="0" applyFont="1" applyFill="1" applyBorder="1" applyAlignment="1">
      <alignment horizontal="center" vertical="center"/>
    </xf>
    <xf numFmtId="0" fontId="34" fillId="17" borderId="22" xfId="0" applyFont="1" applyFill="1" applyBorder="1" applyAlignment="1">
      <alignment horizontal="center" vertical="center"/>
    </xf>
    <xf numFmtId="0" fontId="34" fillId="15" borderId="20" xfId="0" applyFont="1" applyFill="1" applyBorder="1" applyAlignment="1">
      <alignment horizontal="center" vertical="center"/>
    </xf>
    <xf numFmtId="0" fontId="0" fillId="8" borderId="0" xfId="0" applyFont="1" applyFill="1" applyAlignment="1"/>
    <xf numFmtId="0" fontId="25" fillId="8" borderId="0" xfId="0" applyFont="1" applyFill="1" applyAlignment="1"/>
    <xf numFmtId="1" fontId="0" fillId="0" borderId="0" xfId="0" applyNumberFormat="1" applyFont="1" applyAlignment="1"/>
    <xf numFmtId="0" fontId="25" fillId="13" borderId="0" xfId="0" applyFont="1" applyFill="1" applyAlignment="1"/>
    <xf numFmtId="0" fontId="35" fillId="0" borderId="0" xfId="0" applyFont="1" applyAlignment="1"/>
    <xf numFmtId="0" fontId="35" fillId="0" borderId="16" xfId="0" applyFont="1" applyBorder="1" applyAlignment="1"/>
    <xf numFmtId="0" fontId="36" fillId="0" borderId="0" xfId="0" applyFont="1" applyAlignment="1"/>
    <xf numFmtId="0" fontId="25" fillId="0" borderId="0" xfId="0" applyFont="1" applyAlignment="1">
      <alignment wrapText="1"/>
    </xf>
    <xf numFmtId="0" fontId="0" fillId="0" borderId="0" xfId="0" applyFont="1" applyAlignment="1"/>
    <xf numFmtId="0" fontId="5" fillId="0" borderId="5" xfId="0" applyFont="1" applyFill="1" applyBorder="1"/>
    <xf numFmtId="0" fontId="10" fillId="0" borderId="5" xfId="0" applyFont="1" applyFill="1" applyBorder="1"/>
    <xf numFmtId="0" fontId="0" fillId="21" borderId="24" xfId="0" applyFont="1" applyFill="1" applyBorder="1" applyAlignment="1"/>
    <xf numFmtId="0" fontId="0" fillId="21" borderId="25" xfId="0" applyFont="1" applyFill="1" applyBorder="1" applyAlignment="1"/>
    <xf numFmtId="0" fontId="0" fillId="21" borderId="26" xfId="0" applyFont="1" applyFill="1" applyBorder="1" applyAlignment="1"/>
    <xf numFmtId="0" fontId="0" fillId="21" borderId="5" xfId="0" applyFont="1" applyFill="1" applyBorder="1" applyAlignment="1"/>
    <xf numFmtId="0" fontId="0" fillId="21" borderId="27" xfId="0" applyFont="1" applyFill="1" applyBorder="1" applyAlignment="1"/>
    <xf numFmtId="0" fontId="0" fillId="21" borderId="28" xfId="0" applyFont="1" applyFill="1" applyBorder="1" applyAlignment="1"/>
    <xf numFmtId="0" fontId="0" fillId="21" borderId="29" xfId="0" applyFont="1" applyFill="1" applyBorder="1" applyAlignment="1"/>
    <xf numFmtId="0" fontId="0" fillId="22" borderId="25" xfId="0" applyFont="1" applyFill="1" applyBorder="1" applyAlignment="1"/>
    <xf numFmtId="0" fontId="0" fillId="22" borderId="26" xfId="0" applyFont="1" applyFill="1" applyBorder="1" applyAlignment="1"/>
    <xf numFmtId="0" fontId="0" fillId="22" borderId="5" xfId="0" applyFont="1" applyFill="1" applyBorder="1" applyAlignment="1"/>
    <xf numFmtId="0" fontId="0" fillId="22" borderId="27" xfId="0" applyFont="1" applyFill="1" applyBorder="1" applyAlignment="1"/>
    <xf numFmtId="0" fontId="0" fillId="22" borderId="28" xfId="0" applyFont="1" applyFill="1" applyBorder="1" applyAlignment="1"/>
    <xf numFmtId="0" fontId="0" fillId="22" borderId="29" xfId="0" applyFont="1" applyFill="1" applyBorder="1" applyAlignment="1"/>
    <xf numFmtId="0" fontId="0" fillId="0" borderId="17" xfId="0" applyBorder="1" applyAlignment="1"/>
    <xf numFmtId="0" fontId="0" fillId="21" borderId="25" xfId="0" applyFill="1" applyBorder="1" applyAlignment="1"/>
    <xf numFmtId="0" fontId="0" fillId="21" borderId="5" xfId="0" applyFill="1" applyBorder="1" applyAlignment="1"/>
    <xf numFmtId="0" fontId="0" fillId="22" borderId="25" xfId="0" applyFill="1" applyBorder="1" applyAlignment="1"/>
    <xf numFmtId="0" fontId="0" fillId="22" borderId="5" xfId="0" applyFill="1" applyBorder="1" applyAlignment="1"/>
    <xf numFmtId="0" fontId="0" fillId="22" borderId="28" xfId="0" applyFill="1" applyBorder="1" applyAlignment="1"/>
    <xf numFmtId="0" fontId="0" fillId="21" borderId="28" xfId="0" applyFill="1" applyBorder="1" applyAlignment="1"/>
    <xf numFmtId="0" fontId="39" fillId="23" borderId="30" xfId="1" applyFont="1" applyFill="1" applyBorder="1" applyAlignment="1" applyProtection="1">
      <alignment wrapText="1"/>
    </xf>
    <xf numFmtId="0" fontId="39" fillId="24" borderId="30" xfId="1" applyFont="1" applyFill="1" applyBorder="1" applyAlignment="1" applyProtection="1">
      <alignment wrapText="1"/>
    </xf>
    <xf numFmtId="0" fontId="0" fillId="23" borderId="5" xfId="0" applyFont="1" applyFill="1" applyBorder="1" applyAlignment="1"/>
    <xf numFmtId="0" fontId="4" fillId="0" borderId="16" xfId="0" applyFont="1" applyFill="1" applyBorder="1" applyAlignment="1">
      <alignment wrapText="1"/>
    </xf>
    <xf numFmtId="10" fontId="24" fillId="0" borderId="16" xfId="0" applyNumberFormat="1" applyFont="1" applyFill="1" applyBorder="1" applyAlignment="1">
      <alignment horizontal="left" vertical="center" wrapText="1"/>
    </xf>
    <xf numFmtId="0" fontId="24" fillId="0" borderId="16" xfId="0" applyFont="1" applyFill="1" applyBorder="1" applyAlignment="1">
      <alignment horizontal="left" vertical="center" wrapText="1"/>
    </xf>
    <xf numFmtId="0" fontId="0" fillId="0" borderId="16" xfId="0" applyBorder="1"/>
    <xf numFmtId="0" fontId="38" fillId="0" borderId="16" xfId="0" applyFont="1" applyFill="1" applyBorder="1" applyAlignment="1">
      <alignment wrapText="1"/>
    </xf>
    <xf numFmtId="9" fontId="24" fillId="0" borderId="16" xfId="0" applyNumberFormat="1" applyFont="1" applyFill="1" applyBorder="1" applyAlignment="1">
      <alignment horizontal="left" vertical="center" wrapText="1"/>
    </xf>
    <xf numFmtId="4" fontId="24" fillId="0" borderId="16" xfId="0" applyNumberFormat="1" applyFont="1" applyFill="1" applyBorder="1" applyAlignment="1">
      <alignment horizontal="left" vertical="center" wrapText="1"/>
    </xf>
    <xf numFmtId="0" fontId="24" fillId="0" borderId="16" xfId="0" applyFont="1" applyFill="1" applyBorder="1" applyAlignment="1">
      <alignment vertical="center" wrapText="1"/>
    </xf>
    <xf numFmtId="0" fontId="38" fillId="0" borderId="0" xfId="0" applyFont="1" applyAlignment="1">
      <alignment horizontal="justify"/>
    </xf>
    <xf numFmtId="0" fontId="40" fillId="0" borderId="0" xfId="0" applyFont="1" applyAlignment="1">
      <alignment horizontal="left" vertical="center"/>
    </xf>
    <xf numFmtId="0" fontId="25" fillId="0" borderId="5" xfId="0" applyFont="1" applyFill="1" applyBorder="1" applyAlignment="1"/>
    <xf numFmtId="0" fontId="0" fillId="0" borderId="16" xfId="0" applyFont="1" applyBorder="1" applyAlignment="1"/>
    <xf numFmtId="0" fontId="0" fillId="0" borderId="0" xfId="0" applyAlignment="1">
      <alignment horizontal="center" vertical="center"/>
    </xf>
    <xf numFmtId="1" fontId="0" fillId="0" borderId="0" xfId="0" applyNumberFormat="1"/>
    <xf numFmtId="1" fontId="0" fillId="0" borderId="0" xfId="0" applyNumberFormat="1" applyAlignment="1">
      <alignment horizontal="center" vertical="center"/>
    </xf>
    <xf numFmtId="0" fontId="0" fillId="0" borderId="0" xfId="0"/>
    <xf numFmtId="0" fontId="1" fillId="0" borderId="0" xfId="0" applyFont="1" applyAlignment="1"/>
    <xf numFmtId="1" fontId="34" fillId="16" borderId="5" xfId="0" applyNumberFormat="1" applyFont="1" applyFill="1" applyBorder="1" applyAlignment="1">
      <alignment horizontal="center" vertical="center"/>
    </xf>
    <xf numFmtId="0" fontId="26" fillId="0" borderId="5" xfId="0" applyNumberFormat="1" applyFont="1" applyBorder="1" applyAlignment="1"/>
    <xf numFmtId="0" fontId="31" fillId="21" borderId="25" xfId="0" applyFont="1" applyFill="1" applyBorder="1" applyAlignment="1"/>
    <xf numFmtId="0" fontId="31" fillId="21" borderId="5" xfId="0" applyFont="1" applyFill="1" applyBorder="1" applyAlignment="1"/>
    <xf numFmtId="0" fontId="31" fillId="22" borderId="25" xfId="0" applyFont="1" applyFill="1" applyBorder="1" applyAlignment="1"/>
    <xf numFmtId="0" fontId="31" fillId="22" borderId="5" xfId="0" applyFont="1" applyFill="1" applyBorder="1" applyAlignment="1"/>
    <xf numFmtId="0" fontId="31" fillId="22" borderId="28" xfId="0" applyFont="1" applyFill="1" applyBorder="1" applyAlignment="1"/>
    <xf numFmtId="0" fontId="31" fillId="21" borderId="28" xfId="0" applyFont="1" applyFill="1" applyBorder="1" applyAlignment="1"/>
    <xf numFmtId="0" fontId="0" fillId="12" borderId="0" xfId="0" applyFont="1" applyFill="1" applyAlignment="1"/>
    <xf numFmtId="0" fontId="0" fillId="0" borderId="0" xfId="0" applyFont="1" applyFill="1" applyAlignment="1"/>
    <xf numFmtId="0" fontId="26" fillId="0" borderId="16" xfId="0" applyFont="1" applyFill="1" applyBorder="1" applyAlignment="1"/>
    <xf numFmtId="0" fontId="26" fillId="0" borderId="16" xfId="0" applyFont="1" applyFill="1" applyBorder="1" applyAlignment="1">
      <alignment wrapText="1"/>
    </xf>
    <xf numFmtId="0" fontId="0" fillId="12" borderId="0" xfId="0" applyFill="1" applyAlignment="1"/>
    <xf numFmtId="1" fontId="0" fillId="12" borderId="0" xfId="0" applyNumberFormat="1" applyFont="1" applyFill="1" applyAlignment="1"/>
    <xf numFmtId="0" fontId="25" fillId="12" borderId="0" xfId="0" applyFont="1" applyFill="1" applyAlignment="1">
      <alignment wrapText="1"/>
    </xf>
    <xf numFmtId="0" fontId="35" fillId="12" borderId="0" xfId="0" applyFont="1" applyFill="1" applyAlignment="1"/>
    <xf numFmtId="0" fontId="0" fillId="12" borderId="0" xfId="0" applyFill="1" applyAlignment="1">
      <alignment horizontal="center" vertical="center"/>
    </xf>
    <xf numFmtId="1" fontId="0" fillId="12" borderId="0" xfId="0" applyNumberFormat="1" applyFill="1"/>
    <xf numFmtId="0" fontId="0" fillId="12" borderId="0" xfId="0" applyFill="1"/>
    <xf numFmtId="0" fontId="1" fillId="12" borderId="0" xfId="0" applyFont="1" applyFill="1" applyAlignment="1"/>
    <xf numFmtId="0" fontId="26" fillId="12" borderId="16" xfId="0" applyFont="1" applyFill="1" applyBorder="1" applyAlignment="1">
      <alignment wrapText="1"/>
    </xf>
    <xf numFmtId="0" fontId="26" fillId="12" borderId="16" xfId="0" applyNumberFormat="1" applyFont="1" applyFill="1" applyBorder="1" applyAlignment="1"/>
    <xf numFmtId="0" fontId="0" fillId="0" borderId="0" xfId="0" applyFont="1" applyAlignment="1"/>
    <xf numFmtId="0" fontId="27" fillId="0" borderId="5" xfId="0" applyFont="1" applyFill="1" applyBorder="1" applyAlignment="1">
      <alignment horizontal="left" vertical="center"/>
    </xf>
    <xf numFmtId="0" fontId="25" fillId="12" borderId="0" xfId="0" applyFont="1" applyFill="1" applyAlignment="1"/>
    <xf numFmtId="0" fontId="0" fillId="12" borderId="5" xfId="0" applyFont="1" applyFill="1" applyBorder="1" applyAlignment="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1" xfId="0" applyFont="1" applyBorder="1" applyAlignment="1">
      <alignment horizontal="center"/>
    </xf>
    <xf numFmtId="0" fontId="12" fillId="0" borderId="8" xfId="0" applyFont="1" applyBorder="1" applyAlignment="1">
      <alignment horizontal="center"/>
    </xf>
    <xf numFmtId="0" fontId="3" fillId="0" borderId="8" xfId="0" applyFont="1" applyBorder="1"/>
    <xf numFmtId="0" fontId="2" fillId="5" borderId="1" xfId="0" applyFont="1" applyFill="1" applyBorder="1" applyAlignment="1">
      <alignment horizontal="center"/>
    </xf>
    <xf numFmtId="0" fontId="2" fillId="2" borderId="16" xfId="0" applyFont="1" applyFill="1" applyBorder="1" applyAlignment="1">
      <alignment horizontal="center"/>
    </xf>
    <xf numFmtId="0" fontId="0" fillId="0" borderId="16" xfId="0" applyFont="1" applyBorder="1" applyAlignment="1"/>
    <xf numFmtId="0" fontId="21" fillId="2" borderId="16" xfId="0" applyFont="1" applyFill="1" applyBorder="1" applyAlignment="1">
      <alignment horizontal="center"/>
    </xf>
    <xf numFmtId="0" fontId="32" fillId="0" borderId="9" xfId="0" applyFont="1" applyBorder="1" applyAlignment="1">
      <alignment horizontal="center" vertical="center" wrapText="1"/>
    </xf>
    <xf numFmtId="0" fontId="3" fillId="0" borderId="10" xfId="0" applyFont="1" applyBorder="1"/>
    <xf numFmtId="0" fontId="3" fillId="0" borderId="11" xfId="0" applyFont="1" applyBorder="1"/>
    <xf numFmtId="0" fontId="0" fillId="0" borderId="0" xfId="0" applyFont="1" applyAlignment="1"/>
    <xf numFmtId="0" fontId="3" fillId="0" borderId="7" xfId="0" applyFont="1" applyBorder="1"/>
    <xf numFmtId="0" fontId="3" fillId="0" borderId="12" xfId="0" applyFont="1" applyBorder="1"/>
    <xf numFmtId="0" fontId="3" fillId="0" borderId="13" xfId="0" applyFont="1" applyBorder="1"/>
    <xf numFmtId="0" fontId="3" fillId="0" borderId="14" xfId="0" applyFont="1" applyBorder="1"/>
    <xf numFmtId="0" fontId="13" fillId="0" borderId="1" xfId="0" applyFont="1" applyBorder="1" applyAlignment="1">
      <alignment horizontal="center"/>
    </xf>
    <xf numFmtId="0" fontId="4" fillId="0" borderId="9" xfId="0" applyFont="1" applyBorder="1" applyAlignment="1">
      <alignment horizontal="left" vertical="center" wrapText="1"/>
    </xf>
    <xf numFmtId="0" fontId="0" fillId="0" borderId="17" xfId="0" applyBorder="1" applyAlignment="1">
      <alignment horizontal="center" vertical="center" wrapText="1"/>
    </xf>
    <xf numFmtId="0" fontId="0" fillId="0" borderId="18" xfId="0" applyFont="1" applyBorder="1" applyAlignment="1">
      <alignment horizontal="center" vertical="center" wrapText="1"/>
    </xf>
    <xf numFmtId="0" fontId="0" fillId="0" borderId="19" xfId="0" applyFont="1" applyBorder="1" applyAlignment="1">
      <alignment horizontal="center" vertical="center" wrapText="1"/>
    </xf>
    <xf numFmtId="0" fontId="26" fillId="0" borderId="17" xfId="0" applyFont="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www.onefivenine.com/" TargetMode="External"/><Relationship Id="rId2" Type="http://schemas.openxmlformats.org/officeDocument/2006/relationships/hyperlink" Target="https://www.icbse.com/" TargetMode="External"/><Relationship Id="rId1" Type="http://schemas.openxmlformats.org/officeDocument/2006/relationships/hyperlink" Target="https://schools.or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dimension ref="A1:E1000"/>
  <sheetViews>
    <sheetView workbookViewId="0">
      <selection activeCell="A4" sqref="A4"/>
    </sheetView>
  </sheetViews>
  <sheetFormatPr defaultColWidth="12.625" defaultRowHeight="15" customHeight="1"/>
  <cols>
    <col min="1" max="1" width="4.5" customWidth="1"/>
    <col min="2" max="2" width="31.25" customWidth="1"/>
    <col min="3" max="3" width="21.5" customWidth="1"/>
    <col min="4" max="4" width="36.5" customWidth="1"/>
    <col min="5" max="26" width="7.625" customWidth="1"/>
  </cols>
  <sheetData>
    <row r="1" spans="1:4">
      <c r="A1" s="198" t="s">
        <v>0</v>
      </c>
      <c r="B1" s="199"/>
      <c r="C1" s="199"/>
      <c r="D1" s="200"/>
    </row>
    <row r="2" spans="1:4">
      <c r="A2" s="7" t="s">
        <v>6</v>
      </c>
      <c r="B2" s="8" t="s">
        <v>11</v>
      </c>
      <c r="C2" s="8" t="s">
        <v>16</v>
      </c>
      <c r="D2" s="8" t="s">
        <v>18</v>
      </c>
    </row>
    <row r="3" spans="1:4">
      <c r="A3" s="201" t="s">
        <v>19</v>
      </c>
      <c r="B3" s="199"/>
      <c r="C3" s="199"/>
      <c r="D3" s="200"/>
    </row>
    <row r="4" spans="1:4">
      <c r="A4" s="7">
        <v>1</v>
      </c>
      <c r="B4" s="8" t="s">
        <v>21</v>
      </c>
      <c r="C4" s="8" t="s">
        <v>22</v>
      </c>
      <c r="D4" s="8" t="s">
        <v>23</v>
      </c>
    </row>
    <row r="5" spans="1:4">
      <c r="A5" s="7">
        <f t="shared" ref="A5:A11" si="0">+A4+1</f>
        <v>2</v>
      </c>
      <c r="B5" s="8" t="s">
        <v>26</v>
      </c>
      <c r="C5" s="8" t="s">
        <v>22</v>
      </c>
      <c r="D5" s="8" t="s">
        <v>23</v>
      </c>
    </row>
    <row r="6" spans="1:4">
      <c r="A6" s="7">
        <f t="shared" si="0"/>
        <v>3</v>
      </c>
      <c r="B6" s="8" t="s">
        <v>27</v>
      </c>
      <c r="C6" s="8" t="s">
        <v>22</v>
      </c>
      <c r="D6" s="8" t="s">
        <v>29</v>
      </c>
    </row>
    <row r="7" spans="1:4">
      <c r="A7" s="7">
        <f t="shared" si="0"/>
        <v>4</v>
      </c>
      <c r="B7" s="8" t="s">
        <v>30</v>
      </c>
      <c r="C7" s="8" t="s">
        <v>22</v>
      </c>
      <c r="D7" s="8" t="s">
        <v>31</v>
      </c>
    </row>
    <row r="8" spans="1:4">
      <c r="A8" s="7">
        <f t="shared" si="0"/>
        <v>5</v>
      </c>
      <c r="B8" s="8" t="s">
        <v>32</v>
      </c>
      <c r="C8" s="8" t="s">
        <v>22</v>
      </c>
      <c r="D8" s="8" t="s">
        <v>31</v>
      </c>
    </row>
    <row r="9" spans="1:4">
      <c r="A9" s="7">
        <f t="shared" si="0"/>
        <v>6</v>
      </c>
      <c r="B9" s="8" t="s">
        <v>33</v>
      </c>
      <c r="C9" s="8" t="s">
        <v>22</v>
      </c>
      <c r="D9" s="8" t="s">
        <v>29</v>
      </c>
    </row>
    <row r="10" spans="1:4">
      <c r="A10" s="7">
        <f t="shared" si="0"/>
        <v>7</v>
      </c>
      <c r="B10" s="8" t="s">
        <v>34</v>
      </c>
      <c r="C10" s="8" t="s">
        <v>22</v>
      </c>
      <c r="D10" s="8" t="s">
        <v>35</v>
      </c>
    </row>
    <row r="11" spans="1:4">
      <c r="A11" s="7">
        <f t="shared" si="0"/>
        <v>8</v>
      </c>
      <c r="B11" s="8" t="s">
        <v>37</v>
      </c>
      <c r="C11" s="8" t="s">
        <v>22</v>
      </c>
      <c r="D11" s="8" t="s">
        <v>38</v>
      </c>
    </row>
    <row r="12" spans="1:4">
      <c r="A12" s="201" t="s">
        <v>39</v>
      </c>
      <c r="B12" s="199"/>
      <c r="C12" s="199"/>
      <c r="D12" s="200"/>
    </row>
    <row r="13" spans="1:4">
      <c r="A13" s="7">
        <f>+A11+1</f>
        <v>9</v>
      </c>
      <c r="B13" s="8" t="s">
        <v>40</v>
      </c>
      <c r="C13" s="8" t="s">
        <v>22</v>
      </c>
      <c r="D13" s="8" t="s">
        <v>42</v>
      </c>
    </row>
    <row r="14" spans="1:4">
      <c r="A14" s="7">
        <f t="shared" ref="A14:A19" si="1">+A13+1</f>
        <v>10</v>
      </c>
      <c r="B14" s="8" t="s">
        <v>43</v>
      </c>
      <c r="C14" s="8" t="s">
        <v>44</v>
      </c>
      <c r="D14" s="16" t="s">
        <v>45</v>
      </c>
    </row>
    <row r="15" spans="1:4">
      <c r="A15" s="7">
        <f t="shared" si="1"/>
        <v>11</v>
      </c>
      <c r="B15" s="8" t="s">
        <v>48</v>
      </c>
      <c r="C15" s="8" t="s">
        <v>49</v>
      </c>
      <c r="D15" s="8" t="s">
        <v>50</v>
      </c>
    </row>
    <row r="16" spans="1:4">
      <c r="A16" s="7">
        <f t="shared" si="1"/>
        <v>12</v>
      </c>
      <c r="B16" s="8" t="s">
        <v>51</v>
      </c>
      <c r="C16" s="8" t="s">
        <v>53</v>
      </c>
      <c r="D16" s="8" t="s">
        <v>54</v>
      </c>
    </row>
    <row r="17" spans="1:5">
      <c r="A17" s="7">
        <f t="shared" si="1"/>
        <v>13</v>
      </c>
      <c r="B17" s="8" t="s">
        <v>55</v>
      </c>
      <c r="C17" s="8" t="s">
        <v>44</v>
      </c>
      <c r="D17" s="8" t="s">
        <v>52</v>
      </c>
      <c r="E17" s="18" t="s">
        <v>56</v>
      </c>
    </row>
    <row r="18" spans="1:5">
      <c r="A18" s="7">
        <f t="shared" si="1"/>
        <v>14</v>
      </c>
      <c r="B18" s="8" t="s">
        <v>57</v>
      </c>
      <c r="C18" s="8" t="s">
        <v>53</v>
      </c>
      <c r="D18" s="8" t="s">
        <v>58</v>
      </c>
      <c r="E18" s="20" t="s">
        <v>56</v>
      </c>
    </row>
    <row r="19" spans="1:5">
      <c r="A19" s="7">
        <f t="shared" si="1"/>
        <v>15</v>
      </c>
      <c r="B19" s="8" t="s">
        <v>59</v>
      </c>
      <c r="C19" s="8" t="s">
        <v>44</v>
      </c>
      <c r="D19" s="8" t="s">
        <v>52</v>
      </c>
    </row>
    <row r="20" spans="1:5">
      <c r="A20" s="201" t="s">
        <v>60</v>
      </c>
      <c r="B20" s="199"/>
      <c r="C20" s="199"/>
      <c r="D20" s="200"/>
    </row>
    <row r="21" spans="1:5" ht="15.75" customHeight="1">
      <c r="A21" s="201" t="s">
        <v>62</v>
      </c>
      <c r="B21" s="199"/>
      <c r="C21" s="199"/>
      <c r="D21" s="200"/>
    </row>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3:D3"/>
    <mergeCell ref="A12:D12"/>
    <mergeCell ref="A20:D20"/>
    <mergeCell ref="A21:D2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dimension ref="A1:EW198"/>
  <sheetViews>
    <sheetView showGridLines="0" workbookViewId="0">
      <pane xSplit="1" ySplit="3" topLeftCell="B43" activePane="bottomRight" state="frozen"/>
      <selection pane="topRight" activeCell="B1" sqref="B1"/>
      <selection pane="bottomLeft" activeCell="A2" sqref="A2"/>
      <selection pane="bottomRight" activeCell="A57" sqref="A57"/>
    </sheetView>
  </sheetViews>
  <sheetFormatPr defaultRowHeight="14.25"/>
  <cols>
    <col min="1" max="1" width="14.75" style="125" bestFit="1" customWidth="1"/>
    <col min="2" max="2" width="10.75" style="125" bestFit="1" customWidth="1"/>
    <col min="3" max="3" width="18.75" style="125" bestFit="1" customWidth="1"/>
    <col min="4" max="4" width="10.125" style="125" bestFit="1" customWidth="1"/>
    <col min="5" max="5" width="4.875" bestFit="1" customWidth="1"/>
    <col min="6" max="6" width="23.375" bestFit="1" customWidth="1"/>
    <col min="7" max="7" width="29.625" customWidth="1"/>
    <col min="8" max="8" width="23.25" bestFit="1" customWidth="1"/>
    <col min="9" max="9" width="13.25" bestFit="1" customWidth="1"/>
    <col min="10" max="10" width="14.375" bestFit="1" customWidth="1"/>
    <col min="11" max="11" width="22.625" customWidth="1"/>
    <col min="12" max="12" width="17.75" customWidth="1"/>
    <col min="13" max="13" width="15.875" customWidth="1"/>
    <col min="14" max="14" width="11.5" customWidth="1"/>
    <col min="15" max="15" width="22.625" customWidth="1"/>
    <col min="16" max="16" width="19.625" customWidth="1"/>
    <col min="17" max="17" width="22" customWidth="1"/>
    <col min="18" max="18" width="19.25" customWidth="1"/>
    <col min="19" max="19" width="11.5" customWidth="1"/>
    <col min="20" max="20" width="27.25" customWidth="1"/>
    <col min="21" max="21" width="13" customWidth="1"/>
    <col min="22" max="22" width="22" customWidth="1"/>
    <col min="23" max="23" width="23.25" customWidth="1"/>
    <col min="24" max="24" width="11.5" customWidth="1"/>
    <col min="25" max="25" width="27.25" customWidth="1"/>
    <col min="26" max="26" width="13" customWidth="1"/>
    <col min="27" max="27" width="22" customWidth="1"/>
    <col min="28" max="28" width="18.375" customWidth="1"/>
    <col min="29" max="29" width="6.875" style="64" bestFit="1" customWidth="1"/>
    <col min="30" max="30" width="11.5" bestFit="1" customWidth="1"/>
    <col min="31" max="31" width="11.5" customWidth="1"/>
    <col min="32" max="32" width="14.25" customWidth="1"/>
    <col min="33" max="33" width="6.875" customWidth="1"/>
    <col min="34" max="34" width="6.875" style="64" customWidth="1"/>
    <col min="35" max="35" width="21" customWidth="1"/>
    <col min="36" max="36" width="12.125" customWidth="1"/>
    <col min="37" max="37" width="24.875" customWidth="1"/>
    <col min="38" max="38" width="10.875" bestFit="1" customWidth="1"/>
    <col min="39" max="39" width="11" bestFit="1" customWidth="1"/>
    <col min="40" max="40" width="16.5" bestFit="1" customWidth="1"/>
    <col min="41" max="41" width="24.25" customWidth="1"/>
    <col min="42" max="42" width="25.75" customWidth="1"/>
    <col min="43" max="43" width="27.125" customWidth="1"/>
    <col min="44" max="44" width="28.625" customWidth="1"/>
    <col min="45" max="45" width="18.125" customWidth="1"/>
    <col min="46" max="46" width="16.875" bestFit="1" customWidth="1"/>
    <col min="47" max="47" width="23.875" customWidth="1"/>
    <col min="48" max="48" width="23.125" customWidth="1"/>
    <col min="49" max="49" width="31.125" customWidth="1"/>
    <col min="50" max="50" width="16.875" customWidth="1"/>
    <col min="51" max="52" width="16.875" style="64" customWidth="1"/>
    <col min="53" max="53" width="12.125" customWidth="1"/>
    <col min="54" max="54" width="12.25" style="64" customWidth="1"/>
    <col min="55" max="55" width="12.125" style="64" customWidth="1"/>
    <col min="56" max="56" width="14.875" customWidth="1"/>
    <col min="57" max="58" width="14.875" style="64" customWidth="1"/>
    <col min="59" max="59" width="15.25" bestFit="1" customWidth="1"/>
    <col min="60" max="60" width="16.25" bestFit="1" customWidth="1"/>
    <col min="61" max="61" width="29.75" bestFit="1" customWidth="1"/>
    <col min="62" max="62" width="11" bestFit="1" customWidth="1"/>
    <col min="63" max="63" width="11.25" bestFit="1" customWidth="1"/>
    <col min="64" max="64" width="4.125" bestFit="1" customWidth="1"/>
    <col min="65" max="65" width="3.625" bestFit="1" customWidth="1"/>
    <col min="66" max="66" width="4.25" bestFit="1" customWidth="1"/>
    <col min="67" max="67" width="3.75" bestFit="1" customWidth="1"/>
    <col min="68" max="68" width="4.75" bestFit="1" customWidth="1"/>
    <col min="69" max="69" width="17.625" bestFit="1" customWidth="1"/>
    <col min="70" max="70" width="2.625" bestFit="1" customWidth="1"/>
    <col min="71" max="71" width="13.375" bestFit="1" customWidth="1"/>
    <col min="72" max="72" width="14.25" bestFit="1" customWidth="1"/>
    <col min="73" max="73" width="10.875" bestFit="1" customWidth="1"/>
    <col min="83" max="83" width="18.5" bestFit="1" customWidth="1"/>
    <col min="93" max="93" width="13.375" bestFit="1" customWidth="1"/>
    <col min="94" max="94" width="14.25" bestFit="1" customWidth="1"/>
    <col min="95" max="95" width="10.875" bestFit="1" customWidth="1"/>
    <col min="98" max="98" width="5.5" customWidth="1"/>
    <col min="125" max="125" width="9.625" bestFit="1" customWidth="1"/>
    <col min="131" max="131" width="9.625" bestFit="1" customWidth="1"/>
    <col min="137" max="137" width="9.625" bestFit="1" customWidth="1"/>
    <col min="143" max="143" width="9.625" bestFit="1" customWidth="1"/>
    <col min="149" max="149" width="9.625" bestFit="1" customWidth="1"/>
  </cols>
  <sheetData>
    <row r="1" spans="1:153" s="64" customFormat="1"/>
    <row r="2" spans="1:153" s="64" customFormat="1"/>
    <row r="3" spans="1:153" s="64" customFormat="1" ht="15">
      <c r="A3" s="101"/>
      <c r="B3" s="101"/>
      <c r="C3" s="129"/>
      <c r="D3" s="129"/>
      <c r="E3" s="129"/>
      <c r="F3" s="129"/>
      <c r="G3" s="129"/>
      <c r="H3" s="121"/>
      <c r="I3" s="129"/>
      <c r="J3" s="129"/>
      <c r="K3" s="129"/>
      <c r="L3" s="129"/>
      <c r="M3" s="123"/>
      <c r="N3" s="129"/>
      <c r="O3" s="129"/>
      <c r="P3" s="129"/>
      <c r="Q3" s="129"/>
      <c r="R3" s="123"/>
      <c r="S3" s="129"/>
      <c r="T3" s="129"/>
      <c r="U3" s="129"/>
      <c r="V3" s="129"/>
      <c r="W3" s="123"/>
      <c r="X3" s="129"/>
      <c r="Y3" s="129"/>
      <c r="Z3" s="129"/>
      <c r="AA3" s="129"/>
      <c r="AB3" s="129"/>
      <c r="AC3" s="129"/>
      <c r="AD3" s="129"/>
      <c r="AE3" s="129"/>
      <c r="AF3" s="129"/>
      <c r="AG3" s="121"/>
      <c r="AH3" s="129"/>
      <c r="AI3" s="129"/>
      <c r="AJ3" s="129"/>
      <c r="AK3" s="128"/>
      <c r="AL3" s="129"/>
      <c r="AM3" s="129"/>
      <c r="AN3" s="129"/>
      <c r="AO3" s="129"/>
      <c r="AP3" s="129"/>
      <c r="AQ3" s="129"/>
      <c r="AR3" s="129"/>
      <c r="AS3" s="125"/>
      <c r="AT3" s="125"/>
      <c r="AU3" s="125"/>
      <c r="AV3" s="129"/>
      <c r="AW3" s="125"/>
      <c r="AX3" s="129"/>
      <c r="AY3" s="125"/>
      <c r="AZ3" s="129"/>
      <c r="BA3" s="125"/>
      <c r="BB3" s="167"/>
      <c r="BC3" s="168"/>
      <c r="BD3" s="169"/>
      <c r="BE3" s="170"/>
      <c r="BF3" s="167"/>
      <c r="BG3" s="167"/>
      <c r="BH3" s="167"/>
      <c r="BI3" s="167"/>
      <c r="BJ3" s="170"/>
      <c r="BK3" s="167"/>
      <c r="BL3" s="167"/>
      <c r="BM3" s="167"/>
      <c r="BN3" s="167"/>
      <c r="BO3" s="167"/>
      <c r="BP3" s="167"/>
      <c r="BQ3" s="170"/>
      <c r="BR3" s="170"/>
      <c r="BS3" s="167"/>
      <c r="BT3" s="170"/>
      <c r="BU3" s="167"/>
      <c r="BV3" s="167"/>
      <c r="BW3" s="169"/>
      <c r="BX3" s="172"/>
      <c r="BY3" s="170"/>
      <c r="BZ3" s="167"/>
      <c r="CA3" s="167"/>
      <c r="CB3" s="169"/>
      <c r="CC3" s="172"/>
      <c r="CD3" s="170"/>
      <c r="CE3" s="167"/>
      <c r="CF3" s="125"/>
      <c r="CG3" s="125"/>
      <c r="CH3" s="125"/>
      <c r="CI3" s="125"/>
      <c r="CJ3" s="125"/>
      <c r="CK3" s="125"/>
      <c r="CL3" s="125"/>
      <c r="CM3" s="125"/>
      <c r="CN3" s="125"/>
      <c r="CO3" s="129"/>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29"/>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29"/>
      <c r="EU3" s="129"/>
      <c r="EV3" s="129"/>
      <c r="EW3" s="173"/>
    </row>
    <row r="4" spans="1:153" ht="15">
      <c r="A4" s="101"/>
      <c r="B4" s="101"/>
      <c r="C4" s="129"/>
      <c r="D4" s="129"/>
      <c r="E4" s="129"/>
      <c r="F4" s="129"/>
      <c r="G4" s="129"/>
      <c r="H4" s="121"/>
      <c r="I4" s="129"/>
      <c r="J4" s="129"/>
      <c r="K4" s="129"/>
      <c r="L4" s="129"/>
      <c r="M4" s="123"/>
      <c r="N4" s="129"/>
      <c r="O4" s="129"/>
      <c r="P4" s="129"/>
      <c r="Q4" s="129"/>
      <c r="R4" s="123"/>
      <c r="S4" s="129"/>
      <c r="T4" s="129"/>
      <c r="U4" s="129"/>
      <c r="V4" s="129"/>
      <c r="W4" s="123"/>
      <c r="X4" s="129"/>
      <c r="Y4" s="129"/>
      <c r="Z4" s="129"/>
      <c r="AA4" s="129"/>
      <c r="AB4" s="129"/>
      <c r="AC4" s="129"/>
      <c r="AD4" s="129"/>
      <c r="AE4" s="129"/>
      <c r="AF4" s="129"/>
      <c r="AG4" s="121"/>
      <c r="AH4" s="129"/>
      <c r="AI4" s="129"/>
      <c r="AJ4" s="129"/>
      <c r="AK4" s="128"/>
      <c r="AL4" s="129"/>
      <c r="AM4" s="129"/>
      <c r="AN4" s="129"/>
      <c r="AO4" s="129"/>
      <c r="AP4" s="129"/>
      <c r="AQ4" s="129"/>
      <c r="AR4" s="129"/>
      <c r="AS4" s="125"/>
      <c r="AT4" s="125"/>
      <c r="AU4" s="125"/>
      <c r="AV4" s="129"/>
      <c r="AW4" s="125"/>
      <c r="AX4" s="129"/>
      <c r="AY4" s="125"/>
      <c r="AZ4" s="129"/>
      <c r="BA4" s="125"/>
      <c r="BB4" s="167"/>
      <c r="BC4" s="168"/>
      <c r="BD4" s="169"/>
      <c r="BE4" s="170"/>
      <c r="BF4" s="167"/>
      <c r="BG4" s="167"/>
      <c r="BH4" s="167"/>
      <c r="BI4" s="167"/>
      <c r="BJ4" s="170"/>
      <c r="BK4" s="167"/>
      <c r="BL4" s="167"/>
      <c r="BM4" s="167"/>
      <c r="BN4" s="167"/>
      <c r="BO4" s="167"/>
      <c r="BP4" s="167"/>
      <c r="BQ4" s="170"/>
      <c r="BR4" s="170"/>
      <c r="BS4" s="167"/>
      <c r="BT4" s="170"/>
      <c r="BU4" s="167"/>
      <c r="BV4" s="167"/>
      <c r="BW4" s="169"/>
      <c r="BX4" s="172"/>
      <c r="BY4" s="170"/>
      <c r="BZ4" s="167"/>
      <c r="CA4" s="167"/>
      <c r="CB4" s="169"/>
      <c r="CC4" s="172"/>
      <c r="CD4" s="170"/>
      <c r="CE4" s="167"/>
      <c r="CF4" s="125"/>
      <c r="CG4" s="125"/>
      <c r="CH4" s="125"/>
      <c r="CI4" s="125"/>
      <c r="CJ4" s="125"/>
      <c r="CK4" s="125"/>
      <c r="CL4" s="125"/>
      <c r="CM4" s="125"/>
      <c r="CN4" s="125"/>
      <c r="CO4" s="129"/>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29"/>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29"/>
      <c r="EU4" s="129"/>
      <c r="EV4" s="129"/>
      <c r="EW4" s="173"/>
    </row>
    <row r="5" spans="1:153">
      <c r="A5" s="64"/>
      <c r="B5" s="64"/>
      <c r="C5" s="64"/>
      <c r="D5" s="64"/>
      <c r="E5" s="64"/>
      <c r="F5" s="122" t="s">
        <v>735</v>
      </c>
      <c r="G5" s="64"/>
      <c r="H5" s="64"/>
      <c r="I5" s="64"/>
      <c r="J5" s="64"/>
      <c r="K5" s="64"/>
      <c r="L5" s="64"/>
      <c r="M5" s="64"/>
      <c r="N5" s="64"/>
      <c r="O5" s="64"/>
      <c r="P5" s="64"/>
      <c r="Q5" s="64"/>
      <c r="R5" s="64"/>
      <c r="S5" s="64"/>
      <c r="T5" s="64"/>
      <c r="U5" s="64"/>
      <c r="V5" s="64"/>
      <c r="W5" s="122" t="s">
        <v>735</v>
      </c>
      <c r="X5" s="124"/>
      <c r="Y5" s="64"/>
      <c r="Z5" s="64"/>
      <c r="AA5" s="127"/>
      <c r="AB5" s="127"/>
      <c r="AD5" s="64"/>
      <c r="AE5" s="73" t="s">
        <v>542</v>
      </c>
      <c r="AF5" s="64"/>
      <c r="AG5" s="64"/>
      <c r="AI5" s="64"/>
      <c r="AJ5" s="73" t="s">
        <v>737</v>
      </c>
      <c r="AK5" s="64"/>
      <c r="AL5" s="64"/>
      <c r="AM5" s="64"/>
      <c r="AN5" s="124"/>
      <c r="AO5" s="64"/>
      <c r="AP5" s="64"/>
      <c r="AQ5" s="64"/>
      <c r="AR5" s="64"/>
      <c r="AS5" s="64"/>
      <c r="AT5" s="64"/>
      <c r="AU5" s="64"/>
      <c r="AV5" s="64"/>
      <c r="AW5" s="64"/>
      <c r="AX5" s="64"/>
      <c r="BA5" s="64"/>
      <c r="BD5" s="64"/>
      <c r="BG5" s="64"/>
      <c r="BH5" s="64"/>
      <c r="BI5" s="64"/>
      <c r="BJ5" s="64"/>
      <c r="BK5" s="12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row>
    <row r="6" spans="1:153">
      <c r="A6"/>
      <c r="B6"/>
      <c r="C6"/>
      <c r="D6"/>
      <c r="X6" s="64"/>
      <c r="AB6" s="64"/>
      <c r="AC6"/>
      <c r="AH6"/>
      <c r="AJ6" s="73" t="s">
        <v>61</v>
      </c>
      <c r="AR6" s="64"/>
      <c r="AS6" s="64"/>
      <c r="AU6" s="64"/>
      <c r="AV6" s="64"/>
      <c r="AX6" s="64"/>
      <c r="AZ6"/>
      <c r="BB6"/>
      <c r="BC6"/>
      <c r="BD6" s="64"/>
      <c r="BG6" s="64"/>
      <c r="BH6" s="64"/>
      <c r="BN6" s="96"/>
    </row>
    <row r="7" spans="1:153">
      <c r="A7">
        <v>0</v>
      </c>
      <c r="B7">
        <f>A7+1</f>
        <v>1</v>
      </c>
      <c r="C7" s="129">
        <f t="shared" ref="C7:BN7" si="0">B7+1</f>
        <v>2</v>
      </c>
      <c r="D7" s="129">
        <f t="shared" si="0"/>
        <v>3</v>
      </c>
      <c r="E7" s="129">
        <f t="shared" si="0"/>
        <v>4</v>
      </c>
      <c r="F7" s="129">
        <f t="shared" si="0"/>
        <v>5</v>
      </c>
      <c r="G7" s="129">
        <f t="shared" si="0"/>
        <v>6</v>
      </c>
      <c r="H7" s="129">
        <f t="shared" si="0"/>
        <v>7</v>
      </c>
      <c r="I7" s="129">
        <f t="shared" si="0"/>
        <v>8</v>
      </c>
      <c r="J7" s="129">
        <f t="shared" si="0"/>
        <v>9</v>
      </c>
      <c r="K7" s="129">
        <f t="shared" si="0"/>
        <v>10</v>
      </c>
      <c r="L7" s="129">
        <f t="shared" si="0"/>
        <v>11</v>
      </c>
      <c r="M7" s="129">
        <f t="shared" si="0"/>
        <v>12</v>
      </c>
      <c r="N7" s="129">
        <f t="shared" si="0"/>
        <v>13</v>
      </c>
      <c r="O7" s="129">
        <f t="shared" si="0"/>
        <v>14</v>
      </c>
      <c r="P7" s="129">
        <f t="shared" si="0"/>
        <v>15</v>
      </c>
      <c r="Q7" s="129">
        <f t="shared" si="0"/>
        <v>16</v>
      </c>
      <c r="R7" s="129">
        <f t="shared" si="0"/>
        <v>17</v>
      </c>
      <c r="S7" s="129">
        <f t="shared" si="0"/>
        <v>18</v>
      </c>
      <c r="T7" s="129">
        <f t="shared" si="0"/>
        <v>19</v>
      </c>
      <c r="U7" s="129">
        <f t="shared" si="0"/>
        <v>20</v>
      </c>
      <c r="V7" s="129">
        <f t="shared" si="0"/>
        <v>21</v>
      </c>
      <c r="W7" s="129">
        <f t="shared" si="0"/>
        <v>22</v>
      </c>
      <c r="X7" s="129">
        <f t="shared" si="0"/>
        <v>23</v>
      </c>
      <c r="Y7" s="129">
        <f t="shared" si="0"/>
        <v>24</v>
      </c>
      <c r="Z7" s="129">
        <f t="shared" si="0"/>
        <v>25</v>
      </c>
      <c r="AA7" s="129">
        <f t="shared" si="0"/>
        <v>26</v>
      </c>
      <c r="AB7" s="129">
        <f t="shared" si="0"/>
        <v>27</v>
      </c>
      <c r="AC7" s="129">
        <f t="shared" si="0"/>
        <v>28</v>
      </c>
      <c r="AD7" s="129">
        <f t="shared" si="0"/>
        <v>29</v>
      </c>
      <c r="AE7" s="129">
        <f t="shared" si="0"/>
        <v>30</v>
      </c>
      <c r="AF7" s="129">
        <f t="shared" si="0"/>
        <v>31</v>
      </c>
      <c r="AG7" s="129">
        <f t="shared" si="0"/>
        <v>32</v>
      </c>
      <c r="AH7" s="129">
        <f t="shared" si="0"/>
        <v>33</v>
      </c>
      <c r="AI7" s="129">
        <f t="shared" si="0"/>
        <v>34</v>
      </c>
      <c r="AJ7" s="129">
        <f t="shared" si="0"/>
        <v>35</v>
      </c>
      <c r="AK7" s="129">
        <f t="shared" si="0"/>
        <v>36</v>
      </c>
      <c r="AL7" s="129">
        <f t="shared" si="0"/>
        <v>37</v>
      </c>
      <c r="AM7" s="129">
        <f t="shared" si="0"/>
        <v>38</v>
      </c>
      <c r="AN7" s="129">
        <f t="shared" si="0"/>
        <v>39</v>
      </c>
      <c r="AO7" s="129">
        <f t="shared" si="0"/>
        <v>40</v>
      </c>
      <c r="AP7" s="129">
        <f t="shared" si="0"/>
        <v>41</v>
      </c>
      <c r="AQ7" s="129">
        <f t="shared" si="0"/>
        <v>42</v>
      </c>
      <c r="AR7" s="129">
        <f t="shared" si="0"/>
        <v>43</v>
      </c>
      <c r="AS7" s="129">
        <f t="shared" si="0"/>
        <v>44</v>
      </c>
      <c r="AT7" s="129">
        <f t="shared" si="0"/>
        <v>45</v>
      </c>
      <c r="AU7" s="129">
        <f t="shared" si="0"/>
        <v>46</v>
      </c>
      <c r="AV7" s="129">
        <f t="shared" si="0"/>
        <v>47</v>
      </c>
      <c r="AW7" s="129">
        <f t="shared" si="0"/>
        <v>48</v>
      </c>
      <c r="AX7" s="129">
        <f t="shared" si="0"/>
        <v>49</v>
      </c>
      <c r="AY7" s="129">
        <f t="shared" si="0"/>
        <v>50</v>
      </c>
      <c r="AZ7" s="129">
        <f t="shared" si="0"/>
        <v>51</v>
      </c>
      <c r="BA7" s="129">
        <f t="shared" si="0"/>
        <v>52</v>
      </c>
      <c r="BB7" s="129">
        <f t="shared" si="0"/>
        <v>53</v>
      </c>
      <c r="BC7" s="129">
        <f t="shared" si="0"/>
        <v>54</v>
      </c>
      <c r="BD7" s="129">
        <f t="shared" si="0"/>
        <v>55</v>
      </c>
      <c r="BE7" s="129">
        <f t="shared" si="0"/>
        <v>56</v>
      </c>
      <c r="BF7" s="129">
        <f t="shared" si="0"/>
        <v>57</v>
      </c>
      <c r="BG7" s="129">
        <f t="shared" si="0"/>
        <v>58</v>
      </c>
      <c r="BH7" s="129">
        <f t="shared" si="0"/>
        <v>59</v>
      </c>
      <c r="BI7" s="129">
        <f t="shared" si="0"/>
        <v>60</v>
      </c>
      <c r="BJ7" s="129">
        <f t="shared" si="0"/>
        <v>61</v>
      </c>
      <c r="BK7" s="129">
        <f t="shared" si="0"/>
        <v>62</v>
      </c>
      <c r="BL7" s="129">
        <f t="shared" si="0"/>
        <v>63</v>
      </c>
      <c r="BM7" s="129">
        <f t="shared" si="0"/>
        <v>64</v>
      </c>
      <c r="BN7" s="129">
        <f t="shared" si="0"/>
        <v>65</v>
      </c>
      <c r="BO7" s="129">
        <f t="shared" ref="BO7:BR7" si="1">BN7+1</f>
        <v>66</v>
      </c>
      <c r="BP7" s="129">
        <f t="shared" si="1"/>
        <v>67</v>
      </c>
      <c r="BQ7" s="129">
        <f t="shared" si="1"/>
        <v>68</v>
      </c>
      <c r="BR7" s="129">
        <f t="shared" si="1"/>
        <v>69</v>
      </c>
      <c r="BS7" s="129">
        <v>70</v>
      </c>
      <c r="BT7" s="129">
        <v>71</v>
      </c>
      <c r="BU7">
        <v>72</v>
      </c>
      <c r="BV7" s="164" t="s">
        <v>870</v>
      </c>
      <c r="BW7" s="164" t="s">
        <v>886</v>
      </c>
      <c r="BX7" s="73" t="s">
        <v>8</v>
      </c>
      <c r="BY7">
        <v>76</v>
      </c>
      <c r="BZ7">
        <f>BY7+1</f>
        <v>77</v>
      </c>
      <c r="CA7" s="129">
        <f t="shared" ref="CA7:EL7" si="2">BZ7+1</f>
        <v>78</v>
      </c>
      <c r="CB7" s="129">
        <f t="shared" si="2"/>
        <v>79</v>
      </c>
      <c r="CC7" s="129">
        <f t="shared" si="2"/>
        <v>80</v>
      </c>
      <c r="CD7" s="129">
        <f t="shared" si="2"/>
        <v>81</v>
      </c>
      <c r="CE7" s="129">
        <f t="shared" si="2"/>
        <v>82</v>
      </c>
      <c r="CF7" s="129">
        <f t="shared" si="2"/>
        <v>83</v>
      </c>
      <c r="CG7" s="129">
        <f t="shared" si="2"/>
        <v>84</v>
      </c>
      <c r="CH7" s="129">
        <f t="shared" si="2"/>
        <v>85</v>
      </c>
      <c r="CI7" s="129">
        <f t="shared" si="2"/>
        <v>86</v>
      </c>
      <c r="CJ7" s="129">
        <f t="shared" si="2"/>
        <v>87</v>
      </c>
      <c r="CK7" s="129">
        <f t="shared" si="2"/>
        <v>88</v>
      </c>
      <c r="CL7" s="129">
        <f t="shared" si="2"/>
        <v>89</v>
      </c>
      <c r="CM7" s="129">
        <f t="shared" si="2"/>
        <v>90</v>
      </c>
      <c r="CN7" s="129">
        <f t="shared" si="2"/>
        <v>91</v>
      </c>
      <c r="CO7" s="129">
        <f t="shared" si="2"/>
        <v>92</v>
      </c>
      <c r="CP7" s="129">
        <f t="shared" si="2"/>
        <v>93</v>
      </c>
      <c r="CQ7" s="129">
        <f t="shared" si="2"/>
        <v>94</v>
      </c>
      <c r="CR7" s="129">
        <f t="shared" si="2"/>
        <v>95</v>
      </c>
      <c r="CS7" s="129">
        <f t="shared" si="2"/>
        <v>96</v>
      </c>
      <c r="CT7" s="129">
        <f t="shared" si="2"/>
        <v>97</v>
      </c>
      <c r="CU7" s="129">
        <f t="shared" si="2"/>
        <v>98</v>
      </c>
      <c r="CV7" s="129">
        <f t="shared" si="2"/>
        <v>99</v>
      </c>
      <c r="CW7" s="129">
        <f t="shared" si="2"/>
        <v>100</v>
      </c>
      <c r="CX7" s="129">
        <f t="shared" si="2"/>
        <v>101</v>
      </c>
      <c r="CY7" s="129">
        <f t="shared" si="2"/>
        <v>102</v>
      </c>
      <c r="CZ7" s="129">
        <f t="shared" si="2"/>
        <v>103</v>
      </c>
      <c r="DA7" s="129">
        <f t="shared" si="2"/>
        <v>104</v>
      </c>
      <c r="DB7" s="129">
        <f t="shared" si="2"/>
        <v>105</v>
      </c>
      <c r="DC7" s="129">
        <f t="shared" si="2"/>
        <v>106</v>
      </c>
      <c r="DD7" s="129">
        <f t="shared" si="2"/>
        <v>107</v>
      </c>
      <c r="DE7" s="129">
        <f t="shared" si="2"/>
        <v>108</v>
      </c>
      <c r="DF7" s="129">
        <f t="shared" si="2"/>
        <v>109</v>
      </c>
      <c r="DG7" s="129">
        <f t="shared" si="2"/>
        <v>110</v>
      </c>
      <c r="DH7" s="129">
        <f t="shared" si="2"/>
        <v>111</v>
      </c>
      <c r="DI7" s="129">
        <f t="shared" si="2"/>
        <v>112</v>
      </c>
      <c r="DJ7" s="129">
        <f t="shared" si="2"/>
        <v>113</v>
      </c>
      <c r="DK7" s="129">
        <f t="shared" si="2"/>
        <v>114</v>
      </c>
      <c r="DL7" s="129">
        <f t="shared" si="2"/>
        <v>115</v>
      </c>
      <c r="DM7" s="129">
        <f t="shared" si="2"/>
        <v>116</v>
      </c>
      <c r="DN7" s="129">
        <f t="shared" si="2"/>
        <v>117</v>
      </c>
      <c r="DO7" s="129">
        <f t="shared" si="2"/>
        <v>118</v>
      </c>
      <c r="DP7" s="129">
        <f t="shared" si="2"/>
        <v>119</v>
      </c>
      <c r="DQ7" s="129">
        <f t="shared" si="2"/>
        <v>120</v>
      </c>
      <c r="DR7" s="129">
        <f t="shared" si="2"/>
        <v>121</v>
      </c>
      <c r="DS7" s="129">
        <f t="shared" si="2"/>
        <v>122</v>
      </c>
      <c r="DT7" s="129">
        <f t="shared" si="2"/>
        <v>123</v>
      </c>
      <c r="DU7" s="129">
        <f t="shared" si="2"/>
        <v>124</v>
      </c>
      <c r="DV7" s="129">
        <f t="shared" si="2"/>
        <v>125</v>
      </c>
      <c r="DW7" s="129">
        <f t="shared" si="2"/>
        <v>126</v>
      </c>
      <c r="DX7" s="129">
        <f t="shared" si="2"/>
        <v>127</v>
      </c>
      <c r="DY7" s="129">
        <f t="shared" si="2"/>
        <v>128</v>
      </c>
      <c r="DZ7" s="129">
        <f t="shared" si="2"/>
        <v>129</v>
      </c>
      <c r="EA7" s="129">
        <f t="shared" si="2"/>
        <v>130</v>
      </c>
      <c r="EB7" s="129">
        <f t="shared" si="2"/>
        <v>131</v>
      </c>
      <c r="EC7" s="129">
        <f t="shared" si="2"/>
        <v>132</v>
      </c>
      <c r="ED7" s="129">
        <f t="shared" si="2"/>
        <v>133</v>
      </c>
      <c r="EE7" s="129">
        <f t="shared" si="2"/>
        <v>134</v>
      </c>
      <c r="EF7" s="129">
        <f t="shared" si="2"/>
        <v>135</v>
      </c>
      <c r="EG7" s="129">
        <f t="shared" si="2"/>
        <v>136</v>
      </c>
      <c r="EH7" s="129">
        <f t="shared" si="2"/>
        <v>137</v>
      </c>
      <c r="EI7" s="129">
        <f t="shared" si="2"/>
        <v>138</v>
      </c>
      <c r="EJ7" s="129">
        <f t="shared" si="2"/>
        <v>139</v>
      </c>
      <c r="EK7" s="129">
        <f t="shared" si="2"/>
        <v>140</v>
      </c>
      <c r="EL7" s="129">
        <f t="shared" si="2"/>
        <v>141</v>
      </c>
      <c r="EM7" s="129">
        <f t="shared" ref="EM7:EW7" si="3">EL7+1</f>
        <v>142</v>
      </c>
      <c r="EN7" s="129">
        <f t="shared" si="3"/>
        <v>143</v>
      </c>
      <c r="EO7" s="129">
        <f t="shared" si="3"/>
        <v>144</v>
      </c>
      <c r="EP7" s="129">
        <f t="shared" si="3"/>
        <v>145</v>
      </c>
      <c r="EQ7" s="129">
        <f t="shared" si="3"/>
        <v>146</v>
      </c>
      <c r="ER7" s="129">
        <f t="shared" si="3"/>
        <v>147</v>
      </c>
      <c r="ES7" s="129">
        <f t="shared" si="3"/>
        <v>148</v>
      </c>
      <c r="ET7" s="129">
        <f t="shared" si="3"/>
        <v>149</v>
      </c>
      <c r="EU7" s="129">
        <f t="shared" si="3"/>
        <v>150</v>
      </c>
      <c r="EV7" s="129">
        <f t="shared" si="3"/>
        <v>151</v>
      </c>
      <c r="EW7" s="129">
        <f t="shared" si="3"/>
        <v>152</v>
      </c>
    </row>
    <row r="8" spans="1:153">
      <c r="BV8" s="164" t="s">
        <v>871</v>
      </c>
      <c r="BW8" s="164" t="s">
        <v>887</v>
      </c>
      <c r="BX8" s="165" t="s">
        <v>8</v>
      </c>
    </row>
    <row r="9" spans="1:153">
      <c r="BV9" s="164" t="s">
        <v>872</v>
      </c>
      <c r="BW9" s="164" t="s">
        <v>888</v>
      </c>
      <c r="BX9" s="165" t="s">
        <v>8</v>
      </c>
    </row>
    <row r="10" spans="1:153">
      <c r="BV10" s="164" t="s">
        <v>873</v>
      </c>
      <c r="BW10" s="164" t="s">
        <v>189</v>
      </c>
      <c r="BX10" s="165" t="s">
        <v>8</v>
      </c>
    </row>
    <row r="11" spans="1:153">
      <c r="BV11" s="164" t="s">
        <v>874</v>
      </c>
      <c r="BW11" s="164" t="s">
        <v>889</v>
      </c>
      <c r="BX11" s="165" t="s">
        <v>8</v>
      </c>
    </row>
    <row r="12" spans="1:153">
      <c r="F12" s="95">
        <f t="shared" ref="F12:X12" ca="1" si="4">SUM(F13:F17)</f>
        <v>100</v>
      </c>
      <c r="G12" s="95">
        <f t="shared" ca="1" si="4"/>
        <v>100</v>
      </c>
      <c r="H12" s="95">
        <f t="shared" ca="1" si="4"/>
        <v>100</v>
      </c>
      <c r="I12" s="95">
        <f t="shared" ca="1" si="4"/>
        <v>100</v>
      </c>
      <c r="J12" s="95">
        <f t="shared" ca="1" si="4"/>
        <v>100</v>
      </c>
      <c r="K12" s="95">
        <f t="shared" ca="1" si="4"/>
        <v>100</v>
      </c>
      <c r="L12" s="95">
        <f t="shared" ca="1" si="4"/>
        <v>100</v>
      </c>
      <c r="M12" s="95">
        <f t="shared" ca="1" si="4"/>
        <v>100</v>
      </c>
      <c r="N12" s="95">
        <f t="shared" ca="1" si="4"/>
        <v>100</v>
      </c>
      <c r="O12" s="95">
        <f t="shared" ca="1" si="4"/>
        <v>100</v>
      </c>
      <c r="P12" s="95">
        <f t="shared" ca="1" si="4"/>
        <v>100</v>
      </c>
      <c r="Q12" s="95">
        <f t="shared" ca="1" si="4"/>
        <v>100</v>
      </c>
      <c r="R12" s="95">
        <f t="shared" ca="1" si="4"/>
        <v>100</v>
      </c>
      <c r="S12" s="95">
        <f t="shared" ca="1" si="4"/>
        <v>100</v>
      </c>
      <c r="T12" s="95">
        <f t="shared" ca="1" si="4"/>
        <v>100</v>
      </c>
      <c r="U12" s="95">
        <f t="shared" ca="1" si="4"/>
        <v>100</v>
      </c>
      <c r="V12" s="95">
        <f t="shared" ca="1" si="4"/>
        <v>100</v>
      </c>
      <c r="W12" s="95">
        <f t="shared" ca="1" si="4"/>
        <v>100</v>
      </c>
      <c r="X12" s="95">
        <f t="shared" ca="1" si="4"/>
        <v>100</v>
      </c>
      <c r="BV12" s="164" t="s">
        <v>875</v>
      </c>
      <c r="BW12" s="164" t="s">
        <v>890</v>
      </c>
      <c r="BX12" s="165" t="s">
        <v>8</v>
      </c>
    </row>
    <row r="13" spans="1:153">
      <c r="F13" s="126">
        <f t="shared" ref="F13:X13" ca="1" si="5">RANDBETWEEN(35,45)</f>
        <v>38</v>
      </c>
      <c r="G13" s="126">
        <f t="shared" ca="1" si="5"/>
        <v>43</v>
      </c>
      <c r="H13" s="126">
        <f t="shared" ca="1" si="5"/>
        <v>44</v>
      </c>
      <c r="I13" s="126">
        <f t="shared" ca="1" si="5"/>
        <v>44</v>
      </c>
      <c r="J13" s="126">
        <f t="shared" ca="1" si="5"/>
        <v>40</v>
      </c>
      <c r="K13" s="126">
        <f t="shared" ca="1" si="5"/>
        <v>36</v>
      </c>
      <c r="L13" s="126">
        <f t="shared" ca="1" si="5"/>
        <v>38</v>
      </c>
      <c r="M13" s="126">
        <f t="shared" ca="1" si="5"/>
        <v>42</v>
      </c>
      <c r="N13" s="126">
        <f t="shared" ca="1" si="5"/>
        <v>35</v>
      </c>
      <c r="O13" s="126">
        <f t="shared" ca="1" si="5"/>
        <v>39</v>
      </c>
      <c r="P13" s="126">
        <f t="shared" ca="1" si="5"/>
        <v>38</v>
      </c>
      <c r="Q13" s="126">
        <f t="shared" ca="1" si="5"/>
        <v>36</v>
      </c>
      <c r="R13" s="126">
        <f t="shared" ca="1" si="5"/>
        <v>37</v>
      </c>
      <c r="S13" s="126">
        <f t="shared" ca="1" si="5"/>
        <v>38</v>
      </c>
      <c r="T13" s="126">
        <f t="shared" ca="1" si="5"/>
        <v>41</v>
      </c>
      <c r="U13" s="126">
        <f t="shared" ca="1" si="5"/>
        <v>45</v>
      </c>
      <c r="V13" s="126">
        <f t="shared" ca="1" si="5"/>
        <v>35</v>
      </c>
      <c r="W13" s="126">
        <f t="shared" ca="1" si="5"/>
        <v>42</v>
      </c>
      <c r="X13" s="126">
        <f t="shared" ca="1" si="5"/>
        <v>43</v>
      </c>
      <c r="BV13" s="164" t="s">
        <v>876</v>
      </c>
      <c r="BW13" s="164" t="s">
        <v>891</v>
      </c>
      <c r="BX13" s="165" t="s">
        <v>8</v>
      </c>
    </row>
    <row r="14" spans="1:153">
      <c r="F14" s="95">
        <f t="shared" ref="F14:X14" ca="1" si="6">100-F13-F15-F16-F17</f>
        <v>41</v>
      </c>
      <c r="G14" s="166">
        <f t="shared" ca="1" si="6"/>
        <v>28</v>
      </c>
      <c r="H14" s="166">
        <f t="shared" ca="1" si="6"/>
        <v>23</v>
      </c>
      <c r="I14" s="166">
        <f t="shared" ca="1" si="6"/>
        <v>19</v>
      </c>
      <c r="J14" s="166">
        <f t="shared" ca="1" si="6"/>
        <v>35</v>
      </c>
      <c r="K14" s="166">
        <f t="shared" ca="1" si="6"/>
        <v>16</v>
      </c>
      <c r="L14" s="95">
        <f t="shared" ca="1" si="6"/>
        <v>12</v>
      </c>
      <c r="M14" s="95">
        <f t="shared" ca="1" si="6"/>
        <v>23</v>
      </c>
      <c r="N14" s="95">
        <f t="shared" ca="1" si="6"/>
        <v>27</v>
      </c>
      <c r="O14" s="95">
        <f t="shared" ca="1" si="6"/>
        <v>32</v>
      </c>
      <c r="P14" s="95">
        <f t="shared" ca="1" si="6"/>
        <v>15</v>
      </c>
      <c r="Q14" s="95">
        <f t="shared" ca="1" si="6"/>
        <v>34</v>
      </c>
      <c r="R14" s="95">
        <f t="shared" ca="1" si="6"/>
        <v>26</v>
      </c>
      <c r="S14" s="95">
        <f t="shared" ca="1" si="6"/>
        <v>16</v>
      </c>
      <c r="T14" s="95">
        <f t="shared" ca="1" si="6"/>
        <v>19</v>
      </c>
      <c r="U14" s="95">
        <f t="shared" ca="1" si="6"/>
        <v>12</v>
      </c>
      <c r="V14" s="95">
        <f t="shared" ca="1" si="6"/>
        <v>36</v>
      </c>
      <c r="W14" s="95">
        <f t="shared" ca="1" si="6"/>
        <v>22</v>
      </c>
      <c r="X14" s="95">
        <f t="shared" ca="1" si="6"/>
        <v>8</v>
      </c>
      <c r="BV14" s="164" t="s">
        <v>877</v>
      </c>
      <c r="BW14" s="164" t="s">
        <v>892</v>
      </c>
      <c r="BX14" s="165" t="s">
        <v>8</v>
      </c>
    </row>
    <row r="15" spans="1:153">
      <c r="F15" s="95">
        <f t="shared" ref="F15:K16" ca="1" si="7">F16+RANDBETWEEN(5,10)</f>
        <v>14</v>
      </c>
      <c r="G15" s="166">
        <f t="shared" ca="1" si="7"/>
        <v>17</v>
      </c>
      <c r="H15" s="166">
        <f t="shared" ca="1" si="7"/>
        <v>18</v>
      </c>
      <c r="I15" s="166">
        <f t="shared" ca="1" si="7"/>
        <v>20</v>
      </c>
      <c r="J15" s="166">
        <f t="shared" ca="1" si="7"/>
        <v>15</v>
      </c>
      <c r="K15" s="166">
        <f t="shared" ca="1" si="7"/>
        <v>26</v>
      </c>
      <c r="L15" s="95">
        <f t="shared" ref="L15:X15" ca="1" si="8">L16+RANDBETWEEN(1,5)</f>
        <v>24</v>
      </c>
      <c r="M15" s="95">
        <f t="shared" ca="1" si="8"/>
        <v>17</v>
      </c>
      <c r="N15" s="95">
        <f t="shared" ca="1" si="8"/>
        <v>19</v>
      </c>
      <c r="O15" s="95">
        <f t="shared" ca="1" si="8"/>
        <v>14</v>
      </c>
      <c r="P15" s="95">
        <f t="shared" ca="1" si="8"/>
        <v>24</v>
      </c>
      <c r="Q15" s="95">
        <f t="shared" ca="1" si="8"/>
        <v>14</v>
      </c>
      <c r="R15" s="95">
        <f t="shared" ca="1" si="8"/>
        <v>20</v>
      </c>
      <c r="S15" s="95">
        <f t="shared" ca="1" si="8"/>
        <v>23</v>
      </c>
      <c r="T15" s="95">
        <f t="shared" ca="1" si="8"/>
        <v>20</v>
      </c>
      <c r="U15" s="95">
        <f t="shared" ca="1" si="8"/>
        <v>22</v>
      </c>
      <c r="V15" s="95">
        <f t="shared" ca="1" si="8"/>
        <v>15</v>
      </c>
      <c r="W15" s="95">
        <f t="shared" ca="1" si="8"/>
        <v>20</v>
      </c>
      <c r="X15" s="95">
        <f t="shared" ca="1" si="8"/>
        <v>23</v>
      </c>
      <c r="BV15" s="164" t="s">
        <v>878</v>
      </c>
      <c r="BW15" s="164" t="s">
        <v>893</v>
      </c>
      <c r="BX15" s="165" t="s">
        <v>8</v>
      </c>
    </row>
    <row r="16" spans="1:153">
      <c r="F16" s="95">
        <f t="shared" ca="1" si="7"/>
        <v>6</v>
      </c>
      <c r="G16" s="166">
        <f t="shared" ca="1" si="7"/>
        <v>11</v>
      </c>
      <c r="H16" s="166">
        <f t="shared" ca="1" si="7"/>
        <v>10</v>
      </c>
      <c r="I16" s="166">
        <f t="shared" ca="1" si="7"/>
        <v>11</v>
      </c>
      <c r="J16" s="166">
        <f t="shared" ca="1" si="7"/>
        <v>8</v>
      </c>
      <c r="K16" s="166">
        <f t="shared" ca="1" si="7"/>
        <v>16</v>
      </c>
      <c r="L16" s="95">
        <f t="shared" ref="L16:X16" ca="1" si="9">L17+RANDBETWEEN(10,15)</f>
        <v>20</v>
      </c>
      <c r="M16" s="95">
        <f t="shared" ca="1" si="9"/>
        <v>15</v>
      </c>
      <c r="N16" s="95">
        <f t="shared" ca="1" si="9"/>
        <v>16</v>
      </c>
      <c r="O16" s="95">
        <f t="shared" ca="1" si="9"/>
        <v>13</v>
      </c>
      <c r="P16" s="95">
        <f t="shared" ca="1" si="9"/>
        <v>19</v>
      </c>
      <c r="Q16" s="95">
        <f t="shared" ca="1" si="9"/>
        <v>13</v>
      </c>
      <c r="R16" s="95">
        <f t="shared" ca="1" si="9"/>
        <v>16</v>
      </c>
      <c r="S16" s="95">
        <f t="shared" ca="1" si="9"/>
        <v>18</v>
      </c>
      <c r="T16" s="95">
        <f t="shared" ca="1" si="9"/>
        <v>15</v>
      </c>
      <c r="U16" s="95">
        <f t="shared" ca="1" si="9"/>
        <v>17</v>
      </c>
      <c r="V16" s="95">
        <f t="shared" ca="1" si="9"/>
        <v>12</v>
      </c>
      <c r="W16" s="95">
        <f t="shared" ca="1" si="9"/>
        <v>15</v>
      </c>
      <c r="X16" s="95">
        <f t="shared" ca="1" si="9"/>
        <v>20</v>
      </c>
      <c r="BV16" s="164" t="s">
        <v>879</v>
      </c>
      <c r="BW16" s="164" t="s">
        <v>894</v>
      </c>
      <c r="BX16" s="165" t="s">
        <v>8</v>
      </c>
    </row>
    <row r="17" spans="5:76">
      <c r="F17" s="95">
        <f t="shared" ref="F17:X17" ca="1" si="10">RANDBETWEEN(1,6)</f>
        <v>1</v>
      </c>
      <c r="G17" s="166">
        <f t="shared" ca="1" si="10"/>
        <v>1</v>
      </c>
      <c r="H17" s="166">
        <f t="shared" ca="1" si="10"/>
        <v>5</v>
      </c>
      <c r="I17" s="166">
        <f t="shared" ca="1" si="10"/>
        <v>6</v>
      </c>
      <c r="J17" s="166">
        <f t="shared" ca="1" si="10"/>
        <v>2</v>
      </c>
      <c r="K17" s="166">
        <f t="shared" ca="1" si="10"/>
        <v>6</v>
      </c>
      <c r="L17" s="95">
        <f t="shared" ca="1" si="10"/>
        <v>6</v>
      </c>
      <c r="M17" s="95">
        <f t="shared" ca="1" si="10"/>
        <v>3</v>
      </c>
      <c r="N17" s="95">
        <f t="shared" ca="1" si="10"/>
        <v>3</v>
      </c>
      <c r="O17" s="95">
        <f t="shared" ca="1" si="10"/>
        <v>2</v>
      </c>
      <c r="P17" s="95">
        <f t="shared" ca="1" si="10"/>
        <v>4</v>
      </c>
      <c r="Q17" s="95">
        <f t="shared" ca="1" si="10"/>
        <v>3</v>
      </c>
      <c r="R17" s="95">
        <f t="shared" ca="1" si="10"/>
        <v>1</v>
      </c>
      <c r="S17" s="95">
        <f t="shared" ca="1" si="10"/>
        <v>5</v>
      </c>
      <c r="T17" s="95">
        <f t="shared" ca="1" si="10"/>
        <v>5</v>
      </c>
      <c r="U17" s="95">
        <f t="shared" ca="1" si="10"/>
        <v>4</v>
      </c>
      <c r="V17" s="95">
        <f t="shared" ca="1" si="10"/>
        <v>2</v>
      </c>
      <c r="W17" s="95">
        <f t="shared" ca="1" si="10"/>
        <v>1</v>
      </c>
      <c r="X17" s="95">
        <f t="shared" ca="1" si="10"/>
        <v>6</v>
      </c>
      <c r="BV17" s="164" t="s">
        <v>880</v>
      </c>
      <c r="BW17" s="164" t="s">
        <v>895</v>
      </c>
      <c r="BX17" s="165" t="s">
        <v>8</v>
      </c>
    </row>
    <row r="18" spans="5:76">
      <c r="BV18" s="164" t="s">
        <v>881</v>
      </c>
      <c r="BW18" s="164" t="s">
        <v>896</v>
      </c>
      <c r="BX18" s="165" t="s">
        <v>8</v>
      </c>
    </row>
    <row r="19" spans="5:76">
      <c r="BV19" s="164" t="s">
        <v>882</v>
      </c>
      <c r="BW19" s="164" t="s">
        <v>897</v>
      </c>
      <c r="BX19" s="165" t="s">
        <v>8</v>
      </c>
    </row>
    <row r="20" spans="5:76" ht="15">
      <c r="E20" s="125"/>
      <c r="G20" s="145" t="s">
        <v>752</v>
      </c>
      <c r="H20" s="145" t="s">
        <v>753</v>
      </c>
      <c r="I20" s="145" t="s">
        <v>754</v>
      </c>
      <c r="J20" s="145" t="s">
        <v>755</v>
      </c>
      <c r="K20" s="145" t="s">
        <v>756</v>
      </c>
      <c r="L20" s="145" t="s">
        <v>757</v>
      </c>
      <c r="AC20"/>
      <c r="AD20" s="64"/>
      <c r="AH20"/>
      <c r="AI20" s="64"/>
      <c r="AY20"/>
      <c r="BA20" s="64"/>
      <c r="BB20"/>
      <c r="BD20" s="64"/>
      <c r="BE20"/>
      <c r="BG20" s="64"/>
      <c r="BV20" s="164" t="s">
        <v>883</v>
      </c>
      <c r="BW20" s="163"/>
      <c r="BX20" s="165" t="s">
        <v>8</v>
      </c>
    </row>
    <row r="21" spans="5:76">
      <c r="E21" s="125"/>
      <c r="G21" s="132" t="e">
        <f>IF(Final!#REF!="ASSAM",'PAGE 4 - Alumni Mentor'!B$10,IF(Final!#REF!="ARUNACHAL PRADESH",'PAGE 4 - Alumni Mentor'!B$10,'PAGE 4 - Alumni Mentor'!A$10))</f>
        <v>#REF!</v>
      </c>
      <c r="H21" s="133" t="str">
        <f t="shared" ref="H21:H30" ca="1" si="11">INDEX($G$32:$G$35,RANDBETWEEN(1,ROWS($G$32:$G$35)),1)</f>
        <v>Once a year</v>
      </c>
      <c r="I21" s="146" t="s">
        <v>100</v>
      </c>
      <c r="J21" s="174" t="s">
        <v>298</v>
      </c>
      <c r="K21" s="174" t="str">
        <f ca="1">INDEX($Q$36:$Q$75,RANDBETWEEN(1,ROWS($Q$36:$Q$75)),1)</f>
        <v>Texmaco Rail  Engineering Ltd</v>
      </c>
      <c r="L21" s="134"/>
      <c r="AC21"/>
      <c r="AD21" s="64"/>
      <c r="AH21"/>
      <c r="AI21" s="64"/>
      <c r="AY21"/>
      <c r="BA21" s="64"/>
      <c r="BB21"/>
      <c r="BD21" s="64"/>
      <c r="BE21"/>
      <c r="BG21" s="64"/>
      <c r="BV21" s="164" t="s">
        <v>884</v>
      </c>
      <c r="BX21" s="165" t="s">
        <v>8</v>
      </c>
    </row>
    <row r="22" spans="5:76">
      <c r="E22" s="218" t="s">
        <v>762</v>
      </c>
      <c r="G22" s="132" t="e">
        <f>IF(Final!#REF!="ASSAM",'PAGE 4 - Alumni Mentor'!B$11,IF(Final!#REF!="ARUNACHAL PRADESH",'PAGE 4 - Alumni Mentor'!B$11,'PAGE 4 - Alumni Mentor'!A$11))</f>
        <v>#REF!</v>
      </c>
      <c r="H22" s="135" t="str">
        <f t="shared" ca="1" si="11"/>
        <v>Once a quarter</v>
      </c>
      <c r="I22" s="147" t="s">
        <v>764</v>
      </c>
      <c r="J22" s="175" t="s">
        <v>243</v>
      </c>
      <c r="K22" s="175" t="str">
        <f ca="1">INDEX($K$36:$K$61,RANDBETWEEN(1,ROWS($K$36:$K$61)),1)</f>
        <v>Postal Officer</v>
      </c>
      <c r="L22" s="136"/>
      <c r="AC22"/>
      <c r="AD22" s="64"/>
      <c r="AH22"/>
      <c r="AI22" s="64"/>
      <c r="AY22"/>
      <c r="BA22" s="64"/>
      <c r="BB22"/>
      <c r="BD22" s="64"/>
      <c r="BE22"/>
      <c r="BG22" s="64"/>
      <c r="BV22" s="164" t="s">
        <v>885</v>
      </c>
      <c r="BX22" s="165" t="s">
        <v>8</v>
      </c>
    </row>
    <row r="23" spans="5:76">
      <c r="E23" s="219"/>
      <c r="G23" s="132" t="str">
        <f ca="1">IF(Final!E2="ASSAM",'PAGE 4 - Alumni Mentor'!B$12,IF(Final!E2="ARUNACHAL PRADESH",'PAGE 4 - Alumni Mentor'!B$12,'PAGE 4 - Alumni Mentor'!A$12))</f>
        <v>OP Shrivastav</v>
      </c>
      <c r="H23" s="135" t="str">
        <f t="shared" ca="1" si="11"/>
        <v>Once a quarter</v>
      </c>
      <c r="I23" s="147" t="s">
        <v>100</v>
      </c>
      <c r="J23" s="175" t="s">
        <v>298</v>
      </c>
      <c r="K23" s="135" t="str">
        <f ca="1">INDEX($P$36:$P$112,RANDBETWEEN(1,ROWS($P$36:$P$49)),1)</f>
        <v>Magma Fincorp</v>
      </c>
      <c r="L23" s="136"/>
      <c r="AC23"/>
      <c r="AD23" s="64"/>
      <c r="AH23"/>
      <c r="AI23" s="64"/>
      <c r="AY23"/>
      <c r="BA23" s="64"/>
      <c r="BB23"/>
      <c r="BD23" s="64"/>
      <c r="BE23"/>
      <c r="BG23" s="64"/>
    </row>
    <row r="24" spans="5:76">
      <c r="E24" s="219"/>
      <c r="G24" s="132" t="str">
        <f ca="1">IF(Final!E3="ASSAM",'PAGE 4 - Alumni Mentor'!B$13,IF(Final!E3="ARUNACHAL PRADESH",'PAGE 4 - Alumni Mentor'!B$13,'PAGE 4 - Alumni Mentor'!A$13))</f>
        <v>Nikhil Shukla</v>
      </c>
      <c r="H24" s="135" t="str">
        <f t="shared" ca="1" si="11"/>
        <v>Bi-annual</v>
      </c>
      <c r="I24" s="147" t="s">
        <v>100</v>
      </c>
      <c r="J24" s="175" t="s">
        <v>765</v>
      </c>
      <c r="K24" s="175" t="str">
        <f ca="1">INDEX($N$36:$N$49,RANDBETWEEN(1,ROWS($N$36:$N$49)),1)</f>
        <v>Glass</v>
      </c>
      <c r="L24" s="136"/>
      <c r="AC24"/>
      <c r="AD24" s="64"/>
      <c r="AH24"/>
      <c r="AI24" s="64"/>
      <c r="AY24"/>
      <c r="BA24" s="64"/>
      <c r="BB24"/>
      <c r="BD24" s="64"/>
      <c r="BE24"/>
      <c r="BG24" s="64"/>
    </row>
    <row r="25" spans="5:76">
      <c r="E25" s="219"/>
      <c r="G25" s="132" t="str">
        <f ca="1">IF(Final!E4="ASSAM",'PAGE 4 - Alumni Mentor'!B$14,IF(Final!E4="ARUNACHAL PRADESH",'PAGE 4 - Alumni Mentor'!B$14,'PAGE 4 - Alumni Mentor'!A$14))</f>
        <v>Kiran Sharma</v>
      </c>
      <c r="H25" s="137" t="str">
        <f t="shared" ca="1" si="11"/>
        <v>Once a quarter</v>
      </c>
      <c r="I25" s="151" t="s">
        <v>100</v>
      </c>
      <c r="J25" s="179" t="str">
        <f ca="1">INDEX($L$36:$L$42,RANDBETWEEN(1,ROWS($L$36:$L$42)),1)</f>
        <v>Scientist</v>
      </c>
      <c r="K25" s="179" t="s">
        <v>209</v>
      </c>
      <c r="L25" s="138"/>
      <c r="AC25"/>
      <c r="AD25" s="64"/>
      <c r="AH25"/>
      <c r="AI25" s="64"/>
      <c r="AY25"/>
      <c r="BA25" s="64"/>
      <c r="BB25"/>
      <c r="BD25" s="64"/>
      <c r="BE25"/>
      <c r="BG25" s="64"/>
    </row>
    <row r="26" spans="5:76">
      <c r="E26" s="220"/>
      <c r="G26" s="132" t="e">
        <f>IF(Final!#REF!="ASSAM",'PAGE 4 - Alumni Mentor'!B$15,IF(Final!#REF!="ARUNACHAL PRADESH",'PAGE 4 - Alumni Mentor'!B$15,'PAGE 4 - Alumni Mentor'!A$15))</f>
        <v>#REF!</v>
      </c>
      <c r="H26" s="139" t="str">
        <f t="shared" ca="1" si="11"/>
        <v>Bi-annual</v>
      </c>
      <c r="I26" s="148" t="s">
        <v>100</v>
      </c>
      <c r="J26" s="176" t="s">
        <v>298</v>
      </c>
      <c r="K26" s="139" t="str">
        <f ca="1">INDEX($O$36:$O$56,RANDBETWEEN(1,ROWS($O$36:$O$56)),1)</f>
        <v>Andhra Bank</v>
      </c>
      <c r="L26" s="140">
        <f ca="1">RANDBETWEEN(6275137660,9985566856)</f>
        <v>9309431939</v>
      </c>
      <c r="AC26"/>
      <c r="AD26" s="64"/>
      <c r="AH26"/>
      <c r="AI26" s="64"/>
      <c r="AY26"/>
      <c r="BA26" s="64"/>
      <c r="BB26"/>
      <c r="BD26" s="64"/>
      <c r="BE26"/>
      <c r="BG26" s="64"/>
    </row>
    <row r="27" spans="5:76">
      <c r="E27" s="218" t="s">
        <v>763</v>
      </c>
      <c r="G27" s="132" t="e">
        <f>IF(Final!#REF!="ASSAM",'PAGE 4 - Alumni Mentor'!B$16,IF(Final!#REF!="ARUNACHAL PRADESH",'PAGE 4 - Alumni Mentor'!B$16,'PAGE 4 - Alumni Mentor'!A$16))</f>
        <v>#REF!</v>
      </c>
      <c r="H27" s="141" t="str">
        <f t="shared" ca="1" si="11"/>
        <v>Once a quarter</v>
      </c>
      <c r="I27" s="149" t="s">
        <v>109</v>
      </c>
      <c r="J27" s="177" t="str">
        <f ca="1">INDEX($M$36:$M$41,RANDBETWEEN(1,ROWS($M$36:$M$41)),1)</f>
        <v>Asst Professor</v>
      </c>
      <c r="K27" s="177" t="s">
        <v>792</v>
      </c>
      <c r="L27" s="142">
        <f ca="1">RANDBETWEEN(6275137660,9985566856)</f>
        <v>6482974174</v>
      </c>
      <c r="AC27"/>
      <c r="AD27" s="64"/>
      <c r="AH27"/>
      <c r="AI27" s="64"/>
      <c r="AY27"/>
      <c r="BA27" s="64"/>
      <c r="BB27"/>
      <c r="BD27" s="64"/>
      <c r="BE27"/>
      <c r="BG27" s="64"/>
    </row>
    <row r="28" spans="5:76">
      <c r="E28" s="219"/>
      <c r="G28" s="132" t="e">
        <f>IF(Final!#REF!="ASSAM",'PAGE 4 - Alumni Mentor'!B$17,IF(Final!#REF!="ARUNACHAL PRADESH",'PAGE 4 - Alumni Mentor'!B$17,'PAGE 4 - Alumni Mentor'!A$17))</f>
        <v>#REF!</v>
      </c>
      <c r="H28" s="141" t="str">
        <f t="shared" ca="1" si="11"/>
        <v>Once a year</v>
      </c>
      <c r="I28" s="149" t="s">
        <v>100</v>
      </c>
      <c r="J28" s="177" t="s">
        <v>765</v>
      </c>
      <c r="K28" s="177" t="str">
        <f ca="1">INDEX($N$36:$N$49,RANDBETWEEN(1,ROWS($N$36:$N$49)),1)</f>
        <v>Mobile Phones</v>
      </c>
      <c r="L28" s="142">
        <f ca="1">RANDBETWEEN(6275137660,9985566856)</f>
        <v>6908146088</v>
      </c>
      <c r="AC28"/>
      <c r="AD28" s="64"/>
      <c r="AH28"/>
      <c r="AI28" s="64"/>
      <c r="AY28"/>
      <c r="BA28" s="64"/>
      <c r="BB28"/>
      <c r="BD28" s="64"/>
      <c r="BE28"/>
      <c r="BG28" s="64"/>
    </row>
    <row r="29" spans="5:76">
      <c r="E29" s="219"/>
      <c r="G29" s="132" t="str">
        <f ca="1">IF(Final!E13="ASSAM",'PAGE 4 - Alumni Mentor'!B$18,IF(Final!E13="ARUNACHAL PRADESH",'PAGE 4 - Alumni Mentor'!B$18,'PAGE 4 - Alumni Mentor'!A$18))</f>
        <v>Lakshman Chand</v>
      </c>
      <c r="H29" s="141" t="str">
        <f t="shared" ca="1" si="11"/>
        <v>Once a month</v>
      </c>
      <c r="I29" s="149" t="s">
        <v>100</v>
      </c>
      <c r="J29" s="177" t="str">
        <f ca="1">INDEX($L$36:$L$42,RANDBETWEEN(1,ROWS($L$36:$L$42)),1)</f>
        <v>Technician</v>
      </c>
      <c r="K29" s="177" t="s">
        <v>209</v>
      </c>
      <c r="L29" s="142">
        <f ca="1">RANDBETWEEN(6275137660,9985566856)</f>
        <v>6919988584</v>
      </c>
      <c r="AC29"/>
      <c r="AD29" s="64"/>
      <c r="AH29"/>
      <c r="AI29" s="64"/>
      <c r="AY29"/>
      <c r="BA29" s="64"/>
      <c r="BB29"/>
      <c r="BD29" s="64"/>
      <c r="BE29"/>
      <c r="BG29" s="64"/>
    </row>
    <row r="30" spans="5:76">
      <c r="E30" s="219"/>
      <c r="G30" s="132" t="str">
        <f ca="1">IF(Final!E6="ASSAM",'PAGE 4 - Alumni Mentor'!B$19,IF(Final!E6="ARUNACHAL PRADESH",'PAGE 4 - Alumni Mentor'!B$19,'PAGE 4 - Alumni Mentor'!A$19))</f>
        <v>Neha Sehgal</v>
      </c>
      <c r="H30" s="143" t="str">
        <f t="shared" ca="1" si="11"/>
        <v>Bi-annual</v>
      </c>
      <c r="I30" s="150" t="s">
        <v>764</v>
      </c>
      <c r="J30" s="178" t="s">
        <v>243</v>
      </c>
      <c r="K30" s="178" t="str">
        <f ca="1">INDEX($K$36:$K$61,RANDBETWEEN(1,ROWS($K$36:$K$61)),1)</f>
        <v>Budget Officer</v>
      </c>
      <c r="L30" s="144">
        <f ca="1">RANDBETWEEN(6275137660,9985566856)</f>
        <v>9411812931</v>
      </c>
      <c r="AC30"/>
      <c r="AD30" s="64"/>
      <c r="AH30"/>
      <c r="AI30" s="64"/>
      <c r="AY30"/>
      <c r="BA30" s="64"/>
      <c r="BB30"/>
      <c r="BD30" s="64"/>
      <c r="BE30"/>
      <c r="BG30" s="64"/>
    </row>
    <row r="31" spans="5:76">
      <c r="E31" s="220"/>
      <c r="K31" s="96"/>
    </row>
    <row r="32" spans="5:76">
      <c r="G32" s="50" t="s">
        <v>758</v>
      </c>
      <c r="K32" s="96"/>
    </row>
    <row r="33" spans="7:17">
      <c r="G33" s="50" t="s">
        <v>759</v>
      </c>
    </row>
    <row r="34" spans="7:17">
      <c r="G34" s="50" t="s">
        <v>761</v>
      </c>
    </row>
    <row r="35" spans="7:17">
      <c r="G35" s="50" t="s">
        <v>760</v>
      </c>
    </row>
    <row r="36" spans="7:17" ht="16.5">
      <c r="K36" s="155" t="s">
        <v>766</v>
      </c>
      <c r="L36" s="156" t="s">
        <v>219</v>
      </c>
      <c r="M36" s="55" t="s">
        <v>277</v>
      </c>
      <c r="N36" s="157" t="s">
        <v>487</v>
      </c>
      <c r="O36" s="155" t="s">
        <v>327</v>
      </c>
      <c r="P36" s="158" t="s">
        <v>793</v>
      </c>
      <c r="Q36" s="159" t="s">
        <v>429</v>
      </c>
    </row>
    <row r="37" spans="7:17" ht="16.5">
      <c r="K37" s="155" t="s">
        <v>306</v>
      </c>
      <c r="L37" s="156" t="s">
        <v>278</v>
      </c>
      <c r="M37" s="55" t="s">
        <v>467</v>
      </c>
      <c r="N37" s="157" t="s">
        <v>488</v>
      </c>
      <c r="O37" s="155" t="s">
        <v>328</v>
      </c>
      <c r="P37" s="158" t="s">
        <v>794</v>
      </c>
      <c r="Q37" s="159" t="s">
        <v>430</v>
      </c>
    </row>
    <row r="38" spans="7:17" ht="30">
      <c r="K38" s="155" t="s">
        <v>767</v>
      </c>
      <c r="L38" s="156" t="s">
        <v>208</v>
      </c>
      <c r="M38" s="55" t="s">
        <v>286</v>
      </c>
      <c r="N38" s="157" t="s">
        <v>489</v>
      </c>
      <c r="O38" s="155" t="s">
        <v>329</v>
      </c>
      <c r="P38" s="158" t="s">
        <v>795</v>
      </c>
      <c r="Q38" s="159" t="s">
        <v>431</v>
      </c>
    </row>
    <row r="39" spans="7:17" ht="16.5">
      <c r="K39" s="155" t="s">
        <v>768</v>
      </c>
      <c r="L39" s="156" t="s">
        <v>788</v>
      </c>
      <c r="M39" s="55" t="s">
        <v>289</v>
      </c>
      <c r="N39" s="157" t="s">
        <v>490</v>
      </c>
      <c r="O39" s="155" t="s">
        <v>330</v>
      </c>
      <c r="P39" s="158" t="s">
        <v>796</v>
      </c>
      <c r="Q39" s="159" t="s">
        <v>432</v>
      </c>
    </row>
    <row r="40" spans="7:17" ht="30">
      <c r="K40" s="159" t="s">
        <v>769</v>
      </c>
      <c r="L40" s="160" t="s">
        <v>789</v>
      </c>
      <c r="M40" s="55" t="s">
        <v>468</v>
      </c>
      <c r="N40" s="161" t="s">
        <v>491</v>
      </c>
      <c r="O40" s="155" t="s">
        <v>331</v>
      </c>
      <c r="P40" s="158" t="s">
        <v>797</v>
      </c>
      <c r="Q40" s="159" t="s">
        <v>433</v>
      </c>
    </row>
    <row r="41" spans="7:17" ht="33">
      <c r="K41" s="155" t="s">
        <v>502</v>
      </c>
      <c r="L41" s="156" t="s">
        <v>790</v>
      </c>
      <c r="M41" s="56" t="s">
        <v>469</v>
      </c>
      <c r="N41" s="157" t="s">
        <v>492</v>
      </c>
      <c r="O41" s="155" t="s">
        <v>332</v>
      </c>
      <c r="P41" s="158" t="s">
        <v>798</v>
      </c>
      <c r="Q41" s="159" t="s">
        <v>434</v>
      </c>
    </row>
    <row r="42" spans="7:17" ht="30">
      <c r="K42" s="155" t="s">
        <v>501</v>
      </c>
      <c r="L42" s="156" t="s">
        <v>791</v>
      </c>
      <c r="M42" s="95"/>
      <c r="N42" s="157" t="s">
        <v>493</v>
      </c>
      <c r="O42" s="155" t="s">
        <v>333</v>
      </c>
      <c r="P42" s="158" t="s">
        <v>799</v>
      </c>
      <c r="Q42" s="159" t="s">
        <v>435</v>
      </c>
    </row>
    <row r="43" spans="7:17" ht="16.5">
      <c r="K43" s="155" t="s">
        <v>770</v>
      </c>
      <c r="L43" s="95"/>
      <c r="M43" s="95"/>
      <c r="N43" s="157" t="s">
        <v>494</v>
      </c>
      <c r="O43" s="155" t="s">
        <v>334</v>
      </c>
      <c r="P43" s="158" t="s">
        <v>800</v>
      </c>
      <c r="Q43" s="159" t="s">
        <v>486</v>
      </c>
    </row>
    <row r="44" spans="7:17" ht="33">
      <c r="K44" s="159" t="s">
        <v>771</v>
      </c>
      <c r="L44" s="95"/>
      <c r="M44" s="95"/>
      <c r="N44" s="157" t="s">
        <v>495</v>
      </c>
      <c r="O44" s="155" t="s">
        <v>335</v>
      </c>
      <c r="P44" s="158" t="s">
        <v>801</v>
      </c>
      <c r="Q44" s="159" t="s">
        <v>436</v>
      </c>
    </row>
    <row r="45" spans="7:17" ht="16.5">
      <c r="K45" s="162" t="s">
        <v>772</v>
      </c>
      <c r="L45" s="95"/>
      <c r="M45" s="95"/>
      <c r="N45" s="157" t="s">
        <v>496</v>
      </c>
      <c r="O45" s="155" t="s">
        <v>482</v>
      </c>
      <c r="P45" s="158" t="s">
        <v>802</v>
      </c>
      <c r="Q45" s="159" t="s">
        <v>437</v>
      </c>
    </row>
    <row r="46" spans="7:17" ht="30">
      <c r="K46" s="155" t="s">
        <v>773</v>
      </c>
      <c r="L46" s="95"/>
      <c r="M46" s="95"/>
      <c r="N46" s="157" t="s">
        <v>497</v>
      </c>
      <c r="O46" s="155" t="s">
        <v>336</v>
      </c>
      <c r="P46" s="158" t="s">
        <v>803</v>
      </c>
      <c r="Q46" s="159" t="s">
        <v>438</v>
      </c>
    </row>
    <row r="47" spans="7:17" ht="30">
      <c r="K47" s="155" t="s">
        <v>774</v>
      </c>
      <c r="L47" s="95"/>
      <c r="M47" s="95"/>
      <c r="N47" s="157" t="s">
        <v>498</v>
      </c>
      <c r="O47" s="155" t="s">
        <v>337</v>
      </c>
      <c r="P47" s="158" t="s">
        <v>804</v>
      </c>
      <c r="Q47" s="159" t="s">
        <v>439</v>
      </c>
    </row>
    <row r="48" spans="7:17" ht="16.5">
      <c r="K48" s="155" t="s">
        <v>775</v>
      </c>
      <c r="L48" s="95"/>
      <c r="M48" s="95"/>
      <c r="N48" s="157" t="s">
        <v>499</v>
      </c>
      <c r="O48" s="155" t="s">
        <v>338</v>
      </c>
      <c r="P48" s="158" t="s">
        <v>805</v>
      </c>
      <c r="Q48" s="159" t="s">
        <v>440</v>
      </c>
    </row>
    <row r="49" spans="11:17" ht="16.5">
      <c r="K49" s="162" t="s">
        <v>776</v>
      </c>
      <c r="L49" s="95"/>
      <c r="M49" s="95"/>
      <c r="N49" s="157" t="s">
        <v>500</v>
      </c>
      <c r="O49" s="155" t="s">
        <v>484</v>
      </c>
      <c r="P49" s="158" t="s">
        <v>806</v>
      </c>
      <c r="Q49" s="159" t="s">
        <v>441</v>
      </c>
    </row>
    <row r="50" spans="11:17" ht="16.5">
      <c r="K50" s="162" t="s">
        <v>777</v>
      </c>
      <c r="L50" s="95"/>
      <c r="M50" s="95"/>
      <c r="N50" s="95"/>
      <c r="O50" s="155" t="s">
        <v>339</v>
      </c>
      <c r="P50" s="158" t="s">
        <v>807</v>
      </c>
      <c r="Q50" s="159" t="s">
        <v>442</v>
      </c>
    </row>
    <row r="51" spans="11:17" ht="30">
      <c r="K51" s="162" t="s">
        <v>778</v>
      </c>
      <c r="L51" s="95"/>
      <c r="M51" s="95"/>
      <c r="N51" s="95"/>
      <c r="O51" s="155" t="s">
        <v>340</v>
      </c>
      <c r="P51" s="158" t="s">
        <v>808</v>
      </c>
      <c r="Q51" s="159" t="s">
        <v>463</v>
      </c>
    </row>
    <row r="52" spans="11:17" ht="30">
      <c r="K52" s="162" t="s">
        <v>779</v>
      </c>
      <c r="L52" s="95"/>
      <c r="M52" s="95"/>
      <c r="N52" s="95"/>
      <c r="O52" s="155" t="s">
        <v>341</v>
      </c>
      <c r="P52" s="158" t="s">
        <v>809</v>
      </c>
      <c r="Q52" s="159" t="s">
        <v>464</v>
      </c>
    </row>
    <row r="53" spans="11:17" ht="16.5">
      <c r="K53" s="162" t="s">
        <v>780</v>
      </c>
      <c r="L53" s="95"/>
      <c r="M53" s="95"/>
      <c r="N53" s="95"/>
      <c r="O53" s="155" t="s">
        <v>342</v>
      </c>
      <c r="P53" s="158" t="s">
        <v>810</v>
      </c>
      <c r="Q53" s="159" t="s">
        <v>443</v>
      </c>
    </row>
    <row r="54" spans="11:17" ht="16.5">
      <c r="K54" s="162" t="s">
        <v>781</v>
      </c>
      <c r="L54" s="95"/>
      <c r="M54" s="95"/>
      <c r="N54" s="95"/>
      <c r="O54" s="155" t="s">
        <v>343</v>
      </c>
      <c r="P54" s="158" t="s">
        <v>811</v>
      </c>
      <c r="Q54" s="159" t="s">
        <v>444</v>
      </c>
    </row>
    <row r="55" spans="11:17" ht="30">
      <c r="K55" s="162" t="s">
        <v>290</v>
      </c>
      <c r="L55" s="95"/>
      <c r="M55" s="95"/>
      <c r="N55" s="95"/>
      <c r="O55" s="155" t="s">
        <v>344</v>
      </c>
      <c r="P55" s="158" t="s">
        <v>812</v>
      </c>
      <c r="Q55" s="159" t="s">
        <v>445</v>
      </c>
    </row>
    <row r="56" spans="11:17" ht="16.5">
      <c r="K56" s="162" t="s">
        <v>782</v>
      </c>
      <c r="L56" s="95"/>
      <c r="M56" s="95"/>
      <c r="N56" s="95"/>
      <c r="O56" s="155" t="s">
        <v>345</v>
      </c>
      <c r="P56" s="158" t="s">
        <v>813</v>
      </c>
      <c r="Q56" s="159" t="s">
        <v>446</v>
      </c>
    </row>
    <row r="57" spans="11:17" ht="16.5">
      <c r="K57" s="162" t="s">
        <v>783</v>
      </c>
      <c r="L57" s="95"/>
      <c r="M57" s="95"/>
      <c r="N57" s="95"/>
      <c r="O57" s="95"/>
      <c r="P57" s="158" t="s">
        <v>814</v>
      </c>
      <c r="Q57" s="159" t="s">
        <v>447</v>
      </c>
    </row>
    <row r="58" spans="11:17" ht="16.5">
      <c r="K58" s="162" t="s">
        <v>784</v>
      </c>
      <c r="L58" s="95"/>
      <c r="M58" s="95"/>
      <c r="N58" s="95"/>
      <c r="O58" s="95"/>
      <c r="P58" s="158" t="s">
        <v>815</v>
      </c>
      <c r="Q58" s="159" t="s">
        <v>448</v>
      </c>
    </row>
    <row r="59" spans="11:17" ht="16.5">
      <c r="K59" s="162" t="s">
        <v>785</v>
      </c>
      <c r="L59" s="95"/>
      <c r="M59" s="95"/>
      <c r="N59" s="95"/>
      <c r="O59" s="95"/>
      <c r="P59" s="158" t="s">
        <v>816</v>
      </c>
      <c r="Q59" s="159" t="s">
        <v>449</v>
      </c>
    </row>
    <row r="60" spans="11:17" ht="16.5">
      <c r="K60" s="162" t="s">
        <v>786</v>
      </c>
      <c r="L60" s="95"/>
      <c r="M60" s="95"/>
      <c r="N60" s="95"/>
      <c r="O60" s="95"/>
      <c r="P60" s="158" t="s">
        <v>817</v>
      </c>
      <c r="Q60" s="159" t="s">
        <v>450</v>
      </c>
    </row>
    <row r="61" spans="11:17" ht="16.5">
      <c r="K61" s="162" t="s">
        <v>787</v>
      </c>
      <c r="L61" s="95"/>
      <c r="M61" s="95"/>
      <c r="N61" s="95"/>
      <c r="O61" s="95"/>
      <c r="P61" s="158" t="s">
        <v>818</v>
      </c>
      <c r="Q61" s="159" t="s">
        <v>451</v>
      </c>
    </row>
    <row r="62" spans="11:17" ht="30">
      <c r="K62" s="95"/>
      <c r="L62" s="95"/>
      <c r="M62" s="95"/>
      <c r="N62" s="95"/>
      <c r="O62" s="95"/>
      <c r="P62" s="158" t="s">
        <v>819</v>
      </c>
      <c r="Q62" s="159" t="s">
        <v>452</v>
      </c>
    </row>
    <row r="63" spans="11:17" ht="15">
      <c r="K63" s="95"/>
      <c r="L63" s="95"/>
      <c r="M63" s="95"/>
      <c r="N63" s="95"/>
      <c r="O63" s="95"/>
      <c r="P63" s="158" t="s">
        <v>820</v>
      </c>
      <c r="Q63" s="159" t="s">
        <v>453</v>
      </c>
    </row>
    <row r="64" spans="11:17" ht="30">
      <c r="K64" s="95"/>
      <c r="L64" s="95"/>
      <c r="M64" s="95"/>
      <c r="N64" s="95"/>
      <c r="O64" s="95"/>
      <c r="P64" s="158" t="s">
        <v>821</v>
      </c>
      <c r="Q64" s="159" t="s">
        <v>465</v>
      </c>
    </row>
    <row r="65" spans="11:58" ht="15">
      <c r="K65" s="95"/>
      <c r="L65" s="95"/>
      <c r="M65" s="95"/>
      <c r="N65" s="95"/>
      <c r="O65" s="95"/>
      <c r="P65" s="158" t="s">
        <v>822</v>
      </c>
      <c r="Q65" s="159" t="s">
        <v>454</v>
      </c>
    </row>
    <row r="66" spans="11:58" ht="15">
      <c r="K66" s="95"/>
      <c r="L66" s="95"/>
      <c r="M66" s="95"/>
      <c r="N66" s="95"/>
      <c r="O66" s="95"/>
      <c r="P66" s="158" t="s">
        <v>823</v>
      </c>
      <c r="Q66" s="159" t="s">
        <v>455</v>
      </c>
    </row>
    <row r="67" spans="11:58" ht="30">
      <c r="K67" s="95"/>
      <c r="L67" s="95"/>
      <c r="M67" s="95"/>
      <c r="N67" s="95"/>
      <c r="O67" s="95"/>
      <c r="P67" s="158" t="s">
        <v>824</v>
      </c>
      <c r="Q67" s="159" t="s">
        <v>456</v>
      </c>
    </row>
    <row r="68" spans="11:58" ht="30">
      <c r="K68" s="95"/>
      <c r="L68" s="95"/>
      <c r="M68" s="95"/>
      <c r="N68" s="95"/>
      <c r="O68" s="95"/>
      <c r="P68" s="158" t="s">
        <v>825</v>
      </c>
      <c r="Q68" s="159" t="s">
        <v>466</v>
      </c>
    </row>
    <row r="69" spans="11:58" ht="30">
      <c r="K69" s="95"/>
      <c r="L69" s="95"/>
      <c r="M69" s="95"/>
      <c r="N69" s="95"/>
      <c r="O69" s="95"/>
      <c r="P69" s="158" t="s">
        <v>826</v>
      </c>
      <c r="Q69" s="159" t="s">
        <v>457</v>
      </c>
    </row>
    <row r="70" spans="11:58" ht="15">
      <c r="K70" s="95"/>
      <c r="L70" s="95"/>
      <c r="M70" s="95"/>
      <c r="N70" s="95"/>
      <c r="O70" s="95"/>
      <c r="P70" s="158" t="s">
        <v>827</v>
      </c>
      <c r="Q70" s="159" t="s">
        <v>458</v>
      </c>
    </row>
    <row r="71" spans="11:58" ht="15">
      <c r="K71" s="95"/>
      <c r="L71" s="95"/>
      <c r="M71" s="95"/>
      <c r="N71" s="95"/>
      <c r="O71" s="95"/>
      <c r="P71" s="158" t="s">
        <v>828</v>
      </c>
      <c r="Q71" s="159" t="s">
        <v>459</v>
      </c>
    </row>
    <row r="72" spans="11:58" ht="30">
      <c r="K72" s="95"/>
      <c r="L72" s="95"/>
      <c r="M72" s="95"/>
      <c r="N72" s="95"/>
      <c r="O72" s="95"/>
      <c r="P72" s="158" t="s">
        <v>829</v>
      </c>
      <c r="Q72" s="159" t="s">
        <v>460</v>
      </c>
    </row>
    <row r="73" spans="11:58" ht="30">
      <c r="K73" s="95"/>
      <c r="L73" s="95"/>
      <c r="M73" s="95"/>
      <c r="N73" s="95"/>
      <c r="O73" s="95"/>
      <c r="P73" s="158" t="s">
        <v>830</v>
      </c>
      <c r="Q73" s="159" t="s">
        <v>461</v>
      </c>
    </row>
    <row r="74" spans="11:58" ht="15">
      <c r="K74" s="95"/>
      <c r="L74" s="95"/>
      <c r="M74" s="95"/>
      <c r="N74" s="95"/>
      <c r="O74" s="95"/>
      <c r="P74" s="158" t="s">
        <v>831</v>
      </c>
      <c r="Q74" s="159" t="s">
        <v>462</v>
      </c>
    </row>
    <row r="75" spans="11:58" ht="30">
      <c r="K75" s="95"/>
      <c r="L75" s="95"/>
      <c r="M75" s="95"/>
      <c r="N75" s="158"/>
      <c r="O75" s="95"/>
      <c r="P75" s="158" t="s">
        <v>832</v>
      </c>
      <c r="Q75" s="159" t="s">
        <v>483</v>
      </c>
      <c r="X75" s="64"/>
      <c r="AH75"/>
      <c r="AT75" s="64"/>
      <c r="AU75" s="64"/>
      <c r="AW75" s="64"/>
      <c r="AX75" s="64"/>
      <c r="AY75"/>
      <c r="BA75" s="64"/>
      <c r="BB75"/>
      <c r="BC75"/>
      <c r="BE75"/>
      <c r="BF75"/>
    </row>
    <row r="76" spans="11:58">
      <c r="K76" s="95"/>
      <c r="L76" s="95"/>
      <c r="M76" s="95"/>
      <c r="N76" s="158"/>
      <c r="O76" s="95"/>
      <c r="P76" s="158" t="s">
        <v>833</v>
      </c>
      <c r="Q76" s="95"/>
      <c r="X76" s="64"/>
      <c r="AH76"/>
      <c r="AT76" s="64"/>
      <c r="AU76" s="64"/>
      <c r="AW76" s="64"/>
      <c r="AX76" s="64"/>
      <c r="AY76"/>
      <c r="BA76" s="64"/>
      <c r="BB76"/>
      <c r="BC76"/>
      <c r="BE76"/>
      <c r="BF76"/>
    </row>
    <row r="77" spans="11:58">
      <c r="K77" s="95"/>
      <c r="L77" s="95"/>
      <c r="M77" s="95"/>
      <c r="N77" s="158"/>
      <c r="O77" s="95"/>
      <c r="P77" s="158" t="s">
        <v>834</v>
      </c>
      <c r="Q77" s="95"/>
      <c r="X77" s="64"/>
      <c r="AH77"/>
      <c r="AT77" s="64"/>
      <c r="AU77" s="64"/>
      <c r="AW77" s="64"/>
      <c r="AX77" s="64"/>
      <c r="AY77"/>
      <c r="BA77" s="64"/>
      <c r="BB77"/>
      <c r="BC77"/>
      <c r="BE77"/>
      <c r="BF77"/>
    </row>
    <row r="78" spans="11:58">
      <c r="K78" s="95"/>
      <c r="L78" s="95"/>
      <c r="M78" s="95"/>
      <c r="N78" s="158"/>
      <c r="O78" s="95"/>
      <c r="P78" s="158" t="s">
        <v>835</v>
      </c>
      <c r="Q78" s="95"/>
      <c r="X78" s="64"/>
      <c r="AH78"/>
      <c r="AT78" s="64"/>
      <c r="AU78" s="64"/>
      <c r="AW78" s="64"/>
      <c r="AX78" s="64"/>
      <c r="AY78"/>
      <c r="BA78" s="64"/>
      <c r="BB78"/>
      <c r="BC78"/>
      <c r="BE78"/>
      <c r="BF78"/>
    </row>
    <row r="79" spans="11:58">
      <c r="K79" s="95"/>
      <c r="L79" s="95"/>
      <c r="M79" s="95"/>
      <c r="N79" s="158"/>
      <c r="O79" s="95"/>
      <c r="P79" s="158" t="s">
        <v>836</v>
      </c>
      <c r="Q79" s="95"/>
      <c r="X79" s="64"/>
      <c r="AH79"/>
      <c r="AT79" s="64"/>
      <c r="AU79" s="64"/>
      <c r="AW79" s="64"/>
      <c r="AX79" s="64"/>
      <c r="AY79"/>
      <c r="BA79" s="64"/>
      <c r="BB79"/>
      <c r="BC79"/>
      <c r="BE79"/>
      <c r="BF79"/>
    </row>
    <row r="80" spans="11:58">
      <c r="K80" s="95"/>
      <c r="L80" s="95"/>
      <c r="M80" s="95"/>
      <c r="N80" s="158"/>
      <c r="O80" s="95"/>
      <c r="P80" s="158" t="s">
        <v>837</v>
      </c>
      <c r="Q80" s="95"/>
      <c r="X80" s="64"/>
      <c r="AH80"/>
      <c r="AT80" s="64"/>
      <c r="AU80" s="64"/>
      <c r="AW80" s="64"/>
      <c r="AX80" s="64"/>
      <c r="AY80"/>
      <c r="BA80" s="64"/>
      <c r="BB80"/>
      <c r="BC80"/>
      <c r="BE80"/>
      <c r="BF80"/>
    </row>
    <row r="81" spans="11:58">
      <c r="K81" s="95"/>
      <c r="L81" s="95"/>
      <c r="M81" s="95"/>
      <c r="N81" s="158"/>
      <c r="O81" s="95"/>
      <c r="P81" s="158" t="s">
        <v>838</v>
      </c>
      <c r="Q81" s="95"/>
      <c r="X81" s="64"/>
      <c r="AH81"/>
      <c r="AT81" s="64"/>
      <c r="AU81" s="64"/>
      <c r="AW81" s="64"/>
      <c r="AX81" s="64"/>
      <c r="AY81"/>
      <c r="BA81" s="64"/>
      <c r="BB81"/>
      <c r="BC81"/>
      <c r="BE81"/>
      <c r="BF81"/>
    </row>
    <row r="82" spans="11:58">
      <c r="K82" s="95"/>
      <c r="L82" s="95"/>
      <c r="M82" s="95"/>
      <c r="N82" s="158"/>
      <c r="O82" s="95"/>
      <c r="P82" s="158" t="s">
        <v>839</v>
      </c>
      <c r="Q82" s="95"/>
      <c r="X82" s="64"/>
      <c r="AH82"/>
      <c r="AT82" s="64"/>
      <c r="AU82" s="64"/>
      <c r="AW82" s="64"/>
      <c r="AX82" s="64"/>
      <c r="AY82"/>
      <c r="BA82" s="64"/>
      <c r="BB82"/>
      <c r="BC82"/>
      <c r="BE82"/>
      <c r="BF82"/>
    </row>
    <row r="83" spans="11:58">
      <c r="K83" s="95"/>
      <c r="L83" s="95"/>
      <c r="M83" s="95"/>
      <c r="N83" s="158"/>
      <c r="O83" s="95"/>
      <c r="P83" s="158" t="s">
        <v>840</v>
      </c>
      <c r="Q83" s="95"/>
      <c r="X83" s="64"/>
      <c r="AH83"/>
      <c r="AT83" s="64"/>
      <c r="AU83" s="64"/>
      <c r="AW83" s="64"/>
      <c r="AX83" s="64"/>
      <c r="AY83"/>
      <c r="BA83" s="64"/>
      <c r="BB83"/>
      <c r="BC83"/>
      <c r="BE83"/>
      <c r="BF83"/>
    </row>
    <row r="84" spans="11:58">
      <c r="K84" s="95"/>
      <c r="L84" s="95"/>
      <c r="M84" s="95"/>
      <c r="N84" s="158"/>
      <c r="O84" s="95"/>
      <c r="P84" s="158" t="s">
        <v>841</v>
      </c>
      <c r="Q84" s="95"/>
      <c r="X84" s="64"/>
      <c r="AH84"/>
      <c r="AT84" s="64"/>
      <c r="AU84" s="64"/>
      <c r="AW84" s="64"/>
      <c r="AX84" s="64"/>
      <c r="AY84"/>
      <c r="BA84" s="64"/>
      <c r="BB84"/>
      <c r="BC84"/>
      <c r="BE84"/>
      <c r="BF84"/>
    </row>
    <row r="85" spans="11:58">
      <c r="K85" s="95"/>
      <c r="L85" s="95"/>
      <c r="M85" s="95"/>
      <c r="N85" s="158"/>
      <c r="O85" s="95"/>
      <c r="P85" s="158" t="s">
        <v>842</v>
      </c>
      <c r="Q85" s="95"/>
      <c r="X85" s="64"/>
      <c r="AH85"/>
      <c r="AT85" s="64"/>
      <c r="AU85" s="64"/>
      <c r="AW85" s="64"/>
      <c r="AX85" s="64"/>
      <c r="AY85"/>
      <c r="BA85" s="64"/>
      <c r="BB85"/>
      <c r="BC85"/>
      <c r="BE85"/>
      <c r="BF85"/>
    </row>
    <row r="86" spans="11:58">
      <c r="K86" s="95"/>
      <c r="L86" s="95"/>
      <c r="M86" s="95"/>
      <c r="N86" s="158"/>
      <c r="O86" s="95"/>
      <c r="P86" s="158" t="s">
        <v>843</v>
      </c>
      <c r="Q86" s="95"/>
      <c r="X86" s="64"/>
      <c r="AH86"/>
      <c r="AT86" s="64"/>
      <c r="AU86" s="64"/>
      <c r="AW86" s="64"/>
      <c r="AX86" s="64"/>
      <c r="AY86"/>
      <c r="BA86" s="64"/>
      <c r="BB86"/>
      <c r="BC86"/>
      <c r="BE86"/>
      <c r="BF86"/>
    </row>
    <row r="87" spans="11:58">
      <c r="K87" s="95"/>
      <c r="L87" s="95"/>
      <c r="M87" s="95"/>
      <c r="N87" s="95"/>
      <c r="O87" s="95"/>
      <c r="P87" s="158" t="s">
        <v>844</v>
      </c>
      <c r="Q87" s="95"/>
      <c r="X87" s="64"/>
      <c r="AH87"/>
      <c r="AT87" s="64"/>
      <c r="AU87" s="64"/>
      <c r="AW87" s="64"/>
      <c r="AX87" s="64"/>
      <c r="AY87"/>
      <c r="BA87" s="64"/>
      <c r="BB87"/>
      <c r="BC87"/>
      <c r="BE87"/>
      <c r="BF87"/>
    </row>
    <row r="88" spans="11:58">
      <c r="K88" s="95"/>
      <c r="L88" s="95"/>
      <c r="M88" s="95"/>
      <c r="N88" s="95"/>
      <c r="O88" s="95"/>
      <c r="P88" s="158" t="s">
        <v>845</v>
      </c>
      <c r="Q88" s="95"/>
      <c r="X88" s="64"/>
      <c r="AH88"/>
      <c r="AT88" s="64"/>
      <c r="AU88" s="64"/>
      <c r="AW88" s="64"/>
      <c r="AX88" s="64"/>
      <c r="AY88"/>
      <c r="BA88" s="64"/>
      <c r="BB88"/>
      <c r="BC88"/>
      <c r="BE88"/>
      <c r="BF88"/>
    </row>
    <row r="89" spans="11:58">
      <c r="K89" s="95"/>
      <c r="L89" s="95"/>
      <c r="M89" s="95"/>
      <c r="N89" s="95"/>
      <c r="O89" s="95"/>
      <c r="P89" s="158" t="s">
        <v>846</v>
      </c>
      <c r="Q89" s="95"/>
      <c r="X89" s="64"/>
      <c r="AH89"/>
      <c r="AT89" s="64"/>
      <c r="AU89" s="64"/>
      <c r="AW89" s="64"/>
      <c r="AX89" s="64"/>
      <c r="AY89"/>
      <c r="BA89" s="64"/>
      <c r="BB89"/>
      <c r="BC89"/>
      <c r="BE89"/>
      <c r="BF89"/>
    </row>
    <row r="90" spans="11:58">
      <c r="K90" s="95"/>
      <c r="L90" s="95"/>
      <c r="M90" s="95"/>
      <c r="N90" s="95"/>
      <c r="O90" s="95"/>
      <c r="P90" s="158" t="s">
        <v>847</v>
      </c>
      <c r="Q90" s="95"/>
      <c r="X90" s="64"/>
      <c r="AH90"/>
      <c r="AT90" s="64"/>
      <c r="AU90" s="64"/>
      <c r="AW90" s="64"/>
      <c r="AX90" s="64"/>
      <c r="AY90"/>
      <c r="BA90" s="64"/>
      <c r="BB90"/>
      <c r="BC90"/>
      <c r="BE90"/>
      <c r="BF90"/>
    </row>
    <row r="91" spans="11:58">
      <c r="K91" s="95"/>
      <c r="L91" s="95"/>
      <c r="M91" s="95"/>
      <c r="N91" s="95"/>
      <c r="O91" s="95"/>
      <c r="P91" s="158" t="s">
        <v>848</v>
      </c>
      <c r="Q91" s="95"/>
      <c r="X91" s="64"/>
      <c r="AH91"/>
      <c r="AT91" s="64"/>
      <c r="AU91" s="64"/>
      <c r="AW91" s="64"/>
      <c r="AX91" s="64"/>
      <c r="AY91"/>
      <c r="BA91" s="64"/>
      <c r="BB91"/>
      <c r="BC91"/>
      <c r="BE91"/>
      <c r="BF91"/>
    </row>
    <row r="92" spans="11:58">
      <c r="K92" s="95"/>
      <c r="L92" s="95"/>
      <c r="M92" s="95"/>
      <c r="N92" s="95"/>
      <c r="O92" s="95"/>
      <c r="P92" s="158" t="s">
        <v>849</v>
      </c>
      <c r="Q92" s="95"/>
      <c r="X92" s="64"/>
      <c r="AH92"/>
      <c r="AT92" s="64"/>
      <c r="AU92" s="64"/>
      <c r="AW92" s="64"/>
      <c r="AX92" s="64"/>
      <c r="AY92"/>
      <c r="BA92" s="64"/>
      <c r="BB92"/>
      <c r="BC92"/>
      <c r="BE92"/>
      <c r="BF92"/>
    </row>
    <row r="93" spans="11:58">
      <c r="K93" s="95"/>
      <c r="L93" s="95"/>
      <c r="M93" s="95"/>
      <c r="N93" s="95"/>
      <c r="O93" s="95"/>
      <c r="P93" s="158" t="s">
        <v>850</v>
      </c>
      <c r="Q93" s="95"/>
      <c r="X93" s="64"/>
      <c r="AH93"/>
      <c r="AT93" s="64"/>
      <c r="AU93" s="64"/>
      <c r="AW93" s="64"/>
      <c r="AX93" s="64"/>
      <c r="AY93"/>
      <c r="BA93" s="64"/>
      <c r="BB93"/>
      <c r="BC93"/>
      <c r="BE93"/>
      <c r="BF93"/>
    </row>
    <row r="94" spans="11:58">
      <c r="K94" s="95"/>
      <c r="L94" s="95"/>
      <c r="M94" s="95"/>
      <c r="N94" s="95"/>
      <c r="O94" s="95"/>
      <c r="P94" s="158" t="s">
        <v>851</v>
      </c>
      <c r="Q94" s="95"/>
      <c r="X94" s="64"/>
      <c r="AH94"/>
      <c r="AT94" s="64"/>
      <c r="AU94" s="64"/>
      <c r="AW94" s="64"/>
      <c r="AX94" s="64"/>
      <c r="AY94"/>
      <c r="BA94" s="64"/>
      <c r="BB94"/>
      <c r="BC94"/>
      <c r="BE94"/>
      <c r="BF94"/>
    </row>
    <row r="95" spans="11:58">
      <c r="K95" s="95"/>
      <c r="L95" s="95"/>
      <c r="M95" s="95"/>
      <c r="N95" s="95"/>
      <c r="O95" s="95"/>
      <c r="P95" s="158" t="s">
        <v>852</v>
      </c>
      <c r="Q95" s="95"/>
      <c r="X95" s="64"/>
      <c r="AH95"/>
      <c r="AT95" s="64"/>
      <c r="AU95" s="64"/>
      <c r="AW95" s="64"/>
      <c r="AX95" s="64"/>
      <c r="AY95"/>
      <c r="BA95" s="64"/>
      <c r="BB95"/>
      <c r="BC95"/>
      <c r="BE95"/>
      <c r="BF95"/>
    </row>
    <row r="96" spans="11:58">
      <c r="K96" s="95"/>
      <c r="L96" s="95"/>
      <c r="M96" s="95"/>
      <c r="N96" s="95"/>
      <c r="O96" s="95"/>
      <c r="P96" s="158" t="s">
        <v>853</v>
      </c>
      <c r="Q96" s="95"/>
      <c r="X96" s="64"/>
      <c r="AH96"/>
      <c r="AT96" s="64"/>
      <c r="AU96" s="64"/>
      <c r="AW96" s="64"/>
      <c r="AX96" s="64"/>
      <c r="AY96"/>
      <c r="BA96" s="64"/>
      <c r="BB96"/>
      <c r="BC96"/>
      <c r="BE96"/>
      <c r="BF96"/>
    </row>
    <row r="97" spans="11:58">
      <c r="K97" s="95"/>
      <c r="L97" s="95"/>
      <c r="M97" s="95"/>
      <c r="N97" s="95"/>
      <c r="O97" s="95"/>
      <c r="P97" s="158" t="s">
        <v>854</v>
      </c>
      <c r="Q97" s="95"/>
      <c r="X97" s="64"/>
      <c r="AH97"/>
      <c r="AT97" s="64"/>
      <c r="AU97" s="64"/>
      <c r="AW97" s="64"/>
      <c r="AX97" s="64"/>
      <c r="AY97"/>
      <c r="BA97" s="64"/>
      <c r="BB97"/>
      <c r="BC97"/>
      <c r="BE97"/>
      <c r="BF97"/>
    </row>
    <row r="98" spans="11:58">
      <c r="K98" s="95"/>
      <c r="L98" s="95"/>
      <c r="M98" s="95"/>
      <c r="N98" s="95"/>
      <c r="O98" s="95"/>
      <c r="P98" s="158" t="s">
        <v>855</v>
      </c>
      <c r="Q98" s="95"/>
      <c r="X98" s="64"/>
      <c r="AH98"/>
      <c r="AT98" s="64"/>
      <c r="AU98" s="64"/>
      <c r="AW98" s="64"/>
      <c r="AX98" s="64"/>
      <c r="AY98"/>
      <c r="BA98" s="64"/>
      <c r="BB98"/>
      <c r="BC98"/>
      <c r="BE98"/>
      <c r="BF98"/>
    </row>
    <row r="99" spans="11:58">
      <c r="K99" s="95"/>
      <c r="L99" s="95"/>
      <c r="M99" s="95"/>
      <c r="N99" s="95"/>
      <c r="O99" s="95"/>
      <c r="P99" s="158" t="s">
        <v>856</v>
      </c>
      <c r="Q99" s="95"/>
      <c r="X99" s="64"/>
      <c r="AH99"/>
      <c r="AT99" s="64"/>
      <c r="AU99" s="64"/>
      <c r="AW99" s="64"/>
      <c r="AX99" s="64"/>
      <c r="AY99"/>
      <c r="BA99" s="64"/>
      <c r="BB99"/>
      <c r="BC99"/>
      <c r="BE99"/>
      <c r="BF99"/>
    </row>
    <row r="100" spans="11:58">
      <c r="K100" s="95"/>
      <c r="L100" s="95"/>
      <c r="M100" s="95"/>
      <c r="N100" s="95"/>
      <c r="O100" s="95"/>
      <c r="P100" s="158" t="s">
        <v>857</v>
      </c>
      <c r="Q100" s="95"/>
      <c r="X100" s="64"/>
      <c r="AH100"/>
      <c r="AT100" s="64"/>
      <c r="AU100" s="64"/>
      <c r="AW100" s="64"/>
      <c r="AX100" s="64"/>
      <c r="AY100"/>
      <c r="BA100" s="64"/>
      <c r="BB100"/>
      <c r="BC100"/>
      <c r="BE100"/>
      <c r="BF100"/>
    </row>
    <row r="101" spans="11:58">
      <c r="K101" s="95"/>
      <c r="L101" s="95"/>
      <c r="M101" s="95"/>
      <c r="N101" s="95"/>
      <c r="O101" s="95"/>
      <c r="P101" s="158" t="s">
        <v>858</v>
      </c>
      <c r="Q101" s="95"/>
      <c r="X101" s="64"/>
      <c r="AH101"/>
      <c r="AT101" s="64"/>
      <c r="AU101" s="64"/>
      <c r="AW101" s="64"/>
      <c r="AX101" s="64"/>
      <c r="AY101"/>
      <c r="BA101" s="64"/>
      <c r="BB101"/>
      <c r="BC101"/>
      <c r="BE101"/>
      <c r="BF101"/>
    </row>
    <row r="102" spans="11:58">
      <c r="K102" s="95"/>
      <c r="L102" s="95"/>
      <c r="M102" s="95"/>
      <c r="N102" s="95"/>
      <c r="O102" s="95"/>
      <c r="P102" s="158" t="s">
        <v>859</v>
      </c>
      <c r="Q102" s="95"/>
      <c r="X102" s="64"/>
      <c r="AH102"/>
      <c r="AT102" s="64"/>
      <c r="AU102" s="64"/>
      <c r="AW102" s="64"/>
      <c r="AX102" s="64"/>
      <c r="AY102"/>
      <c r="BA102" s="64"/>
      <c r="BB102"/>
      <c r="BC102"/>
      <c r="BE102"/>
      <c r="BF102"/>
    </row>
    <row r="103" spans="11:58">
      <c r="K103" s="95"/>
      <c r="L103" s="95"/>
      <c r="M103" s="95"/>
      <c r="N103" s="95"/>
      <c r="O103" s="95"/>
      <c r="P103" s="158" t="s">
        <v>860</v>
      </c>
      <c r="Q103" s="95"/>
      <c r="X103" s="64"/>
      <c r="AH103"/>
      <c r="AT103" s="64"/>
      <c r="AU103" s="64"/>
      <c r="AW103" s="64"/>
      <c r="AX103" s="64"/>
      <c r="AY103"/>
      <c r="BA103" s="64"/>
      <c r="BB103"/>
      <c r="BC103"/>
      <c r="BE103"/>
      <c r="BF103"/>
    </row>
    <row r="104" spans="11:58">
      <c r="K104" s="95"/>
      <c r="L104" s="95"/>
      <c r="M104" s="95"/>
      <c r="N104" s="95"/>
      <c r="O104" s="95"/>
      <c r="P104" s="158" t="s">
        <v>861</v>
      </c>
      <c r="Q104" s="95"/>
      <c r="X104" s="64"/>
      <c r="AH104"/>
      <c r="AT104" s="64"/>
      <c r="AU104" s="64"/>
      <c r="AW104" s="64"/>
      <c r="AX104" s="64"/>
      <c r="AY104"/>
      <c r="BA104" s="64"/>
      <c r="BB104"/>
      <c r="BC104"/>
      <c r="BE104"/>
      <c r="BF104"/>
    </row>
    <row r="105" spans="11:58">
      <c r="K105" s="95"/>
      <c r="L105" s="95"/>
      <c r="M105" s="95"/>
      <c r="N105" s="95"/>
      <c r="O105" s="95"/>
      <c r="P105" s="158" t="s">
        <v>862</v>
      </c>
      <c r="Q105" s="95"/>
      <c r="X105" s="64"/>
      <c r="AH105"/>
      <c r="AT105" s="64"/>
      <c r="AU105" s="64"/>
      <c r="AW105" s="64"/>
      <c r="AX105" s="64"/>
      <c r="AY105"/>
      <c r="BA105" s="64"/>
      <c r="BB105"/>
      <c r="BC105"/>
      <c r="BE105"/>
      <c r="BF105"/>
    </row>
    <row r="106" spans="11:58">
      <c r="K106" s="95"/>
      <c r="L106" s="95"/>
      <c r="M106" s="95"/>
      <c r="N106" s="95"/>
      <c r="O106" s="95"/>
      <c r="P106" s="158" t="s">
        <v>863</v>
      </c>
      <c r="Q106" s="95"/>
      <c r="X106" s="64"/>
      <c r="AH106"/>
      <c r="AT106" s="64"/>
      <c r="AU106" s="64"/>
      <c r="AW106" s="64"/>
      <c r="AX106" s="64"/>
      <c r="AY106"/>
      <c r="BA106" s="64"/>
      <c r="BB106"/>
      <c r="BC106"/>
      <c r="BE106"/>
      <c r="BF106"/>
    </row>
    <row r="107" spans="11:58">
      <c r="K107" s="95"/>
      <c r="L107" s="95"/>
      <c r="M107" s="95"/>
      <c r="N107" s="95"/>
      <c r="O107" s="95"/>
      <c r="P107" s="158" t="s">
        <v>864</v>
      </c>
      <c r="Q107" s="95"/>
      <c r="X107" s="64"/>
      <c r="AH107"/>
      <c r="AT107" s="64"/>
      <c r="AU107" s="64"/>
      <c r="AW107" s="64"/>
      <c r="AX107" s="64"/>
      <c r="AY107"/>
      <c r="BA107" s="64"/>
      <c r="BB107"/>
      <c r="BC107"/>
      <c r="BE107"/>
      <c r="BF107"/>
    </row>
    <row r="108" spans="11:58">
      <c r="K108" s="95"/>
      <c r="L108" s="95"/>
      <c r="M108" s="95"/>
      <c r="N108" s="95"/>
      <c r="O108" s="95"/>
      <c r="P108" s="158" t="s">
        <v>865</v>
      </c>
      <c r="Q108" s="95"/>
      <c r="X108" s="64"/>
      <c r="AH108"/>
      <c r="AT108" s="64"/>
      <c r="AU108" s="64"/>
      <c r="AW108" s="64"/>
      <c r="AX108" s="64"/>
      <c r="AY108"/>
      <c r="BA108" s="64"/>
      <c r="BB108"/>
      <c r="BC108"/>
      <c r="BE108"/>
      <c r="BF108"/>
    </row>
    <row r="109" spans="11:58">
      <c r="K109" s="95"/>
      <c r="L109" s="95"/>
      <c r="M109" s="95"/>
      <c r="N109" s="95"/>
      <c r="O109" s="95"/>
      <c r="P109" s="158" t="s">
        <v>866</v>
      </c>
      <c r="Q109" s="95"/>
      <c r="X109" s="64"/>
      <c r="AH109"/>
      <c r="AT109" s="64"/>
      <c r="AU109" s="64"/>
      <c r="AW109" s="64"/>
      <c r="AX109" s="64"/>
      <c r="AY109"/>
      <c r="BA109" s="64"/>
      <c r="BB109"/>
      <c r="BC109"/>
      <c r="BE109"/>
      <c r="BF109"/>
    </row>
    <row r="110" spans="11:58">
      <c r="K110" s="95"/>
      <c r="L110" s="95"/>
      <c r="M110" s="95"/>
      <c r="N110" s="95"/>
      <c r="O110" s="95"/>
      <c r="P110" s="158" t="s">
        <v>867</v>
      </c>
      <c r="Q110" s="95"/>
      <c r="X110" s="64"/>
      <c r="AH110"/>
      <c r="AT110" s="64"/>
      <c r="AU110" s="64"/>
      <c r="AW110" s="64"/>
      <c r="AX110" s="64"/>
      <c r="AY110"/>
      <c r="BA110" s="64"/>
      <c r="BB110"/>
      <c r="BC110"/>
      <c r="BE110"/>
      <c r="BF110"/>
    </row>
    <row r="111" spans="11:58">
      <c r="K111" s="95"/>
      <c r="L111" s="95"/>
      <c r="M111" s="95"/>
      <c r="N111" s="95"/>
      <c r="O111" s="95"/>
      <c r="P111" s="158" t="s">
        <v>868</v>
      </c>
      <c r="Q111" s="95"/>
      <c r="X111" s="64"/>
      <c r="AH111"/>
      <c r="AT111" s="64"/>
      <c r="AU111" s="64"/>
      <c r="AW111" s="64"/>
      <c r="AX111" s="64"/>
      <c r="AY111"/>
      <c r="BA111" s="64"/>
      <c r="BB111"/>
      <c r="BC111"/>
      <c r="BE111"/>
      <c r="BF111"/>
    </row>
    <row r="112" spans="11:58">
      <c r="K112" s="95"/>
      <c r="L112" s="95"/>
      <c r="M112" s="95"/>
      <c r="N112" s="95"/>
      <c r="O112" s="95"/>
      <c r="P112" s="158" t="s">
        <v>869</v>
      </c>
      <c r="Q112" s="95"/>
      <c r="X112" s="64"/>
      <c r="AH112"/>
      <c r="AT112" s="64"/>
      <c r="AU112" s="64"/>
      <c r="AW112" s="64"/>
      <c r="AX112" s="64"/>
      <c r="AY112"/>
      <c r="BA112" s="64"/>
      <c r="BB112"/>
      <c r="BC112"/>
      <c r="BE112"/>
      <c r="BF112"/>
    </row>
    <row r="113" spans="24:58">
      <c r="X113" s="64"/>
      <c r="AH113"/>
      <c r="AT113" s="64"/>
      <c r="AU113" s="64"/>
      <c r="AW113" s="64"/>
      <c r="AX113" s="64"/>
      <c r="AY113"/>
      <c r="BA113" s="64"/>
      <c r="BB113"/>
      <c r="BC113"/>
      <c r="BE113"/>
      <c r="BF113"/>
    </row>
    <row r="114" spans="24:58">
      <c r="X114" s="64"/>
      <c r="AH114"/>
      <c r="AT114" s="64"/>
      <c r="AU114" s="64"/>
      <c r="AW114" s="64"/>
      <c r="AX114" s="64"/>
      <c r="AY114"/>
      <c r="BA114" s="64"/>
      <c r="BB114"/>
      <c r="BC114"/>
      <c r="BE114"/>
      <c r="BF114"/>
    </row>
    <row r="115" spans="24:58">
      <c r="X115" s="64"/>
      <c r="AH115"/>
      <c r="AT115" s="64"/>
      <c r="AU115" s="64"/>
      <c r="AW115" s="64"/>
      <c r="AX115" s="64"/>
      <c r="AY115"/>
      <c r="BA115" s="64"/>
      <c r="BB115"/>
      <c r="BC115"/>
      <c r="BE115"/>
      <c r="BF115"/>
    </row>
    <row r="116" spans="24:58">
      <c r="X116" s="64"/>
      <c r="AH116"/>
      <c r="AT116" s="64"/>
      <c r="AU116" s="64"/>
      <c r="AW116" s="64"/>
      <c r="AX116" s="64"/>
      <c r="AY116"/>
      <c r="BA116" s="64"/>
      <c r="BB116"/>
      <c r="BC116"/>
      <c r="BE116"/>
      <c r="BF116"/>
    </row>
    <row r="117" spans="24:58">
      <c r="X117" s="64"/>
      <c r="AH117"/>
      <c r="AT117" s="64"/>
      <c r="AU117" s="64"/>
      <c r="AW117" s="64"/>
      <c r="AX117" s="64"/>
      <c r="AY117"/>
      <c r="BA117" s="64"/>
      <c r="BB117"/>
      <c r="BC117"/>
      <c r="BE117"/>
      <c r="BF117"/>
    </row>
    <row r="118" spans="24:58">
      <c r="X118" s="64"/>
      <c r="AH118"/>
      <c r="AT118" s="64"/>
      <c r="AU118" s="64"/>
      <c r="AW118" s="64"/>
      <c r="AX118" s="64"/>
      <c r="AY118"/>
      <c r="BA118" s="64"/>
      <c r="BB118"/>
      <c r="BC118"/>
      <c r="BE118"/>
      <c r="BF118"/>
    </row>
    <row r="119" spans="24:58">
      <c r="X119" s="64"/>
      <c r="AH119"/>
      <c r="AT119" s="64"/>
      <c r="AU119" s="64"/>
      <c r="AW119" s="64"/>
      <c r="AX119" s="64"/>
      <c r="AY119"/>
      <c r="BA119" s="64"/>
      <c r="BB119"/>
      <c r="BC119"/>
      <c r="BE119"/>
      <c r="BF119"/>
    </row>
    <row r="120" spans="24:58">
      <c r="X120" s="64"/>
      <c r="AH120"/>
      <c r="AT120" s="64"/>
      <c r="AU120" s="64"/>
      <c r="AW120" s="64"/>
      <c r="AX120" s="64"/>
      <c r="AY120"/>
      <c r="BA120" s="64"/>
      <c r="BB120"/>
      <c r="BC120"/>
      <c r="BE120"/>
      <c r="BF120"/>
    </row>
    <row r="121" spans="24:58">
      <c r="X121" s="64"/>
      <c r="AH121"/>
      <c r="AT121" s="64"/>
      <c r="AU121" s="64"/>
      <c r="AW121" s="64"/>
      <c r="AX121" s="64"/>
      <c r="AY121"/>
      <c r="BA121" s="64"/>
      <c r="BB121"/>
      <c r="BC121"/>
      <c r="BE121"/>
      <c r="BF121"/>
    </row>
    <row r="122" spans="24:58">
      <c r="X122" s="64"/>
      <c r="AH122"/>
      <c r="AT122" s="64"/>
      <c r="AU122" s="64"/>
      <c r="AW122" s="64"/>
      <c r="AX122" s="64"/>
      <c r="AY122"/>
      <c r="BA122" s="64"/>
      <c r="BB122"/>
      <c r="BC122"/>
      <c r="BE122"/>
      <c r="BF122"/>
    </row>
    <row r="123" spans="24:58">
      <c r="X123" s="64"/>
      <c r="AH123"/>
      <c r="AT123" s="64"/>
      <c r="AU123" s="64"/>
      <c r="AW123" s="64"/>
      <c r="AX123" s="64"/>
      <c r="AY123"/>
      <c r="BA123" s="64"/>
      <c r="BB123"/>
      <c r="BC123"/>
      <c r="BE123"/>
      <c r="BF123"/>
    </row>
    <row r="124" spans="24:58">
      <c r="X124" s="64"/>
      <c r="AH124"/>
      <c r="AT124" s="64"/>
      <c r="AU124" s="64"/>
      <c r="AW124" s="64"/>
      <c r="AX124" s="64"/>
      <c r="AY124"/>
      <c r="BA124" s="64"/>
      <c r="BB124"/>
      <c r="BC124"/>
      <c r="BE124"/>
      <c r="BF124"/>
    </row>
    <row r="125" spans="24:58">
      <c r="X125" s="64"/>
      <c r="AH125"/>
      <c r="AT125" s="64"/>
      <c r="AU125" s="64"/>
      <c r="AW125" s="64"/>
      <c r="AX125" s="64"/>
      <c r="AY125"/>
      <c r="BA125" s="64"/>
      <c r="BB125"/>
      <c r="BC125"/>
      <c r="BE125"/>
      <c r="BF125"/>
    </row>
    <row r="126" spans="24:58">
      <c r="X126" s="64"/>
      <c r="AH126"/>
      <c r="AT126" s="64"/>
      <c r="AU126" s="64"/>
      <c r="AW126" s="64"/>
      <c r="AX126" s="64"/>
      <c r="AY126"/>
      <c r="BA126" s="64"/>
      <c r="BB126"/>
      <c r="BC126"/>
      <c r="BE126"/>
      <c r="BF126"/>
    </row>
    <row r="127" spans="24:58">
      <c r="X127" s="64"/>
      <c r="AH127"/>
      <c r="AT127" s="64"/>
      <c r="AU127" s="64"/>
      <c r="AW127" s="64"/>
      <c r="AX127" s="64"/>
      <c r="AY127"/>
      <c r="BA127" s="64"/>
      <c r="BB127"/>
      <c r="BC127"/>
      <c r="BE127"/>
      <c r="BF127"/>
    </row>
    <row r="128" spans="24:58">
      <c r="X128" s="64"/>
      <c r="AH128"/>
      <c r="AT128" s="64"/>
      <c r="AU128" s="64"/>
      <c r="AW128" s="64"/>
      <c r="AX128" s="64"/>
      <c r="AY128"/>
      <c r="BA128" s="64"/>
      <c r="BB128"/>
      <c r="BC128"/>
      <c r="BE128"/>
      <c r="BF128"/>
    </row>
    <row r="129" spans="14:58">
      <c r="X129" s="64"/>
      <c r="AH129"/>
      <c r="AT129" s="64"/>
      <c r="AU129" s="64"/>
      <c r="AW129" s="64"/>
      <c r="AX129" s="64"/>
      <c r="AY129"/>
      <c r="BA129" s="64"/>
      <c r="BB129"/>
      <c r="BC129"/>
      <c r="BE129"/>
      <c r="BF129"/>
    </row>
    <row r="130" spans="14:58">
      <c r="X130" s="64"/>
      <c r="AH130"/>
      <c r="AT130" s="64"/>
      <c r="AU130" s="64"/>
      <c r="AW130" s="64"/>
      <c r="AX130" s="64"/>
      <c r="AY130"/>
      <c r="BA130" s="64"/>
      <c r="BB130"/>
      <c r="BC130"/>
      <c r="BE130"/>
      <c r="BF130"/>
    </row>
    <row r="131" spans="14:58">
      <c r="N131" s="99"/>
      <c r="X131" s="64"/>
      <c r="AH131"/>
      <c r="AT131" s="64"/>
      <c r="AU131" s="64"/>
      <c r="AW131" s="64"/>
      <c r="AX131" s="64"/>
      <c r="AY131"/>
      <c r="BA131" s="64"/>
      <c r="BB131"/>
      <c r="BC131"/>
      <c r="BE131"/>
      <c r="BF131"/>
    </row>
    <row r="132" spans="14:58">
      <c r="X132" s="64"/>
      <c r="AH132"/>
      <c r="AT132" s="64"/>
      <c r="AU132" s="64"/>
      <c r="AW132" s="64"/>
      <c r="AX132" s="64"/>
      <c r="AY132"/>
      <c r="BA132" s="64"/>
      <c r="BB132"/>
      <c r="BC132"/>
      <c r="BE132"/>
      <c r="BF132"/>
    </row>
    <row r="133" spans="14:58">
      <c r="X133" s="64"/>
      <c r="AH133"/>
      <c r="AT133" s="64"/>
      <c r="AU133" s="64"/>
      <c r="AW133" s="64"/>
      <c r="AX133" s="64"/>
      <c r="AY133"/>
      <c r="BA133" s="64"/>
      <c r="BB133"/>
      <c r="BC133"/>
      <c r="BE133"/>
      <c r="BF133"/>
    </row>
    <row r="134" spans="14:58">
      <c r="X134" s="64"/>
      <c r="AH134"/>
      <c r="AT134" s="64"/>
      <c r="AU134" s="64"/>
      <c r="AW134" s="64"/>
      <c r="AX134" s="64"/>
      <c r="AY134"/>
      <c r="BA134" s="64"/>
      <c r="BB134"/>
      <c r="BC134"/>
      <c r="BE134"/>
      <c r="BF134"/>
    </row>
    <row r="135" spans="14:58">
      <c r="X135" s="64"/>
      <c r="AH135"/>
      <c r="AT135" s="64"/>
      <c r="AU135" s="64"/>
      <c r="AW135" s="64"/>
      <c r="AX135" s="64"/>
      <c r="AY135"/>
      <c r="BA135" s="64"/>
      <c r="BB135"/>
      <c r="BC135"/>
      <c r="BE135"/>
      <c r="BF135"/>
    </row>
    <row r="136" spans="14:58">
      <c r="X136" s="64"/>
      <c r="AH136"/>
      <c r="AT136" s="64"/>
      <c r="AU136" s="64"/>
      <c r="AW136" s="64"/>
      <c r="AX136" s="64"/>
      <c r="AY136"/>
      <c r="BA136" s="64"/>
      <c r="BB136"/>
      <c r="BC136"/>
      <c r="BE136"/>
      <c r="BF136"/>
    </row>
    <row r="137" spans="14:58">
      <c r="X137" s="64"/>
      <c r="AH137"/>
      <c r="AT137" s="64"/>
      <c r="AU137" s="64"/>
      <c r="AW137" s="64"/>
      <c r="AX137" s="64"/>
      <c r="AY137"/>
      <c r="BA137" s="64"/>
      <c r="BB137"/>
      <c r="BC137"/>
      <c r="BE137"/>
      <c r="BF137"/>
    </row>
    <row r="138" spans="14:58">
      <c r="X138" s="64"/>
      <c r="AH138"/>
      <c r="AT138" s="64"/>
      <c r="AU138" s="64"/>
      <c r="AW138" s="64"/>
      <c r="AX138" s="64"/>
      <c r="AY138"/>
      <c r="BA138" s="64"/>
      <c r="BB138"/>
      <c r="BC138"/>
      <c r="BE138"/>
      <c r="BF138"/>
    </row>
    <row r="139" spans="14:58">
      <c r="X139" s="64"/>
      <c r="AH139"/>
      <c r="AT139" s="64"/>
      <c r="AU139" s="64"/>
      <c r="AW139" s="64"/>
      <c r="AX139" s="64"/>
      <c r="AY139"/>
      <c r="BA139" s="64"/>
      <c r="BB139"/>
      <c r="BC139"/>
      <c r="BE139"/>
      <c r="BF139"/>
    </row>
    <row r="140" spans="14:58">
      <c r="X140" s="64"/>
      <c r="AH140"/>
      <c r="AT140" s="64"/>
      <c r="AU140" s="64"/>
      <c r="AW140" s="64"/>
      <c r="AX140" s="64"/>
      <c r="AY140"/>
      <c r="BA140" s="64"/>
      <c r="BB140"/>
      <c r="BC140"/>
      <c r="BE140"/>
      <c r="BF140"/>
    </row>
    <row r="141" spans="14:58">
      <c r="X141" s="64"/>
      <c r="AH141"/>
      <c r="AT141" s="64"/>
      <c r="AU141" s="64"/>
      <c r="AW141" s="64"/>
      <c r="AX141" s="64"/>
      <c r="AY141"/>
      <c r="BA141" s="64"/>
      <c r="BB141"/>
      <c r="BC141"/>
      <c r="BE141"/>
      <c r="BF141"/>
    </row>
    <row r="142" spans="14:58">
      <c r="X142" s="64"/>
      <c r="AH142"/>
      <c r="AT142" s="64"/>
      <c r="AU142" s="64"/>
      <c r="AW142" s="64"/>
      <c r="AX142" s="64"/>
      <c r="AY142"/>
      <c r="BA142" s="64"/>
      <c r="BB142"/>
      <c r="BC142"/>
      <c r="BE142"/>
      <c r="BF142"/>
    </row>
    <row r="143" spans="14:58">
      <c r="X143" s="64"/>
      <c r="AH143"/>
      <c r="AT143" s="64"/>
      <c r="AU143" s="64"/>
      <c r="AW143" s="64"/>
      <c r="AX143" s="64"/>
      <c r="AY143"/>
      <c r="BA143" s="64"/>
      <c r="BB143"/>
      <c r="BC143"/>
      <c r="BE143"/>
      <c r="BF143"/>
    </row>
    <row r="144" spans="14:58">
      <c r="X144" s="64"/>
      <c r="AH144"/>
      <c r="AT144" s="64"/>
      <c r="AU144" s="64"/>
      <c r="AW144" s="64"/>
      <c r="AX144" s="64"/>
      <c r="AY144"/>
      <c r="BA144" s="64"/>
      <c r="BB144"/>
      <c r="BC144"/>
      <c r="BE144"/>
      <c r="BF144"/>
    </row>
    <row r="145" spans="24:58">
      <c r="X145" s="64"/>
      <c r="AH145"/>
      <c r="AT145" s="64"/>
      <c r="AU145" s="64"/>
      <c r="AW145" s="64"/>
      <c r="AX145" s="64"/>
      <c r="AY145"/>
      <c r="BA145" s="64"/>
      <c r="BB145"/>
      <c r="BC145"/>
      <c r="BE145"/>
      <c r="BF145"/>
    </row>
    <row r="146" spans="24:58">
      <c r="X146" s="64"/>
      <c r="AH146"/>
      <c r="AT146" s="64"/>
      <c r="AU146" s="64"/>
      <c r="AW146" s="64"/>
      <c r="AX146" s="64"/>
      <c r="AY146"/>
      <c r="BA146" s="64"/>
      <c r="BB146"/>
      <c r="BC146"/>
      <c r="BE146"/>
      <c r="BF146"/>
    </row>
    <row r="147" spans="24:58">
      <c r="X147" s="64"/>
      <c r="AH147"/>
      <c r="AT147" s="64"/>
      <c r="AU147" s="64"/>
      <c r="AW147" s="64"/>
      <c r="AX147" s="64"/>
      <c r="AY147"/>
      <c r="BA147" s="64"/>
      <c r="BB147"/>
      <c r="BC147"/>
      <c r="BE147"/>
      <c r="BF147"/>
    </row>
    <row r="148" spans="24:58">
      <c r="X148" s="64"/>
      <c r="AH148"/>
      <c r="AT148" s="64"/>
      <c r="AU148" s="64"/>
      <c r="AW148" s="64"/>
      <c r="AX148" s="64"/>
      <c r="AY148"/>
      <c r="BA148" s="64"/>
      <c r="BB148"/>
      <c r="BC148"/>
      <c r="BE148"/>
      <c r="BF148"/>
    </row>
    <row r="149" spans="24:58">
      <c r="X149" s="64"/>
      <c r="AH149"/>
      <c r="AT149" s="64"/>
      <c r="AU149" s="64"/>
      <c r="AW149" s="64"/>
      <c r="AX149" s="64"/>
      <c r="AY149"/>
      <c r="BA149" s="64"/>
      <c r="BB149"/>
      <c r="BC149"/>
      <c r="BE149"/>
      <c r="BF149"/>
    </row>
    <row r="150" spans="24:58">
      <c r="X150" s="64"/>
      <c r="AH150"/>
      <c r="AT150" s="64"/>
      <c r="AU150" s="64"/>
      <c r="AW150" s="64"/>
      <c r="AX150" s="64"/>
      <c r="AY150"/>
      <c r="BA150" s="64"/>
      <c r="BB150"/>
      <c r="BC150"/>
      <c r="BE150"/>
      <c r="BF150"/>
    </row>
    <row r="151" spans="24:58">
      <c r="X151" s="64"/>
      <c r="AH151"/>
      <c r="AT151" s="64"/>
      <c r="AU151" s="64"/>
      <c r="AW151" s="64"/>
      <c r="AX151" s="64"/>
      <c r="AY151"/>
      <c r="BA151" s="64"/>
      <c r="BB151"/>
      <c r="BC151"/>
      <c r="BE151"/>
      <c r="BF151"/>
    </row>
    <row r="152" spans="24:58">
      <c r="X152" s="64"/>
      <c r="AH152"/>
      <c r="AT152" s="64"/>
      <c r="AU152" s="64"/>
      <c r="AW152" s="64"/>
      <c r="AX152" s="64"/>
      <c r="AY152"/>
      <c r="BA152" s="64"/>
      <c r="BB152"/>
      <c r="BC152"/>
      <c r="BE152"/>
      <c r="BF152"/>
    </row>
    <row r="153" spans="24:58">
      <c r="X153" s="64"/>
      <c r="AH153"/>
      <c r="AT153" s="64"/>
      <c r="AU153" s="64"/>
      <c r="AW153" s="64"/>
      <c r="AX153" s="64"/>
      <c r="AY153"/>
      <c r="BA153" s="64"/>
      <c r="BB153"/>
      <c r="BC153"/>
      <c r="BE153"/>
      <c r="BF153"/>
    </row>
    <row r="154" spans="24:58">
      <c r="X154" s="64"/>
      <c r="AH154"/>
      <c r="AT154" s="64"/>
      <c r="AU154" s="64"/>
      <c r="AW154" s="64"/>
      <c r="AX154" s="64"/>
      <c r="AY154"/>
      <c r="BA154" s="64"/>
      <c r="BB154"/>
      <c r="BC154"/>
      <c r="BE154"/>
      <c r="BF154"/>
    </row>
    <row r="155" spans="24:58">
      <c r="X155" s="64"/>
      <c r="AH155"/>
      <c r="AT155" s="64"/>
      <c r="AU155" s="64"/>
      <c r="AW155" s="64"/>
      <c r="AX155" s="64"/>
      <c r="AY155"/>
      <c r="BA155" s="64"/>
      <c r="BB155"/>
      <c r="BC155"/>
      <c r="BE155"/>
      <c r="BF155"/>
    </row>
    <row r="156" spans="24:58">
      <c r="X156" s="64"/>
      <c r="AH156"/>
      <c r="AT156" s="64"/>
      <c r="AU156" s="64"/>
      <c r="AW156" s="64"/>
      <c r="AX156" s="64"/>
      <c r="AY156"/>
      <c r="BA156" s="64"/>
      <c r="BB156"/>
      <c r="BC156"/>
      <c r="BE156"/>
      <c r="BF156"/>
    </row>
    <row r="157" spans="24:58">
      <c r="X157" s="64"/>
      <c r="AH157"/>
      <c r="AT157" s="64"/>
      <c r="AU157" s="64"/>
      <c r="AW157" s="64"/>
      <c r="AX157" s="64"/>
      <c r="AY157"/>
      <c r="BA157" s="64"/>
      <c r="BB157"/>
      <c r="BC157"/>
      <c r="BE157"/>
      <c r="BF157"/>
    </row>
    <row r="158" spans="24:58">
      <c r="X158" s="64"/>
      <c r="AH158"/>
      <c r="AT158" s="64"/>
      <c r="AU158" s="64"/>
      <c r="AW158" s="64"/>
      <c r="AX158" s="64"/>
      <c r="AY158"/>
      <c r="BA158" s="64"/>
      <c r="BB158"/>
      <c r="BC158"/>
      <c r="BE158"/>
      <c r="BF158"/>
    </row>
    <row r="159" spans="24:58">
      <c r="X159" s="64"/>
      <c r="AH159"/>
      <c r="AT159" s="64"/>
      <c r="AU159" s="64"/>
      <c r="AW159" s="64"/>
      <c r="AX159" s="64"/>
      <c r="AY159"/>
      <c r="BA159" s="64"/>
      <c r="BB159"/>
      <c r="BC159"/>
      <c r="BE159"/>
      <c r="BF159"/>
    </row>
    <row r="160" spans="24:58">
      <c r="X160" s="64"/>
      <c r="AH160"/>
      <c r="AT160" s="64"/>
      <c r="AU160" s="64"/>
      <c r="AW160" s="64"/>
      <c r="AX160" s="64"/>
      <c r="AY160"/>
      <c r="BA160" s="64"/>
      <c r="BB160"/>
      <c r="BC160"/>
      <c r="BE160"/>
      <c r="BF160"/>
    </row>
    <row r="161" spans="14:58">
      <c r="X161" s="64"/>
      <c r="AH161"/>
      <c r="AT161" s="64"/>
      <c r="AU161" s="64"/>
      <c r="AW161" s="64"/>
      <c r="AX161" s="64"/>
      <c r="AY161"/>
      <c r="BA161" s="64"/>
      <c r="BB161"/>
      <c r="BC161"/>
      <c r="BE161"/>
      <c r="BF161"/>
    </row>
    <row r="162" spans="14:58">
      <c r="X162" s="64"/>
      <c r="AH162"/>
      <c r="AT162" s="64"/>
      <c r="AU162" s="64"/>
      <c r="AW162" s="64"/>
      <c r="AX162" s="64"/>
      <c r="AY162"/>
      <c r="BA162" s="64"/>
      <c r="BB162"/>
      <c r="BC162"/>
      <c r="BE162"/>
      <c r="BF162"/>
    </row>
    <row r="163" spans="14:58">
      <c r="X163" s="64"/>
      <c r="AH163"/>
      <c r="AT163" s="64"/>
      <c r="AU163" s="64"/>
      <c r="AW163" s="64"/>
      <c r="AX163" s="64"/>
      <c r="AY163"/>
      <c r="BA163" s="64"/>
      <c r="BB163"/>
      <c r="BC163"/>
      <c r="BE163"/>
      <c r="BF163"/>
    </row>
    <row r="164" spans="14:58">
      <c r="X164" s="64"/>
      <c r="AH164"/>
      <c r="AT164" s="64"/>
      <c r="AU164" s="64"/>
      <c r="AW164" s="64"/>
      <c r="AX164" s="64"/>
      <c r="AY164"/>
      <c r="BA164" s="64"/>
      <c r="BB164"/>
      <c r="BC164"/>
      <c r="BE164"/>
      <c r="BF164"/>
    </row>
    <row r="165" spans="14:58">
      <c r="X165" s="64"/>
      <c r="AH165"/>
      <c r="AT165" s="64"/>
      <c r="AU165" s="64"/>
      <c r="AW165" s="64"/>
      <c r="AX165" s="64"/>
      <c r="AY165"/>
      <c r="BA165" s="64"/>
      <c r="BB165"/>
      <c r="BC165"/>
      <c r="BE165"/>
      <c r="BF165"/>
    </row>
    <row r="166" spans="14:58">
      <c r="X166" s="64"/>
      <c r="AH166"/>
      <c r="AT166" s="64"/>
      <c r="AU166" s="64"/>
      <c r="AW166" s="64"/>
      <c r="AX166" s="64"/>
      <c r="AY166"/>
      <c r="BA166" s="64"/>
      <c r="BB166"/>
      <c r="BC166"/>
      <c r="BE166"/>
      <c r="BF166"/>
    </row>
    <row r="167" spans="14:58">
      <c r="X167" s="64"/>
      <c r="AH167"/>
      <c r="AT167" s="64"/>
      <c r="AU167" s="64"/>
      <c r="AW167" s="64"/>
      <c r="AX167" s="64"/>
      <c r="AY167"/>
      <c r="BA167" s="64"/>
      <c r="BB167"/>
      <c r="BC167"/>
      <c r="BE167"/>
      <c r="BF167"/>
    </row>
    <row r="168" spans="14:58">
      <c r="X168" s="64"/>
      <c r="AH168"/>
      <c r="AT168" s="64"/>
      <c r="AU168" s="64"/>
      <c r="AW168" s="64"/>
      <c r="AX168" s="64"/>
      <c r="AY168"/>
      <c r="BA168" s="64"/>
      <c r="BB168"/>
      <c r="BC168"/>
      <c r="BE168"/>
      <c r="BF168"/>
    </row>
    <row r="169" spans="14:58">
      <c r="N169" s="99"/>
      <c r="X169" s="64"/>
      <c r="AH169"/>
      <c r="AT169" s="64"/>
      <c r="AU169" s="64"/>
      <c r="AW169" s="64"/>
      <c r="AX169" s="64"/>
      <c r="AY169"/>
      <c r="BA169" s="64"/>
      <c r="BB169"/>
      <c r="BC169"/>
      <c r="BE169"/>
      <c r="BF169"/>
    </row>
    <row r="170" spans="14:58">
      <c r="N170" s="99"/>
      <c r="X170" s="64"/>
      <c r="AH170"/>
      <c r="AT170" s="64"/>
      <c r="AU170" s="64"/>
      <c r="AW170" s="64"/>
      <c r="AX170" s="64"/>
      <c r="AY170"/>
      <c r="BA170" s="64"/>
      <c r="BB170"/>
      <c r="BC170"/>
      <c r="BE170"/>
      <c r="BF170"/>
    </row>
    <row r="171" spans="14:58">
      <c r="N171" s="99"/>
      <c r="X171" s="64"/>
      <c r="AH171"/>
      <c r="AT171" s="64"/>
      <c r="AU171" s="64"/>
      <c r="AW171" s="64"/>
      <c r="AX171" s="64"/>
      <c r="AY171"/>
      <c r="BA171" s="64"/>
      <c r="BB171"/>
      <c r="BC171"/>
      <c r="BE171"/>
      <c r="BF171"/>
    </row>
    <row r="172" spans="14:58">
      <c r="N172" s="99"/>
      <c r="X172" s="64"/>
      <c r="AH172"/>
      <c r="AT172" s="64"/>
      <c r="AU172" s="64"/>
      <c r="AW172" s="64"/>
      <c r="AX172" s="64"/>
      <c r="AY172"/>
      <c r="BA172" s="64"/>
      <c r="BB172"/>
      <c r="BC172"/>
      <c r="BE172"/>
      <c r="BF172"/>
    </row>
    <row r="173" spans="14:58">
      <c r="N173" s="99"/>
      <c r="X173" s="64"/>
      <c r="AH173"/>
      <c r="AT173" s="64"/>
      <c r="AU173" s="64"/>
      <c r="AW173" s="64"/>
      <c r="AX173" s="64"/>
      <c r="AY173"/>
      <c r="BA173" s="64"/>
      <c r="BB173"/>
      <c r="BC173"/>
      <c r="BE173"/>
      <c r="BF173"/>
    </row>
    <row r="174" spans="14:58">
      <c r="N174" s="99"/>
      <c r="X174" s="64"/>
      <c r="AH174"/>
      <c r="AT174" s="64"/>
      <c r="AU174" s="64"/>
      <c r="AW174" s="64"/>
      <c r="AX174" s="64"/>
      <c r="AY174"/>
      <c r="BA174" s="64"/>
      <c r="BB174"/>
      <c r="BC174"/>
      <c r="BE174"/>
      <c r="BF174"/>
    </row>
    <row r="175" spans="14:58">
      <c r="N175" s="99"/>
      <c r="X175" s="64"/>
      <c r="AH175"/>
      <c r="AT175" s="64"/>
      <c r="AU175" s="64"/>
      <c r="AW175" s="64"/>
      <c r="AX175" s="64"/>
      <c r="AY175"/>
      <c r="BA175" s="64"/>
      <c r="BB175"/>
      <c r="BC175"/>
      <c r="BE175"/>
      <c r="BF175"/>
    </row>
    <row r="176" spans="14:58">
      <c r="N176" s="99"/>
      <c r="X176" s="64"/>
      <c r="AH176"/>
      <c r="AT176" s="64"/>
      <c r="AU176" s="64"/>
      <c r="AW176" s="64"/>
      <c r="AX176" s="64"/>
      <c r="AY176"/>
      <c r="BA176" s="64"/>
      <c r="BB176"/>
      <c r="BC176"/>
      <c r="BE176"/>
      <c r="BF176"/>
    </row>
    <row r="177" spans="14:58">
      <c r="N177" s="99"/>
      <c r="X177" s="64"/>
      <c r="AH177"/>
      <c r="AT177" s="64"/>
      <c r="AU177" s="64"/>
      <c r="AW177" s="64"/>
      <c r="AX177" s="64"/>
      <c r="AY177"/>
      <c r="BA177" s="64"/>
      <c r="BB177"/>
      <c r="BC177"/>
      <c r="BE177"/>
      <c r="BF177"/>
    </row>
    <row r="178" spans="14:58">
      <c r="N178" s="99"/>
      <c r="X178" s="64"/>
      <c r="AH178"/>
      <c r="AT178" s="64"/>
      <c r="AU178" s="64"/>
      <c r="AW178" s="64"/>
      <c r="AX178" s="64"/>
      <c r="AY178"/>
      <c r="BA178" s="64"/>
      <c r="BB178"/>
      <c r="BC178"/>
      <c r="BE178"/>
      <c r="BF178"/>
    </row>
    <row r="179" spans="14:58">
      <c r="N179" s="99"/>
      <c r="X179" s="64"/>
      <c r="AH179"/>
      <c r="AT179" s="64"/>
      <c r="AU179" s="64"/>
      <c r="AW179" s="64"/>
      <c r="AX179" s="64"/>
      <c r="AY179"/>
      <c r="BA179" s="64"/>
      <c r="BB179"/>
      <c r="BC179"/>
      <c r="BE179"/>
      <c r="BF179"/>
    </row>
    <row r="180" spans="14:58">
      <c r="N180" s="99"/>
      <c r="X180" s="64"/>
      <c r="AH180"/>
      <c r="AT180" s="64"/>
      <c r="AU180" s="64"/>
      <c r="AW180" s="64"/>
      <c r="AX180" s="64"/>
      <c r="AY180"/>
      <c r="BA180" s="64"/>
      <c r="BB180"/>
      <c r="BC180"/>
      <c r="BE180"/>
      <c r="BF180"/>
    </row>
    <row r="181" spans="14:58" ht="15" thickBot="1">
      <c r="N181" s="152"/>
      <c r="X181" s="64"/>
      <c r="AH181"/>
      <c r="AT181" s="64"/>
      <c r="AU181" s="64"/>
      <c r="AW181" s="64"/>
      <c r="AX181" s="64"/>
      <c r="AY181"/>
      <c r="BA181" s="64"/>
      <c r="BB181"/>
      <c r="BC181"/>
      <c r="BE181"/>
      <c r="BF181"/>
    </row>
    <row r="182" spans="14:58" ht="15" thickBot="1">
      <c r="N182" s="153"/>
      <c r="X182" s="64"/>
      <c r="AH182"/>
      <c r="AT182" s="64"/>
      <c r="AU182" s="64"/>
      <c r="AW182" s="64"/>
      <c r="AX182" s="64"/>
      <c r="AY182"/>
      <c r="BA182" s="64"/>
      <c r="BB182"/>
      <c r="BC182"/>
      <c r="BE182"/>
      <c r="BF182"/>
    </row>
    <row r="183" spans="14:58" ht="15" thickBot="1">
      <c r="N183" s="152"/>
      <c r="X183" s="64"/>
      <c r="AH183"/>
      <c r="AT183" s="64"/>
      <c r="AU183" s="64"/>
      <c r="AW183" s="64"/>
      <c r="AX183" s="64"/>
      <c r="AY183"/>
      <c r="BA183" s="64"/>
      <c r="BB183"/>
      <c r="BC183"/>
      <c r="BE183"/>
      <c r="BF183"/>
    </row>
    <row r="184" spans="14:58" ht="15" thickBot="1">
      <c r="N184" s="153"/>
      <c r="X184" s="64"/>
      <c r="AH184"/>
      <c r="AT184" s="64"/>
      <c r="AU184" s="64"/>
      <c r="AW184" s="64"/>
      <c r="AX184" s="64"/>
      <c r="AY184"/>
      <c r="BA184" s="64"/>
      <c r="BB184"/>
      <c r="BC184"/>
      <c r="BE184"/>
      <c r="BF184"/>
    </row>
    <row r="185" spans="14:58" ht="15" thickBot="1">
      <c r="N185" s="152"/>
      <c r="X185" s="64"/>
      <c r="AH185"/>
      <c r="AT185" s="64"/>
      <c r="AU185" s="64"/>
      <c r="AW185" s="64"/>
      <c r="AX185" s="64"/>
      <c r="AY185"/>
      <c r="BA185" s="64"/>
      <c r="BB185"/>
      <c r="BC185"/>
      <c r="BE185"/>
      <c r="BF185"/>
    </row>
    <row r="186" spans="14:58" ht="15" thickBot="1">
      <c r="N186" s="153"/>
      <c r="X186" s="64"/>
      <c r="AH186"/>
      <c r="AT186" s="64"/>
      <c r="AU186" s="64"/>
      <c r="AW186" s="64"/>
      <c r="AX186" s="64"/>
      <c r="AY186"/>
      <c r="BA186" s="64"/>
      <c r="BB186"/>
      <c r="BC186"/>
      <c r="BE186"/>
      <c r="BF186"/>
    </row>
    <row r="187" spans="14:58" ht="15" thickBot="1">
      <c r="N187" s="152"/>
      <c r="X187" s="64"/>
      <c r="AH187"/>
      <c r="AT187" s="64"/>
      <c r="AU187" s="64"/>
      <c r="AW187" s="64"/>
      <c r="AX187" s="64"/>
      <c r="AY187"/>
      <c r="BA187" s="64"/>
      <c r="BB187"/>
      <c r="BC187"/>
      <c r="BE187"/>
      <c r="BF187"/>
    </row>
    <row r="188" spans="14:58" ht="15" thickBot="1">
      <c r="N188" s="153"/>
      <c r="X188" s="64"/>
      <c r="AH188"/>
      <c r="AT188" s="64"/>
      <c r="AU188" s="64"/>
      <c r="AW188" s="64"/>
      <c r="AX188" s="64"/>
      <c r="AY188"/>
      <c r="BA188" s="64"/>
      <c r="BB188"/>
      <c r="BC188"/>
      <c r="BE188"/>
      <c r="BF188"/>
    </row>
    <row r="189" spans="14:58" ht="15" thickBot="1">
      <c r="N189" s="152"/>
      <c r="X189" s="64"/>
      <c r="AH189"/>
      <c r="AT189" s="64"/>
      <c r="AU189" s="64"/>
      <c r="AW189" s="64"/>
      <c r="AX189" s="64"/>
      <c r="AY189"/>
      <c r="BA189" s="64"/>
      <c r="BB189"/>
      <c r="BC189"/>
      <c r="BE189"/>
      <c r="BF189"/>
    </row>
    <row r="190" spans="14:58" ht="15" thickBot="1">
      <c r="N190" s="153"/>
      <c r="X190" s="64"/>
      <c r="AH190"/>
      <c r="AT190" s="64"/>
      <c r="AU190" s="64"/>
      <c r="AW190" s="64"/>
      <c r="AX190" s="64"/>
      <c r="AY190"/>
      <c r="BA190" s="64"/>
      <c r="BB190"/>
      <c r="BC190"/>
      <c r="BE190"/>
      <c r="BF190"/>
    </row>
    <row r="191" spans="14:58">
      <c r="X191" s="64"/>
      <c r="AH191"/>
      <c r="AT191" s="64"/>
      <c r="AU191" s="64"/>
      <c r="AW191" s="64"/>
      <c r="AX191" s="64"/>
      <c r="AY191"/>
      <c r="BA191" s="64"/>
      <c r="BB191"/>
      <c r="BC191"/>
      <c r="BE191"/>
      <c r="BF191"/>
    </row>
    <row r="192" spans="14:58">
      <c r="X192" s="64"/>
      <c r="AH192"/>
      <c r="AT192" s="64"/>
      <c r="AU192" s="64"/>
      <c r="AW192" s="64"/>
      <c r="AX192" s="64"/>
      <c r="AY192"/>
      <c r="BA192" s="64"/>
      <c r="BB192"/>
      <c r="BC192"/>
      <c r="BE192"/>
      <c r="BF192"/>
    </row>
    <row r="193" spans="15:58">
      <c r="X193" s="64"/>
      <c r="AH193"/>
      <c r="AT193" s="64"/>
      <c r="AU193" s="64"/>
      <c r="AW193" s="64"/>
      <c r="AX193" s="64"/>
      <c r="AY193"/>
      <c r="BA193" s="64"/>
      <c r="BB193"/>
      <c r="BC193"/>
      <c r="BE193"/>
      <c r="BF193"/>
    </row>
    <row r="194" spans="15:58">
      <c r="X194" s="64"/>
      <c r="AH194"/>
      <c r="AT194" s="64"/>
      <c r="AU194" s="64"/>
      <c r="AW194" s="64"/>
      <c r="AX194" s="64"/>
      <c r="AY194"/>
      <c r="BA194" s="64"/>
      <c r="BB194"/>
      <c r="BC194"/>
      <c r="BE194"/>
      <c r="BF194"/>
    </row>
    <row r="195" spans="15:58">
      <c r="X195" s="64"/>
      <c r="AH195"/>
      <c r="AT195" s="64"/>
      <c r="AU195" s="64"/>
      <c r="AW195" s="64"/>
      <c r="AX195" s="64"/>
      <c r="AY195"/>
      <c r="BA195" s="64"/>
      <c r="BB195"/>
      <c r="BC195"/>
      <c r="BE195"/>
      <c r="BF195"/>
    </row>
    <row r="196" spans="15:58">
      <c r="X196" s="64"/>
      <c r="AH196"/>
      <c r="AT196" s="64"/>
      <c r="AU196" s="64"/>
      <c r="AW196" s="64"/>
      <c r="AX196" s="64"/>
      <c r="AY196"/>
      <c r="BA196" s="64"/>
      <c r="BB196"/>
      <c r="BC196"/>
      <c r="BE196"/>
      <c r="BF196"/>
    </row>
    <row r="197" spans="15:58">
      <c r="X197" s="64"/>
      <c r="AH197"/>
      <c r="AT197" s="64"/>
      <c r="AU197" s="64"/>
      <c r="AW197" s="64"/>
      <c r="AX197" s="64"/>
      <c r="AY197"/>
      <c r="BA197" s="64"/>
      <c r="BB197"/>
      <c r="BC197"/>
      <c r="BE197"/>
      <c r="BF197"/>
    </row>
    <row r="198" spans="15:58">
      <c r="O198" s="154"/>
      <c r="P198" s="154"/>
      <c r="Q198" s="154"/>
      <c r="R198" s="154"/>
      <c r="S198" s="154"/>
    </row>
  </sheetData>
  <mergeCells count="2">
    <mergeCell ref="E22:E26"/>
    <mergeCell ref="E27:E3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EW96"/>
  <sheetViews>
    <sheetView tabSelected="1" zoomScale="70" zoomScaleNormal="70" workbookViewId="0">
      <pane xSplit="3" ySplit="1" topLeftCell="DB2" activePane="bottomRight" state="frozen"/>
      <selection pane="topRight" activeCell="D1" sqref="D1"/>
      <selection pane="bottomLeft" activeCell="A2" sqref="A2"/>
      <selection pane="bottomRight" activeCell="C7" sqref="C7"/>
    </sheetView>
  </sheetViews>
  <sheetFormatPr defaultRowHeight="14.25"/>
  <cols>
    <col min="1" max="1" width="32.625" bestFit="1" customWidth="1"/>
    <col min="2" max="2" width="12.25" bestFit="1" customWidth="1"/>
    <col min="3" max="3" width="39" bestFit="1" customWidth="1"/>
    <col min="4" max="4" width="68.375" bestFit="1" customWidth="1"/>
    <col min="5" max="5" width="16.375" bestFit="1" customWidth="1"/>
    <col min="6" max="6" width="10.625" bestFit="1" customWidth="1"/>
    <col min="7" max="7" width="8.125" bestFit="1" customWidth="1"/>
    <col min="8" max="8" width="32.625" bestFit="1" customWidth="1"/>
    <col min="9" max="9" width="19.375" bestFit="1" customWidth="1"/>
    <col min="10" max="10" width="26.375" bestFit="1" customWidth="1"/>
    <col min="11" max="11" width="12.625" bestFit="1" customWidth="1"/>
    <col min="12" max="12" width="32.625" bestFit="1" customWidth="1"/>
    <col min="13" max="13" width="21" bestFit="1" customWidth="1"/>
    <col min="14" max="14" width="24" bestFit="1" customWidth="1"/>
    <col min="15" max="15" width="26.375" bestFit="1" customWidth="1"/>
    <col min="16" max="16" width="16.375" bestFit="1" customWidth="1"/>
    <col min="17" max="17" width="36.75" bestFit="1" customWidth="1"/>
    <col min="18" max="18" width="14.25" bestFit="1" customWidth="1"/>
    <col min="19" max="19" width="27.75" bestFit="1" customWidth="1"/>
    <col min="20" max="20" width="26.75" bestFit="1" customWidth="1"/>
    <col min="21" max="21" width="16.375" bestFit="1" customWidth="1"/>
    <col min="22" max="22" width="36.75" bestFit="1" customWidth="1"/>
    <col min="23" max="23" width="15.5" bestFit="1" customWidth="1"/>
    <col min="24" max="24" width="27.75" bestFit="1" customWidth="1"/>
    <col min="25" max="25" width="12.25" bestFit="1" customWidth="1"/>
    <col min="26" max="26" width="21" bestFit="1" customWidth="1"/>
    <col min="27" max="27" width="16.375" bestFit="1" customWidth="1"/>
    <col min="28" max="28" width="15.5" bestFit="1" customWidth="1"/>
    <col min="29" max="29" width="8" bestFit="1" customWidth="1"/>
    <col min="30" max="30" width="16.375" bestFit="1" customWidth="1"/>
    <col min="31" max="31" width="21.875" bestFit="1" customWidth="1"/>
    <col min="32" max="32" width="13.5" bestFit="1" customWidth="1"/>
    <col min="33" max="33" width="27.25" bestFit="1" customWidth="1"/>
    <col min="34" max="34" width="12.5" bestFit="1" customWidth="1"/>
    <col min="35" max="35" width="12.125" bestFit="1" customWidth="1"/>
    <col min="36" max="36" width="18.75" bestFit="1" customWidth="1"/>
    <col min="37" max="37" width="25.5" bestFit="1" customWidth="1"/>
    <col min="38" max="38" width="27.125" bestFit="1" customWidth="1"/>
    <col min="39" max="39" width="29.625" bestFit="1" customWidth="1"/>
    <col min="40" max="40" width="31.375" bestFit="1" customWidth="1"/>
    <col min="41" max="41" width="18.75" bestFit="1" customWidth="1"/>
    <col min="42" max="42" width="26.5" bestFit="1" customWidth="1"/>
    <col min="43" max="43" width="25.5" bestFit="1" customWidth="1"/>
    <col min="44" max="44" width="34.75" bestFit="1" customWidth="1"/>
    <col min="45" max="45" width="19.625" bestFit="1" customWidth="1"/>
    <col min="46" max="47" width="20" bestFit="1" customWidth="1"/>
    <col min="48" max="48" width="12.5" bestFit="1" customWidth="1"/>
    <col min="49" max="49" width="16.875" bestFit="1" customWidth="1"/>
    <col min="50" max="50" width="12.5" bestFit="1" customWidth="1"/>
    <col min="51" max="51" width="17.25" bestFit="1" customWidth="1"/>
    <col min="52" max="52" width="12.5" bestFit="1" customWidth="1"/>
    <col min="53" max="53" width="17.25" bestFit="1" customWidth="1"/>
    <col min="54" max="54" width="11.75" bestFit="1" customWidth="1"/>
    <col min="55" max="62" width="12.125" bestFit="1" customWidth="1"/>
    <col min="63" max="66" width="12.75" bestFit="1" customWidth="1"/>
    <col min="67" max="68" width="18.5" bestFit="1" customWidth="1"/>
    <col min="69" max="69" width="12.75" bestFit="1" customWidth="1"/>
    <col min="70" max="70" width="18.5" bestFit="1" customWidth="1"/>
    <col min="71" max="71" width="12.75" bestFit="1" customWidth="1"/>
    <col min="72" max="83" width="18.5" bestFit="1" customWidth="1"/>
    <col min="84" max="84" width="4.375" bestFit="1" customWidth="1"/>
    <col min="85" max="85" width="10.25" bestFit="1" customWidth="1"/>
    <col min="86" max="86" width="10.5" bestFit="1" customWidth="1"/>
    <col min="87" max="87" width="5.625" bestFit="1" customWidth="1"/>
    <col min="88" max="88" width="5.25" bestFit="1" customWidth="1"/>
    <col min="89" max="89" width="5.625" bestFit="1" customWidth="1"/>
    <col min="90" max="90" width="4.75" bestFit="1" customWidth="1"/>
    <col min="91" max="91" width="6.75" bestFit="1" customWidth="1"/>
    <col min="92" max="92" width="18.375" bestFit="1" customWidth="1"/>
    <col min="93" max="93" width="14.375" bestFit="1" customWidth="1"/>
    <col min="94" max="94" width="11.875" bestFit="1" customWidth="1"/>
    <col min="95" max="95" width="13.5" bestFit="1" customWidth="1"/>
    <col min="96" max="96" width="8.25" customWidth="1"/>
    <col min="97" max="97" width="11" bestFit="1" customWidth="1"/>
    <col min="98" max="98" width="30.875" bestFit="1" customWidth="1"/>
    <col min="99" max="99" width="17.25" bestFit="1" customWidth="1"/>
    <col min="100" max="100" width="13.5" bestFit="1" customWidth="1"/>
    <col min="101" max="101" width="23.25" bestFit="1" customWidth="1"/>
    <col min="102" max="102" width="11.375" bestFit="1" customWidth="1"/>
    <col min="103" max="103" width="20" bestFit="1" customWidth="1"/>
    <col min="104" max="104" width="12.125" bestFit="1" customWidth="1"/>
    <col min="105" max="105" width="12.75" bestFit="1" customWidth="1"/>
    <col min="106" max="106" width="8.5" bestFit="1" customWidth="1"/>
    <col min="107" max="107" width="11.375" bestFit="1" customWidth="1"/>
    <col min="108" max="108" width="15" bestFit="1" customWidth="1"/>
    <col min="109" max="109" width="16" bestFit="1" customWidth="1"/>
    <col min="110" max="110" width="13.5" bestFit="1" customWidth="1"/>
    <col min="111" max="111" width="8.5" bestFit="1" customWidth="1"/>
    <col min="112" max="112" width="11.375" bestFit="1" customWidth="1"/>
    <col min="113" max="113" width="13.875" bestFit="1" customWidth="1"/>
    <col min="114" max="114" width="14.25" bestFit="1" customWidth="1"/>
    <col min="115" max="115" width="13.5" bestFit="1" customWidth="1"/>
    <col min="116" max="116" width="8.5" bestFit="1" customWidth="1"/>
    <col min="117" max="117" width="11.375" bestFit="1" customWidth="1"/>
    <col min="118" max="118" width="14.25" bestFit="1" customWidth="1"/>
    <col min="119" max="119" width="16" bestFit="1" customWidth="1"/>
    <col min="120" max="120" width="12.5" bestFit="1" customWidth="1"/>
    <col min="121" max="121" width="13.5" bestFit="1" customWidth="1"/>
    <col min="122" max="122" width="8.875" bestFit="1" customWidth="1"/>
    <col min="123" max="123" width="11.75" bestFit="1" customWidth="1"/>
    <col min="124" max="124" width="18.375" bestFit="1" customWidth="1"/>
    <col min="125" max="125" width="11.875" bestFit="1" customWidth="1"/>
    <col min="126" max="126" width="12.125" bestFit="1" customWidth="1"/>
    <col min="127" max="127" width="13.5" bestFit="1" customWidth="1"/>
    <col min="128" max="128" width="9.625" bestFit="1" customWidth="1"/>
    <col min="129" max="129" width="12.5" bestFit="1" customWidth="1"/>
    <col min="130" max="130" width="11.75" bestFit="1" customWidth="1"/>
    <col min="131" max="131" width="11.875" bestFit="1" customWidth="1"/>
    <col min="132" max="132" width="12.125" bestFit="1" customWidth="1"/>
    <col min="133" max="133" width="13.5" bestFit="1" customWidth="1"/>
    <col min="134" max="134" width="8.875" bestFit="1" customWidth="1"/>
    <col min="135" max="135" width="11.75" bestFit="1" customWidth="1"/>
    <col min="136" max="136" width="11" bestFit="1" customWidth="1"/>
    <col min="137" max="137" width="11.875" bestFit="1" customWidth="1"/>
    <col min="138" max="138" width="16.875" bestFit="1" customWidth="1"/>
    <col min="139" max="139" width="13.5" bestFit="1" customWidth="1"/>
    <col min="140" max="140" width="8.875" bestFit="1" customWidth="1"/>
    <col min="141" max="141" width="11.75" bestFit="1" customWidth="1"/>
    <col min="142" max="142" width="14.25" bestFit="1" customWidth="1"/>
    <col min="143" max="143" width="11.875" bestFit="1" customWidth="1"/>
    <col min="144" max="144" width="13" bestFit="1" customWidth="1"/>
    <col min="145" max="145" width="13.5" bestFit="1" customWidth="1"/>
    <col min="146" max="146" width="23.25" bestFit="1" customWidth="1"/>
    <col min="147" max="147" width="12.25" bestFit="1" customWidth="1"/>
    <col min="148" max="148" width="20" bestFit="1" customWidth="1"/>
    <col min="149" max="149" width="11.875" bestFit="1" customWidth="1"/>
    <col min="150" max="150" width="13.375" bestFit="1" customWidth="1"/>
    <col min="151" max="153" width="20.625" customWidth="1"/>
  </cols>
  <sheetData>
    <row r="1" spans="1:153">
      <c r="A1" s="72" t="s">
        <v>606</v>
      </c>
      <c r="B1" s="72" t="s">
        <v>609</v>
      </c>
      <c r="C1" s="72" t="s">
        <v>507</v>
      </c>
      <c r="D1" s="72" t="s">
        <v>509</v>
      </c>
      <c r="E1" s="72" t="s">
        <v>510</v>
      </c>
      <c r="F1" s="72" t="s">
        <v>511</v>
      </c>
      <c r="G1" s="72" t="s">
        <v>512</v>
      </c>
      <c r="H1" s="72" t="s">
        <v>513</v>
      </c>
      <c r="I1" s="72" t="s">
        <v>514</v>
      </c>
      <c r="J1" s="72" t="s">
        <v>515</v>
      </c>
      <c r="K1" s="78" t="s">
        <v>516</v>
      </c>
      <c r="L1" s="78" t="s">
        <v>517</v>
      </c>
      <c r="M1" s="72" t="s">
        <v>540</v>
      </c>
      <c r="N1" s="78" t="s">
        <v>519</v>
      </c>
      <c r="O1" s="78" t="s">
        <v>520</v>
      </c>
      <c r="P1" s="78" t="s">
        <v>898</v>
      </c>
      <c r="Q1" s="72" t="s">
        <v>541</v>
      </c>
      <c r="R1" s="78" t="s">
        <v>518</v>
      </c>
      <c r="S1" s="78" t="s">
        <v>901</v>
      </c>
      <c r="T1" s="78" t="s">
        <v>521</v>
      </c>
      <c r="U1" s="78" t="s">
        <v>899</v>
      </c>
      <c r="V1" s="78" t="s">
        <v>903</v>
      </c>
      <c r="W1" s="78" t="s">
        <v>902</v>
      </c>
      <c r="X1" s="78" t="s">
        <v>900</v>
      </c>
      <c r="Y1" s="78" t="s">
        <v>522</v>
      </c>
      <c r="Z1" s="78" t="s">
        <v>525</v>
      </c>
      <c r="AA1" s="72" t="s">
        <v>40</v>
      </c>
      <c r="AB1" s="72" t="s">
        <v>526</v>
      </c>
      <c r="AC1" s="78" t="s">
        <v>48</v>
      </c>
      <c r="AD1" s="78" t="s">
        <v>736</v>
      </c>
      <c r="AE1" s="72" t="s">
        <v>527</v>
      </c>
      <c r="AF1" s="72" t="s">
        <v>574</v>
      </c>
      <c r="AG1" s="78" t="s">
        <v>531</v>
      </c>
      <c r="AH1" s="78" t="s">
        <v>742</v>
      </c>
      <c r="AI1" s="78" t="s">
        <v>910</v>
      </c>
      <c r="AJ1" s="72" t="s">
        <v>743</v>
      </c>
      <c r="AK1" s="78" t="s">
        <v>546</v>
      </c>
      <c r="AL1" s="78" t="s">
        <v>547</v>
      </c>
      <c r="AM1" s="78" t="s">
        <v>548</v>
      </c>
      <c r="AN1" s="78" t="s">
        <v>549</v>
      </c>
      <c r="AO1" s="72" t="s">
        <v>550</v>
      </c>
      <c r="AP1" s="78" t="s">
        <v>558</v>
      </c>
      <c r="AQ1" s="78" t="s">
        <v>559</v>
      </c>
      <c r="AR1" s="78" t="s">
        <v>560</v>
      </c>
      <c r="AS1" s="78" t="s">
        <v>904</v>
      </c>
      <c r="AT1" s="78" t="s">
        <v>905</v>
      </c>
      <c r="AU1" s="78" t="s">
        <v>906</v>
      </c>
      <c r="AV1" s="78" t="s">
        <v>739</v>
      </c>
      <c r="AW1" s="78" t="s">
        <v>907</v>
      </c>
      <c r="AX1" s="78" t="s">
        <v>740</v>
      </c>
      <c r="AY1" s="78" t="s">
        <v>908</v>
      </c>
      <c r="AZ1" s="78" t="s">
        <v>741</v>
      </c>
      <c r="BA1" s="78" t="s">
        <v>909</v>
      </c>
      <c r="BB1" s="180" t="s">
        <v>911</v>
      </c>
      <c r="BC1" s="180" t="s">
        <v>912</v>
      </c>
      <c r="BD1" s="180" t="s">
        <v>913</v>
      </c>
      <c r="BE1" s="180" t="s">
        <v>914</v>
      </c>
      <c r="BF1" s="180" t="s">
        <v>915</v>
      </c>
      <c r="BG1" s="180" t="s">
        <v>916</v>
      </c>
      <c r="BH1" s="180" t="s">
        <v>917</v>
      </c>
      <c r="BI1" s="180" t="s">
        <v>918</v>
      </c>
      <c r="BJ1" s="180" t="s">
        <v>919</v>
      </c>
      <c r="BK1" s="180" t="s">
        <v>920</v>
      </c>
      <c r="BL1" s="180" t="s">
        <v>921</v>
      </c>
      <c r="BM1" s="180" t="s">
        <v>922</v>
      </c>
      <c r="BN1" s="180" t="s">
        <v>923</v>
      </c>
      <c r="BO1" s="180" t="s">
        <v>924</v>
      </c>
      <c r="BP1" s="180" t="s">
        <v>925</v>
      </c>
      <c r="BQ1" s="180" t="s">
        <v>926</v>
      </c>
      <c r="BR1" s="180" t="s">
        <v>927</v>
      </c>
      <c r="BS1" s="180" t="s">
        <v>928</v>
      </c>
      <c r="BT1" s="180" t="s">
        <v>929</v>
      </c>
      <c r="BU1" s="180" t="s">
        <v>930</v>
      </c>
      <c r="BV1" s="180" t="s">
        <v>931</v>
      </c>
      <c r="BW1" s="180" t="s">
        <v>932</v>
      </c>
      <c r="BX1" s="180" t="s">
        <v>933</v>
      </c>
      <c r="BY1" s="180" t="s">
        <v>934</v>
      </c>
      <c r="BZ1" s="180" t="s">
        <v>935</v>
      </c>
      <c r="CA1" s="180" t="s">
        <v>936</v>
      </c>
      <c r="CB1" s="180" t="s">
        <v>937</v>
      </c>
      <c r="CC1" s="180" t="s">
        <v>938</v>
      </c>
      <c r="CD1" s="180" t="s">
        <v>939</v>
      </c>
      <c r="CE1" s="180" t="s">
        <v>940</v>
      </c>
      <c r="CF1" s="79" t="s">
        <v>941</v>
      </c>
      <c r="CG1" s="79" t="s">
        <v>744</v>
      </c>
      <c r="CH1" s="79" t="s">
        <v>745</v>
      </c>
      <c r="CI1" s="79" t="s">
        <v>578</v>
      </c>
      <c r="CJ1" s="79" t="s">
        <v>579</v>
      </c>
      <c r="CK1" s="79" t="s">
        <v>580</v>
      </c>
      <c r="CL1" s="79" t="s">
        <v>581</v>
      </c>
      <c r="CM1" s="79" t="s">
        <v>582</v>
      </c>
      <c r="CN1" s="79" t="s">
        <v>586</v>
      </c>
      <c r="CO1" s="79" t="s">
        <v>746</v>
      </c>
      <c r="CP1" s="182" t="s">
        <v>942</v>
      </c>
      <c r="CQ1" s="79" t="s">
        <v>943</v>
      </c>
      <c r="CR1" s="79" t="s">
        <v>944</v>
      </c>
      <c r="CS1" s="79" t="s">
        <v>945</v>
      </c>
      <c r="CT1" s="79" t="s">
        <v>946</v>
      </c>
      <c r="CU1" s="182" t="s">
        <v>947</v>
      </c>
      <c r="CV1" s="79" t="s">
        <v>948</v>
      </c>
      <c r="CW1" s="79" t="s">
        <v>949</v>
      </c>
      <c r="CX1" s="79" t="s">
        <v>950</v>
      </c>
      <c r="CY1" s="79" t="s">
        <v>951</v>
      </c>
      <c r="CZ1" s="182" t="s">
        <v>952</v>
      </c>
      <c r="DA1" s="79" t="s">
        <v>953</v>
      </c>
      <c r="DB1" s="79" t="s">
        <v>954</v>
      </c>
      <c r="DC1" s="79" t="s">
        <v>955</v>
      </c>
      <c r="DD1" s="79" t="s">
        <v>956</v>
      </c>
      <c r="DE1" s="182" t="s">
        <v>957</v>
      </c>
      <c r="DF1" s="79" t="s">
        <v>958</v>
      </c>
      <c r="DG1" s="79" t="s">
        <v>959</v>
      </c>
      <c r="DH1" s="79" t="s">
        <v>960</v>
      </c>
      <c r="DI1" s="79" t="s">
        <v>961</v>
      </c>
      <c r="DJ1" s="182" t="s">
        <v>962</v>
      </c>
      <c r="DK1" s="79" t="s">
        <v>963</v>
      </c>
      <c r="DL1" s="79" t="s">
        <v>964</v>
      </c>
      <c r="DM1" s="79" t="s">
        <v>965</v>
      </c>
      <c r="DN1" s="79" t="s">
        <v>966</v>
      </c>
      <c r="DO1" s="79" t="s">
        <v>747</v>
      </c>
      <c r="DP1" s="182" t="s">
        <v>967</v>
      </c>
      <c r="DQ1" s="79" t="s">
        <v>968</v>
      </c>
      <c r="DR1" s="79" t="s">
        <v>969</v>
      </c>
      <c r="DS1" s="79" t="s">
        <v>970</v>
      </c>
      <c r="DT1" s="79" t="s">
        <v>971</v>
      </c>
      <c r="DU1" s="79" t="s">
        <v>972</v>
      </c>
      <c r="DV1" s="182" t="s">
        <v>973</v>
      </c>
      <c r="DW1" s="79" t="s">
        <v>974</v>
      </c>
      <c r="DX1" s="79" t="s">
        <v>975</v>
      </c>
      <c r="DY1" s="79" t="s">
        <v>976</v>
      </c>
      <c r="DZ1" s="79" t="s">
        <v>977</v>
      </c>
      <c r="EA1" s="79" t="s">
        <v>978</v>
      </c>
      <c r="EB1" s="182" t="s">
        <v>979</v>
      </c>
      <c r="EC1" s="79" t="s">
        <v>980</v>
      </c>
      <c r="ED1" s="79" t="s">
        <v>981</v>
      </c>
      <c r="EE1" s="79" t="s">
        <v>982</v>
      </c>
      <c r="EF1" s="79" t="s">
        <v>983</v>
      </c>
      <c r="EG1" s="79" t="s">
        <v>984</v>
      </c>
      <c r="EH1" s="182" t="s">
        <v>985</v>
      </c>
      <c r="EI1" s="79" t="s">
        <v>986</v>
      </c>
      <c r="EJ1" s="79" t="s">
        <v>987</v>
      </c>
      <c r="EK1" s="79" t="s">
        <v>988</v>
      </c>
      <c r="EL1" s="79" t="s">
        <v>989</v>
      </c>
      <c r="EM1" s="79" t="s">
        <v>990</v>
      </c>
      <c r="EN1" s="182" t="s">
        <v>991</v>
      </c>
      <c r="EO1" s="79" t="s">
        <v>992</v>
      </c>
      <c r="EP1" s="79" t="s">
        <v>993</v>
      </c>
      <c r="EQ1" s="79" t="s">
        <v>994</v>
      </c>
      <c r="ER1" s="79" t="s">
        <v>995</v>
      </c>
      <c r="ES1" s="79" t="s">
        <v>996</v>
      </c>
      <c r="ET1" s="79" t="s">
        <v>748</v>
      </c>
      <c r="EU1" s="183" t="s">
        <v>749</v>
      </c>
      <c r="EV1" s="183" t="s">
        <v>750</v>
      </c>
      <c r="EW1" s="192" t="s">
        <v>474</v>
      </c>
    </row>
    <row r="2" spans="1:153" s="129" customFormat="1" ht="15">
      <c r="A2" s="195" t="str">
        <f>Monday.com!I5</f>
        <v>imperialpublics@outlook.com</v>
      </c>
      <c r="B2" s="195" t="str">
        <f>Monday.com!L5</f>
        <v>lb76s2</v>
      </c>
      <c r="C2" s="129" t="str">
        <f>Monday.com!A5</f>
        <v>IMPERIAL PUBLIC SCHOOL</v>
      </c>
      <c r="D2" s="129" t="str">
        <f>CONCATENATE(Monday.com!F5,", ",Monday.com!AP5,", ",Monday.com!AQ5,", ",Monday.com!AR5)</f>
        <v>GIRIDIH, PALOUNJIYA, BIRNI, BARAHMASIYA</v>
      </c>
      <c r="E2" s="50" t="s">
        <v>685</v>
      </c>
      <c r="F2" s="129" t="str">
        <f>UPPER(Monday.com!F5)</f>
        <v>GIRIDIH</v>
      </c>
      <c r="G2" s="129" t="str">
        <f>Monday.com!AS5</f>
        <v>825324</v>
      </c>
      <c r="H2" s="181" t="str">
        <f>Monday.com!I5</f>
        <v>imperialpublics@outlook.com</v>
      </c>
      <c r="I2" s="129">
        <f>IF(Monday.com!AY5="",IF(Monday.com!BB5="","9625057021",Monday.com!BB5),Monday.com!AY5)</f>
        <v>9939603635</v>
      </c>
      <c r="J2" s="129" t="str">
        <f>Monday.com!BA5</f>
        <v>ROHIT KUMAR</v>
      </c>
      <c r="K2" s="180">
        <f t="shared" ref="K2:K4" si="0">$I2</f>
        <v>9939603635</v>
      </c>
      <c r="L2" s="180" t="str">
        <f t="shared" ref="L2:L4" si="1">H2</f>
        <v>imperialpublics@outlook.com</v>
      </c>
      <c r="M2" s="123" t="str">
        <f ca="1">IF(Monday.com!BD5="",RANDBETWEEN(111111111111,999999999999),Monday.com!BD5)</f>
        <v>531102684229</v>
      </c>
      <c r="N2" s="180">
        <f t="shared" ref="N2:N4" si="2">$I2</f>
        <v>9939603635</v>
      </c>
      <c r="O2" s="180" t="str">
        <f t="shared" ref="O2:O4" si="3">J2</f>
        <v>ROHIT KUMAR</v>
      </c>
      <c r="P2" s="180">
        <f t="shared" ref="P2:P4" si="4">$I2</f>
        <v>9939603635</v>
      </c>
      <c r="Q2" s="129" t="str">
        <f>IF(Monday.com!AX5="",IF(Monday.com!BC5="",Monday.com!I5,Monday.com!BC5),Monday.com!AX5)</f>
        <v>IPS20060305403@GMAIL.COM</v>
      </c>
      <c r="R2" s="185" t="str">
        <f t="shared" ref="R2:R4" ca="1" si="5">$M2</f>
        <v>531102684229</v>
      </c>
      <c r="S2" s="180">
        <f t="shared" ref="S2:S4" si="6">$I2</f>
        <v>9939603635</v>
      </c>
      <c r="T2" s="180" t="str">
        <f t="shared" ref="T2:T4" si="7">$J2</f>
        <v>ROHIT KUMAR</v>
      </c>
      <c r="U2" s="180">
        <f t="shared" ref="U2:U4" si="8">$I2</f>
        <v>9939603635</v>
      </c>
      <c r="V2" s="180" t="str">
        <f t="shared" ref="V2:V4" si="9">Q2</f>
        <v>IPS20060305403@GMAIL.COM</v>
      </c>
      <c r="W2" s="185" t="str">
        <f t="shared" ref="W2:W4" ca="1" si="10">$M2</f>
        <v>531102684229</v>
      </c>
      <c r="X2" s="180">
        <f t="shared" ref="X2:X4" si="11">$I2</f>
        <v>9939603635</v>
      </c>
      <c r="Y2" s="180"/>
      <c r="Z2" s="180" t="s">
        <v>532</v>
      </c>
      <c r="AA2" s="129" t="str">
        <f>IF(Monday.com!BO5="","Private-unaided ",Monday.com!BO5)</f>
        <v>Private-unaided</v>
      </c>
      <c r="AB2" s="129" t="str">
        <f>IF(Monday.com!BQ5="","State Board",Monday.com!BQ5)</f>
        <v>State Board</v>
      </c>
      <c r="AC2" s="180" t="s">
        <v>120</v>
      </c>
      <c r="AD2" s="180" t="str">
        <f t="shared" ref="AD2:AD4" si="12">AA2</f>
        <v>Private-unaided</v>
      </c>
      <c r="AE2" s="129" t="str">
        <f>IF(Monday.com!BU5="","Rural",Monday.com!BU5)</f>
        <v>Rural</v>
      </c>
      <c r="AF2" s="129" t="str">
        <f>IF(Monday.com!BV5="","Yes", IF(Monday.com!BV5="Co-Educational","Yes",Monday.com!BV5))</f>
        <v>Yes</v>
      </c>
      <c r="AG2" s="180"/>
      <c r="AH2" s="180">
        <f t="shared" ref="AH2:AH4" ca="1" si="13">ROUND(AI2/17.5,0)</f>
        <v>54</v>
      </c>
      <c r="AI2" s="180">
        <f t="shared" ref="AI2:AI4" ca="1" si="14">ROUND(AJ2/0.532458855,0)</f>
        <v>939</v>
      </c>
      <c r="AJ2" s="129">
        <f ca="1">IF(Monday.com!BY5="",IF(Monday.com!CF5="Hilly/Himalayan State",RANDBETWEEN(300,325),RANDBETWEEN(500,525)),IF(Monday.com!CF5="Hilly/Himalayan State",IF(Monday.com!BY5&gt;300,Monday.com!BY5,RANDBETWEEN(300,325)),IF(Monday.com!BY5&gt;500,Monday.com!BY5,RANDBETWEEN(500,525))))</f>
        <v>500</v>
      </c>
      <c r="AK2" s="186" t="s">
        <v>543</v>
      </c>
      <c r="AL2" s="180" t="str">
        <f ca="1">INDEX(Form!$AJ$5:$AJ$6,RANDBETWEEN(1,ROWS(Form!$AJ$5:$AJ$6)),1)</f>
        <v>Science(PCB)</v>
      </c>
      <c r="AM2" s="180" t="str">
        <f t="shared" ref="AM2:AM4" si="15">AK2</f>
        <v>Post Graduate</v>
      </c>
      <c r="AN2" s="180" t="str">
        <f t="shared" ref="AN2:AN4" ca="1" si="16">AL2</f>
        <v>Science(PCB)</v>
      </c>
      <c r="AO2" s="129" t="str">
        <f>Monday.com!CF5</f>
        <v>Plain State</v>
      </c>
      <c r="AP2" s="180">
        <f t="shared" ref="AP2:AP4" ca="1" si="17">ROUND(AH2*0.125,0)</f>
        <v>7</v>
      </c>
      <c r="AQ2" s="180">
        <f t="shared" ref="AQ2:AQ4" ca="1" si="18">ROUND($AH2*0.075,0)</f>
        <v>4</v>
      </c>
      <c r="AR2" s="180">
        <f t="shared" ref="AR2:AR4" ca="1" si="19">ROUND($AH2*0.05,0)</f>
        <v>3</v>
      </c>
      <c r="AS2" s="187">
        <f t="shared" ref="AS2:AU4" ca="1" si="20">RANDBETWEEN(90,94)</f>
        <v>90</v>
      </c>
      <c r="AT2" s="187">
        <f t="shared" ca="1" si="20"/>
        <v>92</v>
      </c>
      <c r="AU2" s="187">
        <f t="shared" ca="1" si="20"/>
        <v>93</v>
      </c>
      <c r="AV2" s="180">
        <f t="shared" ref="AV2:AV4" ca="1" si="21">ROUND(AZ2*0.98356545645,0)</f>
        <v>492</v>
      </c>
      <c r="AW2" s="187">
        <f t="shared" ref="AW2:AW4" ca="1" si="22">RANDBETWEEN(90,94)</f>
        <v>93</v>
      </c>
      <c r="AX2" s="180">
        <f t="shared" ref="AX2:AX4" ca="1" si="23">ROUND(AZ2*0.991235585,0)</f>
        <v>496</v>
      </c>
      <c r="AY2" s="187">
        <f t="shared" ref="AY2:AY4" ca="1" si="24">RANDBETWEEN(90,94)</f>
        <v>90</v>
      </c>
      <c r="AZ2" s="180">
        <f t="shared" ref="AZ2:AZ4" ca="1" si="25">AJ2</f>
        <v>500</v>
      </c>
      <c r="BA2" s="187">
        <f t="shared" ref="BA2:BA4" ca="1" si="26">RANDBETWEEN(90,94)</f>
        <v>94</v>
      </c>
      <c r="BB2" s="188">
        <f t="shared" ref="BB2:BB4" ca="1" si="27">RANDBETWEEN(35,45)</f>
        <v>45</v>
      </c>
      <c r="BC2" s="189">
        <f t="shared" ref="BC2:BC4" ca="1" si="28">100-BB2-BD2-BF2-BE2</f>
        <v>20</v>
      </c>
      <c r="BD2" s="190">
        <f t="shared" ref="BD2:BD4" ca="1" si="29">BE2+RANDBETWEEN(5,10)</f>
        <v>20</v>
      </c>
      <c r="BE2" s="190">
        <f t="shared" ref="BE2:BE4" ca="1" si="30">BF2+RANDBETWEEN(5,10)</f>
        <v>10</v>
      </c>
      <c r="BF2" s="188">
        <f t="shared" ref="BF2:BF4" ca="1" si="31">RANDBETWEEN(1,6)</f>
        <v>5</v>
      </c>
      <c r="BG2" s="188">
        <f t="shared" ref="BG2:BG4" ca="1" si="32">RANDBETWEEN(35,45)</f>
        <v>37</v>
      </c>
      <c r="BH2" s="189">
        <f t="shared" ref="BH2:BH4" ca="1" si="33">100-BG2-BI2-BK2-BJ2</f>
        <v>27</v>
      </c>
      <c r="BI2" s="190">
        <f t="shared" ref="BI2:BJ4" ca="1" si="34">BJ2+RANDBETWEEN(5,10)</f>
        <v>21</v>
      </c>
      <c r="BJ2" s="190">
        <f t="shared" ca="1" si="34"/>
        <v>11</v>
      </c>
      <c r="BK2" s="188">
        <f t="shared" ref="BK2:BK4" ca="1" si="35">RANDBETWEEN(1,6)</f>
        <v>4</v>
      </c>
      <c r="BL2" s="188">
        <f t="shared" ref="BL2:BL4" ca="1" si="36">RANDBETWEEN(35,45)</f>
        <v>38</v>
      </c>
      <c r="BM2" s="188">
        <f t="shared" ref="BM2:BM4" ca="1" si="37">100-BL2-BN2-BQ2-BS2</f>
        <v>21</v>
      </c>
      <c r="BN2" s="188">
        <f t="shared" ref="BN2:BN4" ca="1" si="38">BQ2+RANDBETWEEN(5,10)</f>
        <v>24</v>
      </c>
      <c r="BO2" s="188">
        <f t="shared" ref="BO2:BO4" ca="1" si="39">RANDBETWEEN(35,45)</f>
        <v>42</v>
      </c>
      <c r="BP2" s="188">
        <f t="shared" ref="BP2:BP4" ca="1" si="40">100-BO2-BR2-BT2-BU2</f>
        <v>29</v>
      </c>
      <c r="BQ2" s="190">
        <f t="shared" ref="BQ2:BQ4" ca="1" si="41">RANDBETWEEN(8,15)</f>
        <v>15</v>
      </c>
      <c r="BR2" s="190">
        <f t="shared" ref="BR2:BR4" ca="1" si="42">BT2+RANDBETWEEN(5,10)</f>
        <v>15</v>
      </c>
      <c r="BS2" s="188">
        <f t="shared" ref="BS2:BS4" ca="1" si="43">RANDBETWEEN(1,6)</f>
        <v>2</v>
      </c>
      <c r="BT2" s="190">
        <f t="shared" ref="BT2" ca="1" si="44">BU2+RANDBETWEEN(5,10)</f>
        <v>10</v>
      </c>
      <c r="BU2" s="188">
        <f t="shared" ref="BU2:BU4" ca="1" si="45">RANDBETWEEN(1,6)</f>
        <v>4</v>
      </c>
      <c r="BV2" s="188">
        <f t="shared" ref="BV2:BV4" ca="1" si="46">RANDBETWEEN(35,45)</f>
        <v>38</v>
      </c>
      <c r="BW2" s="189">
        <f t="shared" ref="BW2:BW4" ca="1" si="47">100-BV2-BX2-BZ2-BY2</f>
        <v>30</v>
      </c>
      <c r="BX2" s="190">
        <f t="shared" ref="BX2:BY2" ca="1" si="48">BY2+RANDBETWEEN(5,10)</f>
        <v>20</v>
      </c>
      <c r="BY2" s="190">
        <f t="shared" ca="1" si="48"/>
        <v>10</v>
      </c>
      <c r="BZ2" s="188">
        <f t="shared" ref="BZ2:BZ4" ca="1" si="49">RANDBETWEEN(1,6)</f>
        <v>2</v>
      </c>
      <c r="CA2" s="188">
        <f t="shared" ref="CA2:CA4" ca="1" si="50">RANDBETWEEN(35,45)</f>
        <v>37</v>
      </c>
      <c r="CB2" s="189">
        <f t="shared" ref="CB2:CB4" ca="1" si="51">100-CA2-CC2-CE2-CD2</f>
        <v>32</v>
      </c>
      <c r="CC2" s="190">
        <f t="shared" ref="CC2:CD2" ca="1" si="52">CD2+RANDBETWEEN(5,10)</f>
        <v>20</v>
      </c>
      <c r="CD2" s="190">
        <f t="shared" ca="1" si="52"/>
        <v>10</v>
      </c>
      <c r="CE2" s="188">
        <f t="shared" ref="CE2:CE4" ca="1" si="53">RANDBETWEEN(1,6)</f>
        <v>1</v>
      </c>
      <c r="CF2" s="187">
        <f t="shared" ref="CF2:CF4" ca="1" si="54">RANDBETWEEN(10,15)</f>
        <v>13</v>
      </c>
      <c r="CG2" s="187">
        <f t="shared" ref="CG2:CI4" ca="1" si="55">RANDBETWEEN(5,10)</f>
        <v>7</v>
      </c>
      <c r="CH2" s="187">
        <f t="shared" ca="1" si="55"/>
        <v>10</v>
      </c>
      <c r="CI2" s="187">
        <f t="shared" ca="1" si="55"/>
        <v>10</v>
      </c>
      <c r="CJ2" s="187">
        <f t="shared" ref="CJ2:CL4" ca="1" si="56">RANDBETWEEN(0,5)</f>
        <v>3</v>
      </c>
      <c r="CK2" s="187">
        <f t="shared" ca="1" si="56"/>
        <v>5</v>
      </c>
      <c r="CL2" s="187">
        <f t="shared" ca="1" si="56"/>
        <v>2</v>
      </c>
      <c r="CM2" s="187">
        <f t="shared" ref="CM2:CM4" ca="1" si="57">RANDBETWEEN(10,50)</f>
        <v>46</v>
      </c>
      <c r="CN2" s="187">
        <f t="shared" ref="CN2:CN4" ca="1" si="58">RANDBETWEEN(5,10)</f>
        <v>10</v>
      </c>
      <c r="CO2" s="180">
        <f t="shared" ref="CO2:CO4" ca="1" si="59">ROUND(AI2*0.052369455,)</f>
        <v>49</v>
      </c>
      <c r="CP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Gopal Gupta</v>
      </c>
      <c r="CQ2" s="191" t="str">
        <f ca="1">INDEX(Form!$G$32:$G$35,RANDBETWEEN(1,ROWS(Form!$G$32:$G$35)),1)</f>
        <v>Bi-annual</v>
      </c>
      <c r="CR2" s="191" t="s">
        <v>100</v>
      </c>
      <c r="CS2" s="191" t="s">
        <v>298</v>
      </c>
      <c r="CT2" s="191" t="str">
        <f ca="1">INDEX(Form!$Q$36:$Q$75,RANDBETWEEN(1,ROWS(Form!$Q$36:$Q$75)),1)</f>
        <v>Techno Electric  Engineering Company Ltd</v>
      </c>
      <c r="CU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Nikhil Malik</v>
      </c>
      <c r="CV2" s="191" t="str">
        <f ca="1">INDEX(Form!$G$32:$G$35,RANDBETWEEN(1,ROWS(Form!$G$32:$G$35)),1)</f>
        <v>Once a quarter</v>
      </c>
      <c r="CW2" s="180" t="s">
        <v>764</v>
      </c>
      <c r="CX2" s="191" t="s">
        <v>243</v>
      </c>
      <c r="CY2" s="191" t="str">
        <f ca="1">INDEX(Form!$K$36:$K$61,RANDBETWEEN(1,ROWS(Form!$K$36:$K$61)),1)</f>
        <v>Navy Officer</v>
      </c>
      <c r="CZ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Basant Sehgal</v>
      </c>
      <c r="DA2" s="191" t="str">
        <f ca="1">INDEX(Form!$G$32:$G$35,RANDBETWEEN(1,ROWS(Form!$G$32:$G$35)),1)</f>
        <v>Once a month</v>
      </c>
      <c r="DB2" s="191"/>
      <c r="DC2" s="191" t="s">
        <v>298</v>
      </c>
      <c r="DD2" s="191" t="str">
        <f ca="1">INDEX(Form!$P$36:$P$112,RANDBETWEEN(1,ROWS(Form!$P$36:$P$112)),1)</f>
        <v>NCL Research</v>
      </c>
      <c r="DE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Ashok Singh</v>
      </c>
      <c r="DF2" s="191" t="str">
        <f ca="1">INDEX(Form!$G$32:$G$35,RANDBETWEEN(1,ROWS(Form!$G$32:$G$35)),1)</f>
        <v>Once a year</v>
      </c>
      <c r="DG2" s="191" t="s">
        <v>100</v>
      </c>
      <c r="DH2" s="191" t="s">
        <v>765</v>
      </c>
      <c r="DI2" s="191" t="str">
        <f ca="1">INDEX(Form!$N$36:$N$49,RANDBETWEEN(1,ROWS(Form!$N$36:$N$49)),1)</f>
        <v>Steel</v>
      </c>
      <c r="DJ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Narendra Chand</v>
      </c>
      <c r="DK2" s="191" t="str">
        <f ca="1">INDEX(Form!$G$32:$G$35,RANDBETWEEN(1,ROWS(Form!$G$32:$G$35)),1)</f>
        <v>Once a year</v>
      </c>
      <c r="DL2" s="191" t="s">
        <v>100</v>
      </c>
      <c r="DM2" s="191" t="str">
        <f ca="1">INDEX(Form!$L$36:$L$42,RANDBETWEEN(1,ROWS(Form!$L$36:$L$42)),1)</f>
        <v>Lawyer</v>
      </c>
      <c r="DN2" s="191" t="s">
        <v>209</v>
      </c>
      <c r="DO2" s="180">
        <f t="shared" ref="DO2:DO4" ca="1" si="60">ROUND(AI2*0.01862244752,)</f>
        <v>17</v>
      </c>
      <c r="DP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Kiran Shekhar</v>
      </c>
      <c r="DQ2" s="191" t="str">
        <f ca="1">INDEX(Form!$G$32:$G$35,RANDBETWEEN(1,ROWS(Form!$G$32:$G$35)),1)</f>
        <v>Once a year</v>
      </c>
      <c r="DR2" s="191" t="s">
        <v>100</v>
      </c>
      <c r="DS2" s="191" t="s">
        <v>298</v>
      </c>
      <c r="DT2" s="191" t="str">
        <f ca="1">INDEX(Form!$O$36:$O$56,RANDBETWEEN(1,ROWS(Form!$O$36:$O$56)),1)</f>
        <v>Bank of Maharashtra</v>
      </c>
      <c r="DU2" s="191">
        <f t="shared" ref="DU2:DU4" ca="1" si="61">RANDBETWEEN(6275137660,9985566856)</f>
        <v>7058454554</v>
      </c>
      <c r="DV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Gopal Agarwal</v>
      </c>
      <c r="DW2" s="191" t="str">
        <f ca="1">INDEX(Form!$G$32:$G$35,RANDBETWEEN(1,ROWS(Form!$G$32:$G$35)),1)</f>
        <v>Once a year</v>
      </c>
      <c r="DX2" s="191" t="s">
        <v>109</v>
      </c>
      <c r="DY2" s="197" t="str">
        <f ca="1">INDEX(Form!$M$36:$M$41,RANDBETWEEN(1,ROWS(Form!$M$36:$M$41)),1)</f>
        <v>HOD Science</v>
      </c>
      <c r="DZ2" s="191" t="s">
        <v>792</v>
      </c>
      <c r="EA2" s="191">
        <f t="shared" ref="EA2:EA4" ca="1" si="62">RANDBETWEEN(6275137660,9985566856)</f>
        <v>6749370445</v>
      </c>
      <c r="EB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Shyam Chauhan</v>
      </c>
      <c r="EC2" s="191" t="str">
        <f ca="1">INDEX(Form!$G$32:$G$35,RANDBETWEEN(1,ROWS(Form!$G$32:$G$35)),1)</f>
        <v>Once a quarter</v>
      </c>
      <c r="ED2" s="191" t="s">
        <v>100</v>
      </c>
      <c r="EE2" s="191" t="s">
        <v>765</v>
      </c>
      <c r="EF2" s="191" t="str">
        <f ca="1">INDEX(Form!$N$36:$N$49,RANDBETWEEN(1,ROWS(Form!$N$36:$N$49)),1)</f>
        <v>Car Dealer</v>
      </c>
      <c r="EG2" s="191">
        <f t="shared" ref="EG2:EG4" ca="1" si="63">RANDBETWEEN(6275137660,9985566856)</f>
        <v>7965936617</v>
      </c>
      <c r="EH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Nikhil Sehgal</v>
      </c>
      <c r="EI2" s="191" t="str">
        <f ca="1">INDEX(Form!$G$32:$G$35,RANDBETWEEN(1,ROWS(Form!$G$32:$G$35)),1)</f>
        <v>Bi-annual</v>
      </c>
      <c r="EJ2" s="191" t="s">
        <v>100</v>
      </c>
      <c r="EK2" s="191" t="str">
        <f ca="1">INDEX(Form!$L$36:$L$42,RANDBETWEEN(1,ROWS(Form!$L$36:$L$42)),1)</f>
        <v>Doctor</v>
      </c>
      <c r="EL2" s="191" t="s">
        <v>209</v>
      </c>
      <c r="EM2" s="191">
        <f t="shared" ref="EM2:EM4" ca="1" si="64">RANDBETWEEN(6275137660,9985566856)</f>
        <v>8812540944</v>
      </c>
      <c r="EN2" s="171" t="str">
        <f ca="1">IF(Final!$E2="ASSAM",(INDEX('PAGE 4 - Alumni Mentor'!$N$3:$N$32,RANDBETWEEN(1,ROWS('PAGE 4 - Alumni Mentor'!$N$3:$N$32)))) &amp; (INDEX('PAGE 4 - Alumni Mentor'!$O$3:$O$17,RANDBETWEEN(1,ROWS('PAGE 4 - Alumni Mentor'!$O$3:$O$17)))),IF(Final!$E2="ARUNACHAL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Bhubhesh Agarwal</v>
      </c>
      <c r="EO2" s="191" t="str">
        <f ca="1">INDEX(Form!$G$32:$G$35,RANDBETWEEN(1,ROWS(Form!$G$32:$G$35)),1)</f>
        <v>Once a month</v>
      </c>
      <c r="EP2" s="180" t="s">
        <v>764</v>
      </c>
      <c r="EQ2" s="191" t="s">
        <v>243</v>
      </c>
      <c r="ER2" s="191" t="str">
        <f ca="1">INDEX(Form!$K$36:$K$61,RANDBETWEEN(1,ROWS(Form!$K$36:$K$61)),1)</f>
        <v>Civil Engineer</v>
      </c>
      <c r="ES2" s="191">
        <f t="shared" ref="ES2:ES4" ca="1" si="65">RANDBETWEEN(6275137660,9985566856)</f>
        <v>7042932006</v>
      </c>
      <c r="ET2" s="180">
        <f t="shared" ref="ET2:ET4" ca="1" si="66">RANDBETWEEN(2,7)</f>
        <v>5</v>
      </c>
      <c r="EU2" s="129" t="str">
        <f ca="1">INDEX(Form!$BV$7:$BV$22,RANDBETWEEN(1,ROWS(Form!$BV$7:$BV$22)),1)</f>
        <v xml:space="preserve">Our children will learn all modern technologies as ATL would contain educational and learning diy kits and equipment on science, electronics, robotics, open source microcontroller boards, sensors and 3D printers and computers. </v>
      </c>
      <c r="EV2" s="129" t="str">
        <f ca="1">INDEX(Form!$BW$7:$BW$19,RANDBETWEEN(1,ROWS(Form!$BW$7:$BW$19)),1)</f>
        <v>Robotics is a platform never explored by our students and they are excited to be working on this new platform and be creating their own range of helper robots and put it to use not only within the school premises but also within the village.</v>
      </c>
      <c r="EW2" s="193" t="s">
        <v>751</v>
      </c>
    </row>
    <row r="3" spans="1:153" s="129" customFormat="1" ht="15">
      <c r="A3" s="195" t="str">
        <f>Monday.com!I6</f>
        <v>govtupghighss@outlook.com</v>
      </c>
      <c r="B3" s="195" t="str">
        <f>Monday.com!L6</f>
        <v>ls6mg1</v>
      </c>
      <c r="C3" s="129" t="str">
        <f>Monday.com!A6</f>
        <v>GOVT UPG HIGH SCHOOL SAKARPADA</v>
      </c>
      <c r="D3" s="129" t="str">
        <f>CONCATENATE(Monday.com!F6,", ",Monday.com!AP6,", ",Monday.com!AQ6,", ",Monday.com!AR6)</f>
        <v>RANCHI, KORAMBI, MANDAR, SAKARPADA</v>
      </c>
      <c r="E3" s="50" t="s">
        <v>685</v>
      </c>
      <c r="F3" s="129" t="str">
        <f>UPPER(Monday.com!F6)</f>
        <v>RANCHI</v>
      </c>
      <c r="G3" s="129" t="str">
        <f>Monday.com!AS6</f>
        <v>835214</v>
      </c>
      <c r="H3" s="181" t="str">
        <f>Monday.com!I6</f>
        <v>govtupghighss@outlook.com</v>
      </c>
      <c r="I3" s="129">
        <f>IF(Monday.com!AY6="",IF(Monday.com!BB6="","9625057021",Monday.com!BB6),Monday.com!AY6)</f>
        <v>9199334475</v>
      </c>
      <c r="J3" s="129" t="str">
        <f>Monday.com!BA6</f>
        <v>HARI MOHAN RAM</v>
      </c>
      <c r="K3" s="180">
        <f t="shared" si="0"/>
        <v>9199334475</v>
      </c>
      <c r="L3" s="180" t="str">
        <f t="shared" si="1"/>
        <v>govtupghighss@outlook.com</v>
      </c>
      <c r="M3" s="123">
        <f ca="1">IF(Monday.com!BD6="",RANDBETWEEN(111111111111,999999999999),Monday.com!BD6)</f>
        <v>401571597560</v>
      </c>
      <c r="N3" s="180">
        <f t="shared" si="2"/>
        <v>9199334475</v>
      </c>
      <c r="O3" s="180" t="str">
        <f t="shared" si="3"/>
        <v>HARI MOHAN RAM</v>
      </c>
      <c r="P3" s="180">
        <f t="shared" si="4"/>
        <v>9199334475</v>
      </c>
      <c r="Q3" s="129" t="str">
        <f>IF(Monday.com!AX6="",IF(Monday.com!BC6="",Monday.com!I6,Monday.com!BC6),Monday.com!AX6)</f>
        <v>NUHSSAKAR@GMAIL.COM</v>
      </c>
      <c r="R3" s="185">
        <f t="shared" ca="1" si="5"/>
        <v>401571597560</v>
      </c>
      <c r="S3" s="180">
        <f t="shared" si="6"/>
        <v>9199334475</v>
      </c>
      <c r="T3" s="180" t="str">
        <f t="shared" si="7"/>
        <v>HARI MOHAN RAM</v>
      </c>
      <c r="U3" s="180">
        <f t="shared" si="8"/>
        <v>9199334475</v>
      </c>
      <c r="V3" s="180" t="str">
        <f t="shared" si="9"/>
        <v>NUHSSAKAR@GMAIL.COM</v>
      </c>
      <c r="W3" s="185">
        <f t="shared" ca="1" si="10"/>
        <v>401571597560</v>
      </c>
      <c r="X3" s="180">
        <f t="shared" si="11"/>
        <v>9199334475</v>
      </c>
      <c r="Y3" s="180"/>
      <c r="Z3" s="180" t="s">
        <v>532</v>
      </c>
      <c r="AA3" s="129" t="str">
        <f>IF(Monday.com!BO6="","Private-unaided ",Monday.com!BO6)</f>
        <v>State Government</v>
      </c>
      <c r="AB3" s="129" t="str">
        <f>IF(Monday.com!BQ6="","State Board",Monday.com!BQ6)</f>
        <v>State Board</v>
      </c>
      <c r="AC3" s="180" t="s">
        <v>120</v>
      </c>
      <c r="AD3" s="180" t="str">
        <f t="shared" si="12"/>
        <v>State Government</v>
      </c>
      <c r="AE3" s="129" t="str">
        <f>IF(Monday.com!BU6="","Rural",Monday.com!BU6)</f>
        <v>Rural</v>
      </c>
      <c r="AF3" s="129" t="str">
        <f>IF(Monday.com!BV6="","Yes", IF(Monday.com!BV6="Co-Educational","Yes",Monday.com!BV6))</f>
        <v>Yes</v>
      </c>
      <c r="AG3" s="180"/>
      <c r="AH3" s="180">
        <f t="shared" ca="1" si="13"/>
        <v>54</v>
      </c>
      <c r="AI3" s="180">
        <f t="shared" ca="1" si="14"/>
        <v>943</v>
      </c>
      <c r="AJ3" s="129">
        <f ca="1">IF(Monday.com!CF6="Hilly/Himalayan State",IF(Monday.com!BY6&gt;300,Monday.com!BY6,RANDBETWEEN(300,325)),IF(Monday.com!CF6="Plain State",IF(Monday.com!BY6&gt;500,Monday.com!BY6,RANDBETWEEN(500,525))))</f>
        <v>502</v>
      </c>
      <c r="AK3" s="186" t="s">
        <v>543</v>
      </c>
      <c r="AL3" s="180" t="str">
        <f ca="1">INDEX(Form!$AJ$5:$AJ$6,RANDBETWEEN(1,ROWS(Form!$AJ$5:$AJ$6)),1)</f>
        <v>Science(PCB)</v>
      </c>
      <c r="AM3" s="180" t="str">
        <f t="shared" si="15"/>
        <v>Post Graduate</v>
      </c>
      <c r="AN3" s="180" t="str">
        <f t="shared" ca="1" si="16"/>
        <v>Science(PCB)</v>
      </c>
      <c r="AO3" s="129" t="str">
        <f>Monday.com!CF6</f>
        <v>Plain State</v>
      </c>
      <c r="AP3" s="180">
        <f t="shared" ca="1" si="17"/>
        <v>7</v>
      </c>
      <c r="AQ3" s="180">
        <f t="shared" ca="1" si="18"/>
        <v>4</v>
      </c>
      <c r="AR3" s="180">
        <f t="shared" ca="1" si="19"/>
        <v>3</v>
      </c>
      <c r="AS3" s="187">
        <f t="shared" ca="1" si="20"/>
        <v>92</v>
      </c>
      <c r="AT3" s="187">
        <f t="shared" ca="1" si="20"/>
        <v>90</v>
      </c>
      <c r="AU3" s="187">
        <f t="shared" ca="1" si="20"/>
        <v>92</v>
      </c>
      <c r="AV3" s="180">
        <f t="shared" ca="1" si="21"/>
        <v>494</v>
      </c>
      <c r="AW3" s="187">
        <f t="shared" ca="1" si="22"/>
        <v>93</v>
      </c>
      <c r="AX3" s="180">
        <f t="shared" ca="1" si="23"/>
        <v>498</v>
      </c>
      <c r="AY3" s="187">
        <f t="shared" ca="1" si="24"/>
        <v>90</v>
      </c>
      <c r="AZ3" s="180">
        <f t="shared" ca="1" si="25"/>
        <v>502</v>
      </c>
      <c r="BA3" s="187">
        <f t="shared" ca="1" si="26"/>
        <v>94</v>
      </c>
      <c r="BB3" s="188">
        <f t="shared" ca="1" si="27"/>
        <v>41</v>
      </c>
      <c r="BC3" s="189">
        <f t="shared" ca="1" si="28"/>
        <v>32</v>
      </c>
      <c r="BD3" s="190">
        <f t="shared" ca="1" si="29"/>
        <v>18</v>
      </c>
      <c r="BE3" s="190">
        <f t="shared" ca="1" si="30"/>
        <v>8</v>
      </c>
      <c r="BF3" s="188">
        <f t="shared" ca="1" si="31"/>
        <v>1</v>
      </c>
      <c r="BG3" s="188">
        <f t="shared" ca="1" si="32"/>
        <v>35</v>
      </c>
      <c r="BH3" s="189">
        <f t="shared" ca="1" si="33"/>
        <v>37</v>
      </c>
      <c r="BI3" s="190">
        <f t="shared" ca="1" si="34"/>
        <v>18</v>
      </c>
      <c r="BJ3" s="190">
        <f t="shared" ca="1" si="34"/>
        <v>9</v>
      </c>
      <c r="BK3" s="188">
        <f t="shared" ca="1" si="35"/>
        <v>1</v>
      </c>
      <c r="BL3" s="188">
        <f t="shared" ca="1" si="36"/>
        <v>43</v>
      </c>
      <c r="BM3" s="188">
        <f t="shared" ca="1" si="37"/>
        <v>26</v>
      </c>
      <c r="BN3" s="188">
        <f t="shared" ca="1" si="38"/>
        <v>17</v>
      </c>
      <c r="BO3" s="188">
        <f t="shared" ca="1" si="39"/>
        <v>40</v>
      </c>
      <c r="BP3" s="188">
        <f t="shared" ca="1" si="40"/>
        <v>21</v>
      </c>
      <c r="BQ3" s="190">
        <f t="shared" ca="1" si="41"/>
        <v>11</v>
      </c>
      <c r="BR3" s="190">
        <f t="shared" ca="1" si="42"/>
        <v>23</v>
      </c>
      <c r="BS3" s="188">
        <f t="shared" ca="1" si="43"/>
        <v>3</v>
      </c>
      <c r="BT3" s="190">
        <f t="shared" ref="BT3" ca="1" si="67">BU3+RANDBETWEEN(5,10)</f>
        <v>13</v>
      </c>
      <c r="BU3" s="188">
        <f t="shared" ca="1" si="45"/>
        <v>3</v>
      </c>
      <c r="BV3" s="188">
        <f t="shared" ca="1" si="46"/>
        <v>40</v>
      </c>
      <c r="BW3" s="189">
        <f t="shared" ca="1" si="47"/>
        <v>28</v>
      </c>
      <c r="BX3" s="190">
        <f t="shared" ref="BX3:BY3" ca="1" si="68">BY3+RANDBETWEEN(5,10)</f>
        <v>17</v>
      </c>
      <c r="BY3" s="190">
        <f t="shared" ca="1" si="68"/>
        <v>12</v>
      </c>
      <c r="BZ3" s="188">
        <f t="shared" ca="1" si="49"/>
        <v>3</v>
      </c>
      <c r="CA3" s="188">
        <f t="shared" ca="1" si="50"/>
        <v>39</v>
      </c>
      <c r="CB3" s="189">
        <f t="shared" ca="1" si="51"/>
        <v>25</v>
      </c>
      <c r="CC3" s="190">
        <f t="shared" ref="CC3:CD3" ca="1" si="69">CD3+RANDBETWEEN(5,10)</f>
        <v>20</v>
      </c>
      <c r="CD3" s="190">
        <f t="shared" ca="1" si="69"/>
        <v>12</v>
      </c>
      <c r="CE3" s="188">
        <f t="shared" ca="1" si="53"/>
        <v>4</v>
      </c>
      <c r="CF3" s="187">
        <f t="shared" ca="1" si="54"/>
        <v>12</v>
      </c>
      <c r="CG3" s="187">
        <f t="shared" ca="1" si="55"/>
        <v>9</v>
      </c>
      <c r="CH3" s="187">
        <f t="shared" ca="1" si="55"/>
        <v>7</v>
      </c>
      <c r="CI3" s="187">
        <f t="shared" ca="1" si="55"/>
        <v>9</v>
      </c>
      <c r="CJ3" s="187">
        <f t="shared" ca="1" si="56"/>
        <v>0</v>
      </c>
      <c r="CK3" s="187">
        <f t="shared" ca="1" si="56"/>
        <v>4</v>
      </c>
      <c r="CL3" s="187">
        <f t="shared" ca="1" si="56"/>
        <v>5</v>
      </c>
      <c r="CM3" s="187">
        <f t="shared" ca="1" si="57"/>
        <v>15</v>
      </c>
      <c r="CN3" s="187">
        <f t="shared" ca="1" si="58"/>
        <v>6</v>
      </c>
      <c r="CO3" s="180">
        <f t="shared" ca="1" si="59"/>
        <v>49</v>
      </c>
      <c r="CP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Neha Shrivastav</v>
      </c>
      <c r="CQ3" s="191" t="str">
        <f ca="1">INDEX(Form!$G$32:$G$35,RANDBETWEEN(1,ROWS(Form!$G$32:$G$35)),1)</f>
        <v>Once a quarter</v>
      </c>
      <c r="CR3" s="191" t="s">
        <v>100</v>
      </c>
      <c r="CS3" s="191" t="s">
        <v>298</v>
      </c>
      <c r="CT3" s="191" t="str">
        <f ca="1">INDEX(Form!$Q$36:$Q$75,RANDBETWEEN(1,ROWS(Form!$Q$36:$Q$75)),1)</f>
        <v>Akash Infra-Projects Ltd</v>
      </c>
      <c r="CU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Yash Shukla</v>
      </c>
      <c r="CV3" s="191" t="str">
        <f ca="1">INDEX(Form!$G$32:$G$35,RANDBETWEEN(1,ROWS(Form!$G$32:$G$35)),1)</f>
        <v>Once a quarter</v>
      </c>
      <c r="CW3" s="180" t="s">
        <v>764</v>
      </c>
      <c r="CX3" s="191" t="s">
        <v>243</v>
      </c>
      <c r="CY3" s="191" t="str">
        <f ca="1">INDEX(Form!$K$36:$K$61,RANDBETWEEN(1,ROWS(Form!$K$36:$K$61)),1)</f>
        <v>Raliway TTE</v>
      </c>
      <c r="CZ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Om Sehgal</v>
      </c>
      <c r="DA3" s="191" t="str">
        <f ca="1">INDEX(Form!$G$32:$G$35,RANDBETWEEN(1,ROWS(Form!$G$32:$G$35)),1)</f>
        <v>Bi-annual</v>
      </c>
      <c r="DB3" s="191" t="s">
        <v>100</v>
      </c>
      <c r="DC3" s="191" t="s">
        <v>298</v>
      </c>
      <c r="DD3" s="191" t="str">
        <f ca="1">INDEX(Form!$P$36:$P$112,RANDBETWEEN(1,ROWS(Form!$P$36:$P$112)),1)</f>
        <v>Paisalo Digital</v>
      </c>
      <c r="DE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Gopal Sharma</v>
      </c>
      <c r="DF3" s="191" t="str">
        <f ca="1">INDEX(Form!$G$32:$G$35,RANDBETWEEN(1,ROWS(Form!$G$32:$G$35)),1)</f>
        <v>Once a year</v>
      </c>
      <c r="DG3" s="191" t="s">
        <v>100</v>
      </c>
      <c r="DH3" s="191" t="s">
        <v>765</v>
      </c>
      <c r="DI3" s="191" t="str">
        <f ca="1">INDEX(Form!$N$36:$N$49,RANDBETWEEN(1,ROWS(Form!$N$36:$N$49)),1)</f>
        <v>Grocery</v>
      </c>
      <c r="DJ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Rajendra Shekhar</v>
      </c>
      <c r="DK3" s="191" t="str">
        <f ca="1">INDEX(Form!$G$32:$G$35,RANDBETWEEN(1,ROWS(Form!$G$32:$G$35)),1)</f>
        <v>Bi-annual</v>
      </c>
      <c r="DL3" s="191" t="s">
        <v>100</v>
      </c>
      <c r="DM3" s="191" t="str">
        <f ca="1">INDEX(Form!$L$36:$L$42,RANDBETWEEN(1,ROWS(Form!$L$36:$L$42)),1)</f>
        <v>Lawyer</v>
      </c>
      <c r="DN3" s="191" t="s">
        <v>209</v>
      </c>
      <c r="DO3" s="180">
        <f t="shared" ca="1" si="60"/>
        <v>18</v>
      </c>
      <c r="DP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Abhishek Agarwal</v>
      </c>
      <c r="DQ3" s="191" t="str">
        <f ca="1">INDEX(Form!$G$32:$G$35,RANDBETWEEN(1,ROWS(Form!$G$32:$G$35)),1)</f>
        <v>Once a month</v>
      </c>
      <c r="DR3" s="191" t="s">
        <v>100</v>
      </c>
      <c r="DS3" s="191" t="s">
        <v>298</v>
      </c>
      <c r="DT3" s="191" t="str">
        <f ca="1">INDEX(Form!$O$36:$O$56,RANDBETWEEN(1,ROWS(Form!$O$36:$O$56)),1)</f>
        <v>Vijaya Bank</v>
      </c>
      <c r="DU3" s="191">
        <f t="shared" ca="1" si="61"/>
        <v>8704288430</v>
      </c>
      <c r="DV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Kiran Tiwari</v>
      </c>
      <c r="DW3" s="191" t="str">
        <f ca="1">INDEX(Form!$G$32:$G$35,RANDBETWEEN(1,ROWS(Form!$G$32:$G$35)),1)</f>
        <v>Once a month</v>
      </c>
      <c r="DX3" s="191" t="s">
        <v>109</v>
      </c>
      <c r="DY3" s="197" t="str">
        <f ca="1">INDEX(Form!$M$36:$M$41,RANDBETWEEN(1,ROWS(Form!$M$36:$M$41)),1)</f>
        <v>Principal</v>
      </c>
      <c r="DZ3" s="191" t="s">
        <v>792</v>
      </c>
      <c r="EA3" s="191">
        <f t="shared" ca="1" si="62"/>
        <v>7748336259</v>
      </c>
      <c r="EB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Basant Shukla</v>
      </c>
      <c r="EC3" s="191" t="str">
        <f ca="1">INDEX(Form!$G$32:$G$35,RANDBETWEEN(1,ROWS(Form!$G$32:$G$35)),1)</f>
        <v>Once a quarter</v>
      </c>
      <c r="ED3" s="191" t="s">
        <v>100</v>
      </c>
      <c r="EE3" s="191" t="s">
        <v>765</v>
      </c>
      <c r="EF3" s="191" t="str">
        <f ca="1">INDEX(Form!$N$36:$N$49,RANDBETWEEN(1,ROWS(Form!$N$36:$N$49)),1)</f>
        <v>Finance</v>
      </c>
      <c r="EG3" s="191">
        <f t="shared" ca="1" si="63"/>
        <v>7767243255</v>
      </c>
      <c r="EH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Ashok Shrivastav</v>
      </c>
      <c r="EI3" s="191" t="str">
        <f ca="1">INDEX(Form!$G$32:$G$35,RANDBETWEEN(1,ROWS(Form!$G$32:$G$35)),1)</f>
        <v>Bi-annual</v>
      </c>
      <c r="EJ3" s="191" t="s">
        <v>100</v>
      </c>
      <c r="EK3" s="191" t="str">
        <f ca="1">INDEX(Form!$L$36:$L$42,RANDBETWEEN(1,ROWS(Form!$L$36:$L$42)),1)</f>
        <v>Architect</v>
      </c>
      <c r="EL3" s="191" t="s">
        <v>209</v>
      </c>
      <c r="EM3" s="191">
        <f t="shared" ca="1" si="64"/>
        <v>7618611945</v>
      </c>
      <c r="EN3" s="171" t="str">
        <f ca="1">IF(Final!$E3="ASSAM",(INDEX('PAGE 4 - Alumni Mentor'!$N$3:$N$32,RANDBETWEEN(1,ROWS('PAGE 4 - Alumni Mentor'!$N$3:$N$32)))) &amp; (INDEX('PAGE 4 - Alumni Mentor'!$O$3:$O$17,RANDBETWEEN(1,ROWS('PAGE 4 - Alumni Mentor'!$O$3:$O$17)))),IF(Final!$E3="ARUNACHAL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OP Sharma</v>
      </c>
      <c r="EO3" s="191" t="str">
        <f ca="1">INDEX(Form!$G$32:$G$35,RANDBETWEEN(1,ROWS(Form!$G$32:$G$35)),1)</f>
        <v>Once a year</v>
      </c>
      <c r="EP3" s="180" t="s">
        <v>764</v>
      </c>
      <c r="EQ3" s="191" t="s">
        <v>243</v>
      </c>
      <c r="ER3" s="191" t="str">
        <f ca="1">INDEX(Form!$K$36:$K$61,RANDBETWEEN(1,ROWS(Form!$K$36:$K$61)),1)</f>
        <v>Cooperative Inspector</v>
      </c>
      <c r="ES3" s="191">
        <f t="shared" ca="1" si="65"/>
        <v>6291079241</v>
      </c>
      <c r="ET3" s="180">
        <f t="shared" ca="1" si="66"/>
        <v>6</v>
      </c>
      <c r="EU3" s="129" t="str">
        <f ca="1">INDEX(Form!$BV$7:$BV$22,RANDBETWEEN(1,ROWS(Form!$BV$7:$BV$22)),1)</f>
        <v>The idea of the ATL is to ensure that children think out of the box and have the liberty to make our own road map for executing their thoughts in to interesting projects for the benefit of the community at large</v>
      </c>
      <c r="EV3" s="129" t="str">
        <f ca="1">INDEX(Form!$BW$7:$BW$19,RANDBETWEEN(1,ROWS(Form!$BW$7:$BW$19)),1)</f>
        <v>ATL will help the children to prepare innovative science models by themselves. ATL will be used to inspire the students as well as community members to understand the power of science.</v>
      </c>
      <c r="EW3" s="193" t="s">
        <v>751</v>
      </c>
    </row>
    <row r="4" spans="1:153" s="129" customFormat="1" ht="15">
      <c r="A4" s="195" t="str">
        <f>Monday.com!I7</f>
        <v>upghsp@outlook.com</v>
      </c>
      <c r="B4" s="195" t="str">
        <f>Monday.com!L7</f>
        <v>qc9kfs</v>
      </c>
      <c r="C4" s="129" t="str">
        <f>Monday.com!A7</f>
        <v>UPG HIGH SCHOOL POKHARIYA</v>
      </c>
      <c r="D4" s="129" t="str">
        <f>CONCATENATE(Monday.com!F7,", ",Monday.com!AP7,", ",Monday.com!AQ7,", ",Monday.com!AR7)</f>
        <v>PAKUR, PATHARGHATTA, MAHESHPUR, POKHARIYA</v>
      </c>
      <c r="E4" s="129" t="str">
        <f>UPPER(Monday.com!E7)</f>
        <v>JHARKHAND</v>
      </c>
      <c r="F4" s="129" t="str">
        <f>UPPER(Monday.com!F7)</f>
        <v>PAKUR</v>
      </c>
      <c r="G4" s="129" t="str">
        <f>Monday.com!AS7</f>
        <v>814111</v>
      </c>
      <c r="H4" s="181" t="str">
        <f>Monday.com!I7</f>
        <v>upghsp@outlook.com</v>
      </c>
      <c r="I4" s="129">
        <f>IF(Monday.com!AY7="",IF(Monday.com!BB7="","9625057021",Monday.com!BB7),Monday.com!AY7)</f>
        <v>9546481743</v>
      </c>
      <c r="J4" s="129" t="str">
        <f>Monday.com!BA7</f>
        <v>MUNSHI MURMU</v>
      </c>
      <c r="K4" s="180">
        <f t="shared" si="0"/>
        <v>9546481743</v>
      </c>
      <c r="L4" s="180" t="str">
        <f t="shared" si="1"/>
        <v>upghsp@outlook.com</v>
      </c>
      <c r="M4" s="123" t="str">
        <f ca="1">IF(Monday.com!BD7="",RANDBETWEEN(111111111111,999999999999),Monday.com!BD7)</f>
        <v>344748586292</v>
      </c>
      <c r="N4" s="180">
        <f t="shared" si="2"/>
        <v>9546481743</v>
      </c>
      <c r="O4" s="180" t="str">
        <f t="shared" si="3"/>
        <v>MUNSHI MURMU</v>
      </c>
      <c r="P4" s="180">
        <f t="shared" si="4"/>
        <v>9546481743</v>
      </c>
      <c r="Q4" s="129" t="str">
        <f>IF(Monday.com!AX7="",IF(Monday.com!BC7="",Monday.com!I7,Monday.com!BC7),Monday.com!AX7)</f>
        <v>HIGHSCHOOLPOKHARIA@GMAIL.COM</v>
      </c>
      <c r="R4" s="185" t="str">
        <f t="shared" ca="1" si="5"/>
        <v>344748586292</v>
      </c>
      <c r="S4" s="180">
        <f t="shared" si="6"/>
        <v>9546481743</v>
      </c>
      <c r="T4" s="180" t="str">
        <f t="shared" si="7"/>
        <v>MUNSHI MURMU</v>
      </c>
      <c r="U4" s="180">
        <f t="shared" si="8"/>
        <v>9546481743</v>
      </c>
      <c r="V4" s="180" t="str">
        <f t="shared" si="9"/>
        <v>HIGHSCHOOLPOKHARIA@GMAIL.COM</v>
      </c>
      <c r="W4" s="185" t="str">
        <f t="shared" ca="1" si="10"/>
        <v>344748586292</v>
      </c>
      <c r="X4" s="180">
        <f t="shared" si="11"/>
        <v>9546481743</v>
      </c>
      <c r="Y4" s="180"/>
      <c r="Z4" s="180" t="s">
        <v>532</v>
      </c>
      <c r="AA4" s="129" t="str">
        <f>IF(Monday.com!BO7="","Private-unaided ",Monday.com!BO7)</f>
        <v>State Government</v>
      </c>
      <c r="AB4" s="129" t="str">
        <f>IF(Monday.com!BQ7="","State Board",Monday.com!BQ7)</f>
        <v>State Board</v>
      </c>
      <c r="AC4" s="180" t="s">
        <v>120</v>
      </c>
      <c r="AD4" s="180" t="str">
        <f t="shared" si="12"/>
        <v>State Government</v>
      </c>
      <c r="AE4" s="129" t="str">
        <f>IF(Monday.com!BU7="","Rural",Monday.com!BU7)</f>
        <v>Rural</v>
      </c>
      <c r="AF4" s="129" t="str">
        <f>IF(Monday.com!BV7="","Yes", IF(Monday.com!BV7="Co-Educational","Yes",Monday.com!BV7))</f>
        <v>Yes</v>
      </c>
      <c r="AG4" s="180"/>
      <c r="AH4" s="180">
        <f t="shared" ca="1" si="13"/>
        <v>56</v>
      </c>
      <c r="AI4" s="180">
        <f t="shared" ca="1" si="14"/>
        <v>975</v>
      </c>
      <c r="AJ4" s="129">
        <f ca="1">IF(Monday.com!CF7="Hilly/Himalayan State",IF(Monday.com!BY7&gt;300,Monday.com!BY7,RANDBETWEEN(300,325)),IF(Monday.com!CF7="Plain State",IF(Monday.com!BY7&gt;500,Monday.com!BY7,RANDBETWEEN(500,525))))</f>
        <v>519</v>
      </c>
      <c r="AK4" s="186" t="s">
        <v>543</v>
      </c>
      <c r="AL4" s="180" t="str">
        <f ca="1">INDEX(Form!$AJ$5:$AJ$6,RANDBETWEEN(1,ROWS(Form!$AJ$5:$AJ$6)),1)</f>
        <v>Maths</v>
      </c>
      <c r="AM4" s="180" t="str">
        <f t="shared" si="15"/>
        <v>Post Graduate</v>
      </c>
      <c r="AN4" s="180" t="str">
        <f t="shared" ca="1" si="16"/>
        <v>Maths</v>
      </c>
      <c r="AO4" s="129" t="str">
        <f>Monday.com!CF7</f>
        <v>Plain State</v>
      </c>
      <c r="AP4" s="180">
        <f t="shared" ca="1" si="17"/>
        <v>7</v>
      </c>
      <c r="AQ4" s="180">
        <f t="shared" ca="1" si="18"/>
        <v>4</v>
      </c>
      <c r="AR4" s="180">
        <f t="shared" ca="1" si="19"/>
        <v>3</v>
      </c>
      <c r="AS4" s="187">
        <f t="shared" ca="1" si="20"/>
        <v>93</v>
      </c>
      <c r="AT4" s="187">
        <f t="shared" ca="1" si="20"/>
        <v>91</v>
      </c>
      <c r="AU4" s="187">
        <f t="shared" ca="1" si="20"/>
        <v>90</v>
      </c>
      <c r="AV4" s="180">
        <f t="shared" ca="1" si="21"/>
        <v>510</v>
      </c>
      <c r="AW4" s="187">
        <f t="shared" ca="1" si="22"/>
        <v>94</v>
      </c>
      <c r="AX4" s="180">
        <f t="shared" ca="1" si="23"/>
        <v>514</v>
      </c>
      <c r="AY4" s="187">
        <f t="shared" ca="1" si="24"/>
        <v>91</v>
      </c>
      <c r="AZ4" s="180">
        <f t="shared" ca="1" si="25"/>
        <v>519</v>
      </c>
      <c r="BA4" s="187">
        <f t="shared" ca="1" si="26"/>
        <v>91</v>
      </c>
      <c r="BB4" s="188">
        <f t="shared" ca="1" si="27"/>
        <v>45</v>
      </c>
      <c r="BC4" s="189">
        <f t="shared" ca="1" si="28"/>
        <v>28</v>
      </c>
      <c r="BD4" s="190">
        <f t="shared" ca="1" si="29"/>
        <v>16</v>
      </c>
      <c r="BE4" s="190">
        <f t="shared" ca="1" si="30"/>
        <v>10</v>
      </c>
      <c r="BF4" s="188">
        <f t="shared" ca="1" si="31"/>
        <v>1</v>
      </c>
      <c r="BG4" s="188">
        <f t="shared" ca="1" si="32"/>
        <v>45</v>
      </c>
      <c r="BH4" s="189">
        <f t="shared" ca="1" si="33"/>
        <v>17</v>
      </c>
      <c r="BI4" s="190">
        <f t="shared" ca="1" si="34"/>
        <v>20</v>
      </c>
      <c r="BJ4" s="190">
        <f t="shared" ca="1" si="34"/>
        <v>13</v>
      </c>
      <c r="BK4" s="188">
        <f t="shared" ca="1" si="35"/>
        <v>5</v>
      </c>
      <c r="BL4" s="188">
        <f t="shared" ca="1" si="36"/>
        <v>35</v>
      </c>
      <c r="BM4" s="188">
        <f t="shared" ca="1" si="37"/>
        <v>33</v>
      </c>
      <c r="BN4" s="188">
        <f t="shared" ca="1" si="38"/>
        <v>19</v>
      </c>
      <c r="BO4" s="188">
        <f t="shared" ca="1" si="39"/>
        <v>42</v>
      </c>
      <c r="BP4" s="188">
        <f t="shared" ca="1" si="40"/>
        <v>12</v>
      </c>
      <c r="BQ4" s="190">
        <f t="shared" ca="1" si="41"/>
        <v>10</v>
      </c>
      <c r="BR4" s="190">
        <f t="shared" ca="1" si="42"/>
        <v>24</v>
      </c>
      <c r="BS4" s="188">
        <f t="shared" ca="1" si="43"/>
        <v>3</v>
      </c>
      <c r="BT4" s="190">
        <f t="shared" ref="BT4" ca="1" si="70">BU4+RANDBETWEEN(5,10)</f>
        <v>16</v>
      </c>
      <c r="BU4" s="188">
        <f t="shared" ca="1" si="45"/>
        <v>6</v>
      </c>
      <c r="BV4" s="188">
        <f t="shared" ca="1" si="46"/>
        <v>44</v>
      </c>
      <c r="BW4" s="189">
        <f t="shared" ca="1" si="47"/>
        <v>34</v>
      </c>
      <c r="BX4" s="190">
        <f t="shared" ref="BX4:BY4" ca="1" si="71">BY4+RANDBETWEEN(5,10)</f>
        <v>13</v>
      </c>
      <c r="BY4" s="190">
        <f t="shared" ca="1" si="71"/>
        <v>8</v>
      </c>
      <c r="BZ4" s="188">
        <f t="shared" ca="1" si="49"/>
        <v>1</v>
      </c>
      <c r="CA4" s="188">
        <f t="shared" ca="1" si="50"/>
        <v>42</v>
      </c>
      <c r="CB4" s="189">
        <f t="shared" ca="1" si="51"/>
        <v>30</v>
      </c>
      <c r="CC4" s="190">
        <f t="shared" ref="CC4:CD4" ca="1" si="72">CD4+RANDBETWEEN(5,10)</f>
        <v>17</v>
      </c>
      <c r="CD4" s="190">
        <f t="shared" ca="1" si="72"/>
        <v>9</v>
      </c>
      <c r="CE4" s="188">
        <f t="shared" ca="1" si="53"/>
        <v>2</v>
      </c>
      <c r="CF4" s="187">
        <f t="shared" ca="1" si="54"/>
        <v>12</v>
      </c>
      <c r="CG4" s="187">
        <f t="shared" ca="1" si="55"/>
        <v>8</v>
      </c>
      <c r="CH4" s="187">
        <f t="shared" ca="1" si="55"/>
        <v>8</v>
      </c>
      <c r="CI4" s="187">
        <f t="shared" ca="1" si="55"/>
        <v>5</v>
      </c>
      <c r="CJ4" s="187">
        <f t="shared" ca="1" si="56"/>
        <v>4</v>
      </c>
      <c r="CK4" s="187">
        <f t="shared" ca="1" si="56"/>
        <v>3</v>
      </c>
      <c r="CL4" s="187">
        <f t="shared" ca="1" si="56"/>
        <v>3</v>
      </c>
      <c r="CM4" s="187">
        <f t="shared" ca="1" si="57"/>
        <v>37</v>
      </c>
      <c r="CN4" s="187">
        <f t="shared" ca="1" si="58"/>
        <v>7</v>
      </c>
      <c r="CO4" s="180">
        <f t="shared" ca="1" si="59"/>
        <v>51</v>
      </c>
      <c r="CP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Kapil Kumar</v>
      </c>
      <c r="CQ4" s="191" t="str">
        <f ca="1">INDEX(Form!$G$32:$G$35,RANDBETWEEN(1,ROWS(Form!$G$32:$G$35)),1)</f>
        <v>Once a year</v>
      </c>
      <c r="CR4" s="191" t="s">
        <v>100</v>
      </c>
      <c r="CS4" s="191" t="s">
        <v>298</v>
      </c>
      <c r="CT4" s="191" t="str">
        <f ca="1">INDEX(Form!$Q$36:$Q$75,RANDBETWEEN(1,ROWS(Form!$Q$36:$Q$75)),1)</f>
        <v>Titagarh Wagons Ltd</v>
      </c>
      <c r="CU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Shyam Shekhar</v>
      </c>
      <c r="CV4" s="191" t="str">
        <f ca="1">INDEX(Form!$G$32:$G$35,RANDBETWEEN(1,ROWS(Form!$G$32:$G$35)),1)</f>
        <v>Once a year</v>
      </c>
      <c r="CW4" s="180" t="s">
        <v>764</v>
      </c>
      <c r="CX4" s="191" t="s">
        <v>243</v>
      </c>
      <c r="CY4" s="191" t="str">
        <f ca="1">INDEX(Form!$K$36:$K$61,RANDBETWEEN(1,ROWS(Form!$K$36:$K$61)),1)</f>
        <v>Police Constable</v>
      </c>
      <c r="CZ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Neha Sehgal</v>
      </c>
      <c r="DA4" s="191" t="str">
        <f ca="1">INDEX(Form!$G$32:$G$35,RANDBETWEEN(1,ROWS(Form!$G$32:$G$35)),1)</f>
        <v>Bi-annual</v>
      </c>
      <c r="DB4" s="191" t="s">
        <v>100</v>
      </c>
      <c r="DC4" s="191" t="s">
        <v>298</v>
      </c>
      <c r="DD4" s="191" t="str">
        <f ca="1">INDEX(Form!$P$36:$P$112,RANDBETWEEN(1,ROWS(Form!$P$36:$P$112)),1)</f>
        <v>Comfort</v>
      </c>
      <c r="DE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Basant Sharma</v>
      </c>
      <c r="DF4" s="191" t="str">
        <f ca="1">INDEX(Form!$G$32:$G$35,RANDBETWEEN(1,ROWS(Form!$G$32:$G$35)),1)</f>
        <v>Once a month</v>
      </c>
      <c r="DG4" s="191" t="s">
        <v>100</v>
      </c>
      <c r="DH4" s="191" t="s">
        <v>765</v>
      </c>
      <c r="DI4" s="191" t="str">
        <f ca="1">INDEX(Form!$N$36:$N$49,RANDBETWEEN(1,ROWS(Form!$N$36:$N$49)),1)</f>
        <v>Handloom</v>
      </c>
      <c r="DJ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Gopal Malik</v>
      </c>
      <c r="DK4" s="191" t="str">
        <f ca="1">INDEX(Form!$G$32:$G$35,RANDBETWEEN(1,ROWS(Form!$G$32:$G$35)),1)</f>
        <v>Once a quarter</v>
      </c>
      <c r="DL4" s="191" t="s">
        <v>100</v>
      </c>
      <c r="DM4" s="191" t="str">
        <f ca="1">INDEX(Form!$L$36:$L$42,RANDBETWEEN(1,ROWS(Form!$L$36:$L$42)),1)</f>
        <v>Dentist</v>
      </c>
      <c r="DN4" s="191" t="s">
        <v>209</v>
      </c>
      <c r="DO4" s="180">
        <f t="shared" ca="1" si="60"/>
        <v>18</v>
      </c>
      <c r="DP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Neha Pandey</v>
      </c>
      <c r="DQ4" s="191" t="str">
        <f ca="1">INDEX(Form!$G$32:$G$35,RANDBETWEEN(1,ROWS(Form!$G$32:$G$35)),1)</f>
        <v>Once a quarter</v>
      </c>
      <c r="DR4" s="191" t="s">
        <v>100</v>
      </c>
      <c r="DS4" s="191" t="s">
        <v>298</v>
      </c>
      <c r="DT4" s="191" t="str">
        <f ca="1">INDEX(Form!$O$36:$O$56,RANDBETWEEN(1,ROWS(Form!$O$36:$O$56)),1)</f>
        <v>State Bank of India</v>
      </c>
      <c r="DU4" s="191">
        <f t="shared" ca="1" si="61"/>
        <v>6581995571</v>
      </c>
      <c r="DV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Abhishek Singh</v>
      </c>
      <c r="DW4" s="191" t="str">
        <f ca="1">INDEX(Form!$G$32:$G$35,RANDBETWEEN(1,ROWS(Form!$G$32:$G$35)),1)</f>
        <v>Bi-annual</v>
      </c>
      <c r="DX4" s="191" t="s">
        <v>109</v>
      </c>
      <c r="DY4" s="197" t="str">
        <f ca="1">INDEX(Form!$M$36:$M$41,RANDBETWEEN(1,ROWS(Form!$M$36:$M$41)),1)</f>
        <v>HOD Science</v>
      </c>
      <c r="DZ4" s="191" t="s">
        <v>792</v>
      </c>
      <c r="EA4" s="191">
        <f t="shared" ca="1" si="62"/>
        <v>9844958345</v>
      </c>
      <c r="EB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Nikhil Kumar</v>
      </c>
      <c r="EC4" s="191" t="str">
        <f ca="1">INDEX(Form!$G$32:$G$35,RANDBETWEEN(1,ROWS(Form!$G$32:$G$35)),1)</f>
        <v>Once a quarter</v>
      </c>
      <c r="ED4" s="191" t="s">
        <v>100</v>
      </c>
      <c r="EE4" s="191" t="s">
        <v>765</v>
      </c>
      <c r="EF4" s="191" t="str">
        <f ca="1">INDEX(Form!$N$36:$N$49,RANDBETWEEN(1,ROWS(Form!$N$36:$N$49)),1)</f>
        <v>Finance</v>
      </c>
      <c r="EG4" s="191">
        <f t="shared" ca="1" si="63"/>
        <v>9075593113</v>
      </c>
      <c r="EH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Mohan Chand</v>
      </c>
      <c r="EI4" s="191" t="str">
        <f ca="1">INDEX(Form!$G$32:$G$35,RANDBETWEEN(1,ROWS(Form!$G$32:$G$35)),1)</f>
        <v>Bi-annual</v>
      </c>
      <c r="EJ4" s="191" t="s">
        <v>100</v>
      </c>
      <c r="EK4" s="191" t="str">
        <f ca="1">INDEX(Form!$L$36:$L$42,RANDBETWEEN(1,ROWS(Form!$L$36:$L$42)),1)</f>
        <v>Scientist</v>
      </c>
      <c r="EL4" s="191" t="s">
        <v>209</v>
      </c>
      <c r="EM4" s="191">
        <f t="shared" ca="1" si="64"/>
        <v>8748811712</v>
      </c>
      <c r="EN4" s="171" t="str">
        <f ca="1">IF(Final!$E4="ASSAM",(INDEX('PAGE 4 - Alumni Mentor'!$N$3:$N$32,RANDBETWEEN(1,ROWS('PAGE 4 - Alumni Mentor'!$N$3:$N$32)))) &amp; (INDEX('PAGE 4 - Alumni Mentor'!$O$3:$O$17,RANDBETWEEN(1,ROWS('PAGE 4 - Alumni Mentor'!$O$3:$O$17)))),IF(Final!$E4="ARUNACHAL PRADESH",(INDEX('PAGE 4 - Alumni Mentor'!$N$3:$N$32,RANDBETWEEN(1,ROWS('PAGE 4 - Alumni Mentor'!$N$3:$N$32)))) &amp; (INDEX('PAGE 4 - Alumni Mentor'!$O$3:$O$17,RANDBETWEEN(1,ROWS('PAGE 4 - Alumni Mentor'!$O$3:$O$17)))),(INDEX('PAGE 4 - Alumni Mentor'!$L$3:$L$32,RANDBETWEEN(1,ROWS('PAGE 4 - Alumni Mentor'!$L$3:$L$32)))) &amp; (INDEX('PAGE 4 - Alumni Mentor'!$M$3:$M$17,RANDBETWEEN(1,ROWS('PAGE 4 - Alumni Mentor'!$M$3:$M$17))))))</f>
        <v>Rajendra Malik</v>
      </c>
      <c r="EO4" s="191" t="str">
        <f ca="1">INDEX(Form!$G$32:$G$35,RANDBETWEEN(1,ROWS(Form!$G$32:$G$35)),1)</f>
        <v>Bi-annual</v>
      </c>
      <c r="EP4" s="180" t="s">
        <v>764</v>
      </c>
      <c r="EQ4" s="191" t="s">
        <v>243</v>
      </c>
      <c r="ER4" s="191" t="str">
        <f ca="1">INDEX(Form!$K$36:$K$61,RANDBETWEEN(1,ROWS(Form!$K$36:$K$61)),1)</f>
        <v>Medical Technologists</v>
      </c>
      <c r="ES4" s="191">
        <f t="shared" ca="1" si="65"/>
        <v>7964955188</v>
      </c>
      <c r="ET4" s="180">
        <f t="shared" ca="1" si="66"/>
        <v>5</v>
      </c>
      <c r="EU4" s="129" t="str">
        <f ca="1">INDEX(Form!$BV$7:$BV$22,RANDBETWEEN(1,ROWS(Form!$BV$7:$BV$22)),1)</f>
        <v xml:space="preserve">Our children will learn all modern technologies as ATL would contain educational and learning diy kits and equipment on science, electronics, robotics, open source microcontroller boards, sensors and 3D printers and computers. </v>
      </c>
      <c r="EV4" s="129" t="str">
        <f ca="1">INDEX(Form!$BW$7:$BW$19,RANDBETWEEN(1,ROWS(Form!$BW$7:$BW$19)),1)</f>
        <v>The following activities will be undertaken- tackling in-school/local problems such as testing &amp; assuring clean drinking water for school students or testing the quality of food provided in MID-day Meal.</v>
      </c>
      <c r="EW4" s="193" t="s">
        <v>751</v>
      </c>
    </row>
    <row r="5" spans="1:153">
      <c r="K5" s="180"/>
      <c r="L5" s="180"/>
      <c r="N5" s="180"/>
      <c r="O5" s="180"/>
      <c r="P5" s="180"/>
      <c r="R5" s="180"/>
      <c r="S5" s="180"/>
      <c r="T5" s="180"/>
      <c r="U5" s="180"/>
      <c r="V5" s="180"/>
      <c r="W5" s="180"/>
      <c r="X5" s="180"/>
      <c r="Y5" s="180"/>
      <c r="Z5" s="180"/>
      <c r="AC5" s="180"/>
      <c r="AD5" s="180"/>
      <c r="AG5" s="180"/>
      <c r="AH5" s="180"/>
      <c r="AI5" s="180"/>
      <c r="AK5" s="180"/>
      <c r="AL5" s="180"/>
      <c r="AM5" s="180"/>
      <c r="AN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Q5" s="180"/>
      <c r="CR5" s="180"/>
      <c r="CS5" s="180"/>
      <c r="CT5" s="180"/>
      <c r="CV5" s="196"/>
      <c r="CW5" s="180"/>
      <c r="CX5" s="180"/>
      <c r="CY5" s="180"/>
      <c r="DA5" s="180"/>
      <c r="DB5" s="180"/>
      <c r="DC5" s="180"/>
      <c r="DD5" s="180"/>
      <c r="DF5" s="180"/>
      <c r="DG5" s="180"/>
      <c r="DH5" s="180"/>
      <c r="DI5" s="180"/>
      <c r="DK5" s="180"/>
      <c r="DL5" s="180"/>
      <c r="DM5" s="180"/>
      <c r="DN5" s="180"/>
      <c r="DO5" s="180"/>
      <c r="DQ5" s="180"/>
      <c r="DR5" s="180"/>
      <c r="DS5" s="180"/>
      <c r="DT5" s="180"/>
      <c r="DU5" s="180"/>
      <c r="DW5" s="180"/>
      <c r="DX5" s="180"/>
      <c r="DY5" s="180"/>
      <c r="DZ5" s="180"/>
      <c r="EA5" s="180"/>
      <c r="EC5" s="180"/>
      <c r="ED5" s="180"/>
      <c r="EE5" s="180"/>
      <c r="EF5" s="180"/>
      <c r="EG5" s="180"/>
      <c r="EI5" s="180"/>
      <c r="EJ5" s="180"/>
      <c r="EK5" s="180"/>
      <c r="EL5" s="180"/>
      <c r="EM5" s="180"/>
      <c r="EO5" s="180"/>
      <c r="EP5" s="180"/>
      <c r="EQ5" s="180"/>
      <c r="ER5" s="180"/>
      <c r="ES5" s="180"/>
      <c r="ET5" s="180"/>
      <c r="EW5" s="180"/>
    </row>
    <row r="6" spans="1:153">
      <c r="K6" s="180"/>
      <c r="L6" s="180"/>
      <c r="N6" s="180"/>
      <c r="O6" s="180"/>
      <c r="P6" s="180"/>
      <c r="R6" s="180"/>
      <c r="S6" s="180"/>
      <c r="T6" s="180"/>
      <c r="U6" s="180"/>
      <c r="V6" s="180"/>
      <c r="W6" s="180"/>
      <c r="X6" s="180"/>
      <c r="Y6" s="180"/>
      <c r="Z6" s="180"/>
      <c r="AC6" s="180"/>
      <c r="AD6" s="180"/>
      <c r="AG6" s="180"/>
      <c r="AH6" s="180"/>
      <c r="AI6" s="180"/>
      <c r="AK6" s="180"/>
      <c r="AL6" s="180"/>
      <c r="AM6" s="180"/>
      <c r="AN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c r="BM6" s="180"/>
      <c r="BN6" s="180"/>
      <c r="BO6" s="180"/>
      <c r="BP6" s="180"/>
      <c r="BQ6" s="180"/>
      <c r="BR6" s="180"/>
      <c r="BS6" s="180"/>
      <c r="BT6" s="180"/>
      <c r="BU6" s="180"/>
      <c r="BV6" s="180"/>
      <c r="BW6" s="180"/>
      <c r="BX6" s="180"/>
      <c r="BY6" s="180"/>
      <c r="BZ6" s="180"/>
      <c r="CA6" s="180"/>
      <c r="CB6" s="180"/>
      <c r="CC6" s="180"/>
      <c r="CD6" s="180"/>
      <c r="CE6" s="180"/>
      <c r="CF6" s="180"/>
      <c r="CG6" s="180"/>
      <c r="CH6" s="180"/>
      <c r="CI6" s="180"/>
      <c r="CJ6" s="180"/>
      <c r="CK6" s="180"/>
      <c r="CL6" s="180"/>
      <c r="CM6" s="180"/>
      <c r="CN6" s="180"/>
      <c r="CO6" s="180"/>
      <c r="CQ6" s="180"/>
      <c r="CR6" s="180"/>
      <c r="CS6" s="180"/>
      <c r="CT6" s="180"/>
      <c r="CV6" s="180"/>
      <c r="CW6" s="180"/>
      <c r="CX6" s="180"/>
      <c r="CY6" s="180"/>
      <c r="DA6" s="180"/>
      <c r="DB6" s="180"/>
      <c r="DC6" s="180"/>
      <c r="DD6" s="180"/>
      <c r="DF6" s="180"/>
      <c r="DG6" s="180"/>
      <c r="DH6" s="180"/>
      <c r="DI6" s="180"/>
      <c r="DK6" s="180"/>
      <c r="DL6" s="180"/>
      <c r="DM6" s="180"/>
      <c r="DN6" s="180"/>
      <c r="DO6" s="180"/>
      <c r="DQ6" s="180"/>
      <c r="DR6" s="180"/>
      <c r="DS6" s="180"/>
      <c r="DT6" s="180"/>
      <c r="DU6" s="180"/>
      <c r="DW6" s="180"/>
      <c r="DX6" s="180"/>
      <c r="DY6" s="180"/>
      <c r="DZ6" s="180"/>
      <c r="EA6" s="180"/>
      <c r="EC6" s="180"/>
      <c r="ED6" s="180"/>
      <c r="EE6" s="180"/>
      <c r="EF6" s="180"/>
      <c r="EG6" s="180"/>
      <c r="EI6" s="180"/>
      <c r="EJ6" s="180"/>
      <c r="EK6" s="180"/>
      <c r="EL6" s="180"/>
      <c r="EM6" s="180"/>
      <c r="EO6" s="180"/>
      <c r="EP6" s="180"/>
      <c r="EQ6" s="180"/>
      <c r="ER6" s="180"/>
      <c r="ES6" s="180"/>
      <c r="ET6" s="180"/>
      <c r="EW6" s="180"/>
    </row>
    <row r="7" spans="1:153">
      <c r="K7" s="180"/>
      <c r="L7" s="180"/>
      <c r="N7" s="180"/>
      <c r="O7" s="180"/>
      <c r="P7" s="180"/>
      <c r="R7" s="180"/>
      <c r="S7" s="180"/>
      <c r="T7" s="180"/>
      <c r="U7" s="180"/>
      <c r="V7" s="180"/>
      <c r="W7" s="180"/>
      <c r="X7" s="180"/>
      <c r="Y7" s="180"/>
      <c r="Z7" s="180"/>
      <c r="AC7" s="180"/>
      <c r="AD7" s="180"/>
      <c r="AG7" s="180"/>
      <c r="AH7" s="180"/>
      <c r="AI7" s="180"/>
      <c r="AK7" s="180"/>
      <c r="AL7" s="180"/>
      <c r="AM7" s="180"/>
      <c r="AN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0"/>
      <c r="CO7" s="180"/>
      <c r="CQ7" s="180"/>
      <c r="CR7" s="180"/>
      <c r="CS7" s="180"/>
      <c r="CT7" s="180"/>
      <c r="CV7" s="180"/>
      <c r="CW7" s="180"/>
      <c r="CX7" s="180"/>
      <c r="CY7" s="180"/>
      <c r="DA7" s="180"/>
      <c r="DB7" s="180"/>
      <c r="DC7" s="180"/>
      <c r="DD7" s="180"/>
      <c r="DF7" s="180"/>
      <c r="DG7" s="180"/>
      <c r="DH7" s="180"/>
      <c r="DI7" s="180"/>
      <c r="DK7" s="180"/>
      <c r="DL7" s="180"/>
      <c r="DM7" s="180"/>
      <c r="DN7" s="180"/>
      <c r="DO7" s="180"/>
      <c r="DQ7" s="180"/>
      <c r="DR7" s="180"/>
      <c r="DS7" s="180"/>
      <c r="DT7" s="180"/>
      <c r="DU7" s="180"/>
      <c r="DW7" s="180"/>
      <c r="DX7" s="180"/>
      <c r="DY7" s="180"/>
      <c r="DZ7" s="180"/>
      <c r="EA7" s="180"/>
      <c r="EC7" s="180"/>
      <c r="ED7" s="180"/>
      <c r="EE7" s="180"/>
      <c r="EF7" s="180"/>
      <c r="EG7" s="180"/>
      <c r="EI7" s="180"/>
      <c r="EJ7" s="180"/>
      <c r="EK7" s="180"/>
      <c r="EL7" s="180"/>
      <c r="EM7" s="180"/>
      <c r="EO7" s="180"/>
      <c r="EP7" s="180"/>
      <c r="EQ7" s="180"/>
      <c r="ER7" s="180"/>
      <c r="ES7" s="180"/>
      <c r="ET7" s="180"/>
      <c r="EW7" s="180"/>
    </row>
    <row r="8" spans="1:153">
      <c r="K8" s="180"/>
      <c r="L8" s="180"/>
      <c r="N8" s="180"/>
      <c r="O8" s="180"/>
      <c r="P8" s="180"/>
      <c r="R8" s="180"/>
      <c r="S8" s="180"/>
      <c r="T8" s="180"/>
      <c r="U8" s="180"/>
      <c r="V8" s="180"/>
      <c r="W8" s="180"/>
      <c r="X8" s="180"/>
      <c r="Y8" s="180"/>
      <c r="Z8" s="180"/>
      <c r="AC8" s="180"/>
      <c r="AD8" s="180"/>
      <c r="AG8" s="180"/>
      <c r="AH8" s="180"/>
      <c r="AI8" s="180"/>
      <c r="AK8" s="180"/>
      <c r="AL8" s="180"/>
      <c r="AM8" s="180"/>
      <c r="AN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0"/>
      <c r="CE8" s="180"/>
      <c r="CF8" s="180"/>
      <c r="CG8" s="180"/>
      <c r="CH8" s="180"/>
      <c r="CI8" s="180"/>
      <c r="CJ8" s="180"/>
      <c r="CK8" s="180"/>
      <c r="CL8" s="180"/>
      <c r="CM8" s="180"/>
      <c r="CN8" s="180"/>
      <c r="CO8" s="180"/>
      <c r="CQ8" s="180"/>
      <c r="CR8" s="180"/>
      <c r="CS8" s="180"/>
      <c r="CT8" s="180"/>
      <c r="CV8" s="180"/>
      <c r="CW8" s="180"/>
      <c r="CX8" s="180"/>
      <c r="CY8" s="180"/>
      <c r="DA8" s="180"/>
      <c r="DB8" s="180"/>
      <c r="DC8" s="180"/>
      <c r="DD8" s="180"/>
      <c r="DF8" s="180"/>
      <c r="DG8" s="180"/>
      <c r="DH8" s="180"/>
      <c r="DI8" s="180"/>
      <c r="DK8" s="180"/>
      <c r="DL8" s="180"/>
      <c r="DM8" s="180"/>
      <c r="DN8" s="180"/>
      <c r="DO8" s="180"/>
      <c r="DQ8" s="180"/>
      <c r="DR8" s="180"/>
      <c r="DS8" s="180"/>
      <c r="DT8" s="180"/>
      <c r="DU8" s="180"/>
      <c r="DW8" s="180"/>
      <c r="DX8" s="180"/>
      <c r="DY8" s="180"/>
      <c r="DZ8" s="180"/>
      <c r="EA8" s="180"/>
      <c r="EC8" s="180"/>
      <c r="ED8" s="180"/>
      <c r="EE8" s="180"/>
      <c r="EF8" s="180"/>
      <c r="EG8" s="180"/>
      <c r="EI8" s="180"/>
      <c r="EJ8" s="180"/>
      <c r="EK8" s="180"/>
      <c r="EL8" s="180"/>
      <c r="EM8" s="180"/>
      <c r="EO8" s="180"/>
      <c r="EP8" s="180"/>
      <c r="EQ8" s="180"/>
      <c r="ER8" s="180"/>
      <c r="ES8" s="180"/>
      <c r="ET8" s="180"/>
      <c r="EW8" s="180"/>
    </row>
    <row r="9" spans="1:153">
      <c r="K9" s="180"/>
      <c r="L9" s="180"/>
      <c r="N9" s="180"/>
      <c r="O9" s="180"/>
      <c r="P9" s="180"/>
      <c r="R9" s="180"/>
      <c r="S9" s="180"/>
      <c r="T9" s="180"/>
      <c r="U9" s="180"/>
      <c r="V9" s="180"/>
      <c r="W9" s="180"/>
      <c r="X9" s="180"/>
      <c r="Y9" s="180"/>
      <c r="Z9" s="180"/>
      <c r="AC9" s="180"/>
      <c r="AD9" s="180"/>
      <c r="AG9" s="180"/>
      <c r="AH9" s="180"/>
      <c r="AI9" s="180"/>
      <c r="AK9" s="180"/>
      <c r="AL9" s="180"/>
      <c r="AM9" s="180"/>
      <c r="AN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0"/>
      <c r="BO9" s="180"/>
      <c r="BP9" s="180"/>
      <c r="BQ9" s="180"/>
      <c r="BR9" s="180"/>
      <c r="BS9" s="180"/>
      <c r="BT9" s="180"/>
      <c r="BU9" s="180"/>
      <c r="BV9" s="180"/>
      <c r="BW9" s="180"/>
      <c r="BX9" s="180"/>
      <c r="BY9" s="180"/>
      <c r="BZ9" s="180"/>
      <c r="CA9" s="180"/>
      <c r="CB9" s="180"/>
      <c r="CC9" s="180"/>
      <c r="CD9" s="180"/>
      <c r="CE9" s="180"/>
      <c r="CF9" s="180"/>
      <c r="CG9" s="180"/>
      <c r="CH9" s="180"/>
      <c r="CI9" s="180"/>
      <c r="CJ9" s="180"/>
      <c r="CK9" s="180"/>
      <c r="CL9" s="180"/>
      <c r="CM9" s="180"/>
      <c r="CN9" s="180"/>
      <c r="CO9" s="180"/>
      <c r="CQ9" s="180"/>
      <c r="CR9" s="180"/>
      <c r="CS9" s="180"/>
      <c r="CT9" s="180"/>
      <c r="CV9" s="180"/>
      <c r="CW9" s="180"/>
      <c r="CX9" s="180"/>
      <c r="CY9" s="180"/>
      <c r="DA9" s="180"/>
      <c r="DB9" s="180"/>
      <c r="DC9" s="180"/>
      <c r="DD9" s="180"/>
      <c r="DF9" s="180"/>
      <c r="DG9" s="180"/>
      <c r="DH9" s="180"/>
      <c r="DI9" s="180"/>
      <c r="DK9" s="180"/>
      <c r="DL9" s="180"/>
      <c r="DM9" s="180"/>
      <c r="DN9" s="180"/>
      <c r="DO9" s="180"/>
      <c r="DQ9" s="180"/>
      <c r="DR9" s="180"/>
      <c r="DS9" s="180"/>
      <c r="DT9" s="180"/>
      <c r="DU9" s="180"/>
      <c r="DW9" s="180"/>
      <c r="DX9" s="180"/>
      <c r="DY9" s="180"/>
      <c r="DZ9" s="180"/>
      <c r="EA9" s="180"/>
      <c r="EC9" s="180"/>
      <c r="ED9" s="180"/>
      <c r="EE9" s="180"/>
      <c r="EF9" s="180"/>
      <c r="EG9" s="180"/>
      <c r="EI9" s="180"/>
      <c r="EJ9" s="180"/>
      <c r="EK9" s="180"/>
      <c r="EL9" s="180"/>
      <c r="EM9" s="180"/>
      <c r="EO9" s="180"/>
      <c r="EP9" s="180"/>
      <c r="EQ9" s="180"/>
      <c r="ER9" s="180"/>
      <c r="ES9" s="180"/>
      <c r="ET9" s="180"/>
      <c r="EW9" s="180"/>
    </row>
    <row r="10" spans="1:153">
      <c r="K10" s="180"/>
      <c r="L10" s="180"/>
      <c r="N10" s="180"/>
      <c r="O10" s="180"/>
      <c r="P10" s="180"/>
      <c r="R10" s="180"/>
      <c r="S10" s="180"/>
      <c r="T10" s="180"/>
      <c r="U10" s="180"/>
      <c r="V10" s="180"/>
      <c r="W10" s="180"/>
      <c r="X10" s="180"/>
      <c r="Y10" s="180"/>
      <c r="Z10" s="180"/>
      <c r="AC10" s="180"/>
      <c r="AD10" s="180"/>
      <c r="AG10" s="180"/>
      <c r="AH10" s="180"/>
      <c r="AI10" s="180"/>
      <c r="AK10" s="180"/>
      <c r="AL10" s="180"/>
      <c r="AM10" s="180"/>
      <c r="AN10" s="180"/>
      <c r="AP10" s="180"/>
      <c r="AQ10" s="180"/>
      <c r="AR10" s="180"/>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0"/>
      <c r="BO10" s="180"/>
      <c r="BP10" s="180"/>
      <c r="BQ10" s="180"/>
      <c r="BR10" s="180"/>
      <c r="BS10" s="180"/>
      <c r="BT10" s="180"/>
      <c r="BU10" s="180"/>
      <c r="BV10" s="180"/>
      <c r="BW10" s="180"/>
      <c r="BX10" s="180"/>
      <c r="BY10" s="180"/>
      <c r="BZ10" s="180"/>
      <c r="CA10" s="180"/>
      <c r="CB10" s="180"/>
      <c r="CC10" s="180"/>
      <c r="CD10" s="180"/>
      <c r="CE10" s="180"/>
      <c r="CF10" s="180"/>
      <c r="CG10" s="180"/>
      <c r="CH10" s="180"/>
      <c r="CI10" s="180"/>
      <c r="CJ10" s="180"/>
      <c r="CK10" s="180"/>
      <c r="CL10" s="180"/>
      <c r="CM10" s="180"/>
      <c r="CN10" s="180"/>
      <c r="CO10" s="180"/>
      <c r="CQ10" s="180"/>
      <c r="CR10" s="180"/>
      <c r="CS10" s="180"/>
      <c r="CT10" s="180"/>
      <c r="CV10" s="180"/>
      <c r="CW10" s="180"/>
      <c r="CX10" s="180"/>
      <c r="CY10" s="180"/>
      <c r="DA10" s="180"/>
      <c r="DB10" s="180"/>
      <c r="DC10" s="180"/>
      <c r="DD10" s="180"/>
      <c r="DF10" s="180"/>
      <c r="DG10" s="180"/>
      <c r="DH10" s="180"/>
      <c r="DI10" s="180"/>
      <c r="DK10" s="180"/>
      <c r="DL10" s="180"/>
      <c r="DM10" s="180"/>
      <c r="DN10" s="180"/>
      <c r="DO10" s="180"/>
      <c r="DQ10" s="180"/>
      <c r="DR10" s="180"/>
      <c r="DS10" s="180"/>
      <c r="DT10" s="180"/>
      <c r="DU10" s="180"/>
      <c r="DW10" s="180"/>
      <c r="DX10" s="180"/>
      <c r="DY10" s="180"/>
      <c r="DZ10" s="180"/>
      <c r="EA10" s="180"/>
      <c r="EC10" s="180"/>
      <c r="ED10" s="180"/>
      <c r="EE10" s="180"/>
      <c r="EF10" s="180"/>
      <c r="EG10" s="180"/>
      <c r="EI10" s="180"/>
      <c r="EJ10" s="180"/>
      <c r="EK10" s="180"/>
      <c r="EL10" s="180"/>
      <c r="EM10" s="180"/>
      <c r="EO10" s="180"/>
      <c r="EP10" s="180"/>
      <c r="EQ10" s="180"/>
      <c r="ER10" s="180"/>
      <c r="ES10" s="180"/>
      <c r="ET10" s="180"/>
      <c r="EW10" s="180"/>
    </row>
    <row r="11" spans="1:153">
      <c r="K11" s="180"/>
      <c r="L11" s="180"/>
      <c r="N11" s="180"/>
      <c r="O11" s="180"/>
      <c r="P11" s="180"/>
      <c r="R11" s="180"/>
      <c r="S11" s="180"/>
      <c r="T11" s="180"/>
      <c r="U11" s="180"/>
      <c r="V11" s="180"/>
      <c r="W11" s="180"/>
      <c r="X11" s="180"/>
      <c r="Y11" s="180"/>
      <c r="Z11" s="180"/>
      <c r="AC11" s="180"/>
      <c r="AD11" s="180"/>
      <c r="AG11" s="180"/>
      <c r="AH11" s="180"/>
      <c r="AI11" s="180"/>
      <c r="AK11" s="180"/>
      <c r="AL11" s="180"/>
      <c r="AM11" s="180"/>
      <c r="AN11" s="180"/>
      <c r="AP11" s="180"/>
      <c r="AQ11" s="180"/>
      <c r="AR11" s="180"/>
      <c r="AS11" s="180"/>
      <c r="AT11" s="180"/>
      <c r="AU11" s="180"/>
      <c r="AV11" s="180"/>
      <c r="AW11" s="180"/>
      <c r="AX11" s="180"/>
      <c r="AY11" s="180"/>
      <c r="AZ11" s="180"/>
      <c r="BA11" s="180"/>
      <c r="BB11" s="180"/>
      <c r="BC11" s="180"/>
      <c r="BD11" s="180"/>
      <c r="BE11" s="180"/>
      <c r="BF11" s="180"/>
      <c r="BG11" s="180"/>
      <c r="BH11" s="180"/>
      <c r="BI11" s="180"/>
      <c r="BJ11" s="180"/>
      <c r="BK11" s="180"/>
      <c r="BL11" s="180"/>
      <c r="BM11" s="180"/>
      <c r="BN11" s="180"/>
      <c r="BO11" s="180"/>
      <c r="BP11" s="180"/>
      <c r="BQ11" s="180"/>
      <c r="BR11" s="180"/>
      <c r="BS11" s="180"/>
      <c r="BT11" s="180"/>
      <c r="BU11" s="180"/>
      <c r="BV11" s="180"/>
      <c r="BW11" s="180"/>
      <c r="BX11" s="180"/>
      <c r="BY11" s="180"/>
      <c r="BZ11" s="180"/>
      <c r="CA11" s="180"/>
      <c r="CB11" s="180"/>
      <c r="CC11" s="180"/>
      <c r="CD11" s="180"/>
      <c r="CE11" s="180"/>
      <c r="CF11" s="180"/>
      <c r="CG11" s="180"/>
      <c r="CH11" s="180"/>
      <c r="CI11" s="180"/>
      <c r="CJ11" s="180"/>
      <c r="CK11" s="180"/>
      <c r="CL11" s="180"/>
      <c r="CM11" s="180"/>
      <c r="CN11" s="180"/>
      <c r="CO11" s="180"/>
      <c r="CQ11" s="180"/>
      <c r="CR11" s="180"/>
      <c r="CS11" s="180"/>
      <c r="CT11" s="180"/>
      <c r="CV11" s="180"/>
      <c r="CW11" s="180"/>
      <c r="CX11" s="180"/>
      <c r="CY11" s="180"/>
      <c r="DA11" s="180"/>
      <c r="DB11" s="180"/>
      <c r="DC11" s="180"/>
      <c r="DD11" s="180"/>
      <c r="DF11" s="180"/>
      <c r="DG11" s="180"/>
      <c r="DH11" s="180"/>
      <c r="DI11" s="180"/>
      <c r="DK11" s="180"/>
      <c r="DL11" s="180"/>
      <c r="DM11" s="180"/>
      <c r="DN11" s="180"/>
      <c r="DO11" s="180"/>
      <c r="DQ11" s="180"/>
      <c r="DR11" s="180"/>
      <c r="DS11" s="180"/>
      <c r="DT11" s="180"/>
      <c r="DU11" s="180"/>
      <c r="DW11" s="180"/>
      <c r="DX11" s="180"/>
      <c r="DY11" s="180"/>
      <c r="DZ11" s="180"/>
      <c r="EA11" s="180"/>
      <c r="EC11" s="180"/>
      <c r="ED11" s="180"/>
      <c r="EE11" s="180"/>
      <c r="EF11" s="180"/>
      <c r="EG11" s="180"/>
      <c r="EI11" s="180"/>
      <c r="EJ11" s="180"/>
      <c r="EK11" s="180"/>
      <c r="EL11" s="180"/>
      <c r="EM11" s="180"/>
      <c r="EO11" s="180"/>
      <c r="EP11" s="180"/>
      <c r="EQ11" s="180"/>
      <c r="ER11" s="180"/>
      <c r="ES11" s="180"/>
      <c r="ET11" s="180"/>
      <c r="EW11" s="180"/>
    </row>
    <row r="12" spans="1:153">
      <c r="K12" s="180"/>
      <c r="L12" s="180"/>
      <c r="N12" s="180"/>
      <c r="O12" s="180"/>
      <c r="P12" s="180"/>
      <c r="R12" s="180"/>
      <c r="S12" s="180"/>
      <c r="T12" s="180"/>
      <c r="U12" s="180"/>
      <c r="V12" s="180"/>
      <c r="W12" s="180"/>
      <c r="X12" s="180"/>
      <c r="Y12" s="180"/>
      <c r="Z12" s="180"/>
      <c r="AC12" s="180"/>
      <c r="AD12" s="180"/>
      <c r="AG12" s="180"/>
      <c r="AH12" s="180"/>
      <c r="AI12" s="180"/>
      <c r="AK12" s="180"/>
      <c r="AL12" s="180"/>
      <c r="AM12" s="180"/>
      <c r="AN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c r="BQ12" s="180"/>
      <c r="BR12" s="180"/>
      <c r="BS12" s="180"/>
      <c r="BT12" s="180"/>
      <c r="BU12" s="180"/>
      <c r="BV12" s="180"/>
      <c r="BW12" s="180"/>
      <c r="BX12" s="180"/>
      <c r="BY12" s="180"/>
      <c r="BZ12" s="180"/>
      <c r="CA12" s="180"/>
      <c r="CB12" s="180"/>
      <c r="CC12" s="180"/>
      <c r="CD12" s="180"/>
      <c r="CE12" s="180"/>
      <c r="CF12" s="180"/>
      <c r="CG12" s="180"/>
      <c r="CH12" s="180"/>
      <c r="CI12" s="180"/>
      <c r="CJ12" s="180"/>
      <c r="CK12" s="180"/>
      <c r="CL12" s="180"/>
      <c r="CM12" s="180"/>
      <c r="CN12" s="180"/>
      <c r="CO12" s="180"/>
      <c r="CQ12" s="180"/>
      <c r="CR12" s="180"/>
      <c r="CS12" s="180"/>
      <c r="CT12" s="180"/>
      <c r="CV12" s="180"/>
      <c r="CW12" s="180"/>
      <c r="CX12" s="180"/>
      <c r="CY12" s="180"/>
      <c r="DA12" s="180"/>
      <c r="DB12" s="180"/>
      <c r="DC12" s="180"/>
      <c r="DD12" s="180"/>
      <c r="DF12" s="180"/>
      <c r="DG12" s="180"/>
      <c r="DH12" s="180"/>
      <c r="DI12" s="180"/>
      <c r="DK12" s="180"/>
      <c r="DL12" s="180"/>
      <c r="DM12" s="180"/>
      <c r="DN12" s="180"/>
      <c r="DO12" s="180"/>
      <c r="DQ12" s="180"/>
      <c r="DR12" s="180"/>
      <c r="DS12" s="180"/>
      <c r="DT12" s="180"/>
      <c r="DU12" s="180"/>
      <c r="DW12" s="180"/>
      <c r="DX12" s="180"/>
      <c r="DY12" s="180"/>
      <c r="DZ12" s="180"/>
      <c r="EA12" s="180"/>
      <c r="EC12" s="180"/>
      <c r="ED12" s="180"/>
      <c r="EE12" s="180"/>
      <c r="EF12" s="180"/>
      <c r="EG12" s="180"/>
      <c r="EI12" s="180"/>
      <c r="EJ12" s="180"/>
      <c r="EK12" s="180"/>
      <c r="EL12" s="180"/>
      <c r="EM12" s="180"/>
      <c r="EO12" s="180"/>
      <c r="EP12" s="180"/>
      <c r="EQ12" s="180"/>
      <c r="ER12" s="180"/>
      <c r="ES12" s="180"/>
      <c r="ET12" s="180"/>
      <c r="EW12" s="180"/>
    </row>
    <row r="13" spans="1:153">
      <c r="K13" s="180"/>
      <c r="L13" s="180"/>
      <c r="N13" s="180"/>
      <c r="O13" s="180"/>
      <c r="P13" s="180"/>
      <c r="R13" s="180"/>
      <c r="S13" s="180"/>
      <c r="T13" s="180"/>
      <c r="U13" s="180"/>
      <c r="V13" s="180"/>
      <c r="W13" s="180"/>
      <c r="X13" s="180"/>
      <c r="Y13" s="180"/>
      <c r="Z13" s="180"/>
      <c r="AC13" s="180"/>
      <c r="AD13" s="180"/>
      <c r="AG13" s="180"/>
      <c r="AH13" s="180"/>
      <c r="AI13" s="180"/>
      <c r="AK13" s="180"/>
      <c r="AL13" s="180"/>
      <c r="AM13" s="180"/>
      <c r="AN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c r="BQ13" s="180"/>
      <c r="BR13" s="180"/>
      <c r="BS13" s="180"/>
      <c r="BT13" s="180"/>
      <c r="BU13" s="180"/>
      <c r="BV13" s="180"/>
      <c r="BW13" s="180"/>
      <c r="BX13" s="180"/>
      <c r="BY13" s="180"/>
      <c r="BZ13" s="180"/>
      <c r="CA13" s="180"/>
      <c r="CB13" s="180"/>
      <c r="CC13" s="180"/>
      <c r="CD13" s="180"/>
      <c r="CE13" s="180"/>
      <c r="CF13" s="180"/>
      <c r="CG13" s="180"/>
      <c r="CH13" s="180"/>
      <c r="CI13" s="180"/>
      <c r="CJ13" s="180"/>
      <c r="CK13" s="180"/>
      <c r="CL13" s="180"/>
      <c r="CM13" s="180"/>
      <c r="CN13" s="180"/>
      <c r="CO13" s="180"/>
      <c r="CQ13" s="180"/>
      <c r="CR13" s="180"/>
      <c r="CS13" s="180"/>
      <c r="CT13" s="180"/>
      <c r="CV13" s="180"/>
      <c r="CW13" s="180"/>
      <c r="CX13" s="180"/>
      <c r="CY13" s="180"/>
      <c r="DA13" s="180"/>
      <c r="DB13" s="180"/>
      <c r="DC13" s="180"/>
      <c r="DD13" s="180"/>
      <c r="DF13" s="180"/>
      <c r="DG13" s="180"/>
      <c r="DH13" s="180"/>
      <c r="DI13" s="180"/>
      <c r="DK13" s="180"/>
      <c r="DL13" s="180"/>
      <c r="DM13" s="180"/>
      <c r="DN13" s="180"/>
      <c r="DO13" s="180"/>
      <c r="DQ13" s="180"/>
      <c r="DR13" s="180"/>
      <c r="DS13" s="180"/>
      <c r="DT13" s="180"/>
      <c r="DU13" s="180"/>
      <c r="DW13" s="180"/>
      <c r="DX13" s="180"/>
      <c r="DY13" s="180"/>
      <c r="DZ13" s="180"/>
      <c r="EA13" s="180"/>
      <c r="EC13" s="180"/>
      <c r="ED13" s="180"/>
      <c r="EE13" s="180"/>
      <c r="EF13" s="180"/>
      <c r="EG13" s="180"/>
      <c r="EI13" s="180"/>
      <c r="EJ13" s="180"/>
      <c r="EK13" s="180"/>
      <c r="EL13" s="180"/>
      <c r="EM13" s="180"/>
      <c r="EO13" s="180"/>
      <c r="EP13" s="180"/>
      <c r="EQ13" s="180"/>
      <c r="ER13" s="180"/>
      <c r="ES13" s="180"/>
      <c r="ET13" s="180"/>
      <c r="EW13" s="180"/>
    </row>
    <row r="14" spans="1:153">
      <c r="K14" s="180"/>
      <c r="L14" s="180"/>
      <c r="N14" s="180"/>
      <c r="O14" s="180"/>
      <c r="P14" s="180"/>
      <c r="R14" s="180"/>
      <c r="S14" s="180"/>
      <c r="T14" s="180"/>
      <c r="U14" s="180"/>
      <c r="V14" s="180"/>
      <c r="W14" s="180"/>
      <c r="X14" s="180"/>
      <c r="Y14" s="180"/>
      <c r="Z14" s="180"/>
      <c r="AC14" s="180"/>
      <c r="AD14" s="180"/>
      <c r="AG14" s="180"/>
      <c r="AH14" s="180"/>
      <c r="AI14" s="180"/>
      <c r="AK14" s="180"/>
      <c r="AL14" s="180"/>
      <c r="AM14" s="180"/>
      <c r="AN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c r="BO14" s="180"/>
      <c r="BP14" s="180"/>
      <c r="BQ14" s="180"/>
      <c r="BR14" s="180"/>
      <c r="BS14" s="180"/>
      <c r="BT14" s="180"/>
      <c r="BU14" s="180"/>
      <c r="BV14" s="180"/>
      <c r="BW14" s="180"/>
      <c r="BX14" s="180"/>
      <c r="BY14" s="180"/>
      <c r="BZ14" s="180"/>
      <c r="CA14" s="180"/>
      <c r="CB14" s="180"/>
      <c r="CC14" s="180"/>
      <c r="CD14" s="180"/>
      <c r="CE14" s="180"/>
      <c r="CF14" s="180"/>
      <c r="CG14" s="180"/>
      <c r="CH14" s="180"/>
      <c r="CI14" s="180"/>
      <c r="CJ14" s="180"/>
      <c r="CK14" s="180"/>
      <c r="CL14" s="180"/>
      <c r="CM14" s="180"/>
      <c r="CN14" s="180"/>
      <c r="CO14" s="180"/>
      <c r="CQ14" s="180"/>
      <c r="CR14" s="180"/>
      <c r="CS14" s="180"/>
      <c r="CT14" s="180"/>
      <c r="CV14" s="180"/>
      <c r="CW14" s="180"/>
      <c r="CX14" s="180"/>
      <c r="CY14" s="180"/>
      <c r="DA14" s="180"/>
      <c r="DB14" s="180"/>
      <c r="DC14" s="180"/>
      <c r="DD14" s="180"/>
      <c r="DF14" s="180"/>
      <c r="DG14" s="180"/>
      <c r="DH14" s="180"/>
      <c r="DI14" s="180"/>
      <c r="DK14" s="180"/>
      <c r="DL14" s="180"/>
      <c r="DM14" s="180"/>
      <c r="DN14" s="180"/>
      <c r="DO14" s="180"/>
      <c r="DQ14" s="180"/>
      <c r="DR14" s="180"/>
      <c r="DS14" s="180"/>
      <c r="DT14" s="180"/>
      <c r="DU14" s="180"/>
      <c r="DW14" s="180"/>
      <c r="DX14" s="180"/>
      <c r="DY14" s="180"/>
      <c r="DZ14" s="180"/>
      <c r="EA14" s="180"/>
      <c r="EC14" s="180"/>
      <c r="ED14" s="180"/>
      <c r="EE14" s="180"/>
      <c r="EF14" s="180"/>
      <c r="EG14" s="180"/>
      <c r="EI14" s="180"/>
      <c r="EJ14" s="180"/>
      <c r="EK14" s="180"/>
      <c r="EL14" s="180"/>
      <c r="EM14" s="180"/>
      <c r="EO14" s="180"/>
      <c r="EP14" s="180"/>
      <c r="EQ14" s="180"/>
      <c r="ER14" s="180"/>
      <c r="ES14" s="180"/>
      <c r="ET14" s="180"/>
      <c r="EW14" s="180"/>
    </row>
    <row r="15" spans="1:153">
      <c r="K15" s="180"/>
      <c r="L15" s="180"/>
      <c r="N15" s="180"/>
      <c r="O15" s="180"/>
      <c r="P15" s="180"/>
      <c r="R15" s="180"/>
      <c r="S15" s="180"/>
      <c r="T15" s="180"/>
      <c r="U15" s="180"/>
      <c r="V15" s="180"/>
      <c r="W15" s="180"/>
      <c r="X15" s="180"/>
      <c r="Y15" s="180"/>
      <c r="Z15" s="180"/>
      <c r="AC15" s="180"/>
      <c r="AD15" s="180"/>
      <c r="AG15" s="180"/>
      <c r="AH15" s="180"/>
      <c r="AI15" s="180"/>
      <c r="AK15" s="180"/>
      <c r="AL15" s="180"/>
      <c r="AM15" s="180"/>
      <c r="AN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180"/>
      <c r="CA15" s="180"/>
      <c r="CB15" s="180"/>
      <c r="CC15" s="180"/>
      <c r="CD15" s="180"/>
      <c r="CE15" s="180"/>
      <c r="CF15" s="180"/>
      <c r="CG15" s="180"/>
      <c r="CH15" s="180"/>
      <c r="CI15" s="180"/>
      <c r="CJ15" s="180"/>
      <c r="CK15" s="180"/>
      <c r="CL15" s="180"/>
      <c r="CM15" s="180"/>
      <c r="CN15" s="180"/>
      <c r="CO15" s="180"/>
      <c r="CQ15" s="180"/>
      <c r="CR15" s="180"/>
      <c r="CS15" s="180"/>
      <c r="CT15" s="180"/>
      <c r="CV15" s="180"/>
      <c r="CW15" s="180"/>
      <c r="CX15" s="180"/>
      <c r="CY15" s="180"/>
      <c r="DA15" s="180"/>
      <c r="DB15" s="180"/>
      <c r="DC15" s="180"/>
      <c r="DD15" s="180"/>
      <c r="DF15" s="180"/>
      <c r="DG15" s="180"/>
      <c r="DH15" s="180"/>
      <c r="DI15" s="180"/>
      <c r="DK15" s="180"/>
      <c r="DL15" s="180"/>
      <c r="DM15" s="180"/>
      <c r="DN15" s="180"/>
      <c r="DO15" s="180"/>
      <c r="DQ15" s="180"/>
      <c r="DR15" s="180"/>
      <c r="DS15" s="180"/>
      <c r="DT15" s="180"/>
      <c r="DU15" s="180"/>
      <c r="DW15" s="180"/>
      <c r="DX15" s="180"/>
      <c r="DY15" s="180"/>
      <c r="DZ15" s="180"/>
      <c r="EA15" s="180"/>
      <c r="EC15" s="180"/>
      <c r="ED15" s="180"/>
      <c r="EE15" s="180"/>
      <c r="EF15" s="180"/>
      <c r="EG15" s="180"/>
      <c r="EI15" s="180"/>
      <c r="EJ15" s="180"/>
      <c r="EK15" s="180"/>
      <c r="EL15" s="180"/>
      <c r="EM15" s="180"/>
      <c r="EO15" s="180"/>
      <c r="EP15" s="180"/>
      <c r="EQ15" s="180"/>
      <c r="ER15" s="180"/>
      <c r="ES15" s="180"/>
      <c r="ET15" s="180"/>
      <c r="EW15" s="180"/>
    </row>
    <row r="16" spans="1:153">
      <c r="K16" s="180"/>
      <c r="L16" s="180"/>
      <c r="N16" s="180"/>
      <c r="O16" s="180"/>
      <c r="P16" s="180"/>
      <c r="R16" s="180"/>
      <c r="S16" s="180"/>
      <c r="T16" s="180"/>
      <c r="U16" s="180"/>
      <c r="V16" s="180"/>
      <c r="W16" s="180"/>
      <c r="X16" s="180"/>
      <c r="Y16" s="180"/>
      <c r="Z16" s="180"/>
      <c r="AC16" s="180"/>
      <c r="AD16" s="180"/>
      <c r="AG16" s="180"/>
      <c r="AH16" s="180"/>
      <c r="AI16" s="180"/>
      <c r="AK16" s="180"/>
      <c r="AL16" s="180"/>
      <c r="AM16" s="180"/>
      <c r="AN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0"/>
      <c r="BO16" s="180"/>
      <c r="BP16" s="180"/>
      <c r="BQ16" s="180"/>
      <c r="BR16" s="180"/>
      <c r="BS16" s="180"/>
      <c r="BT16" s="180"/>
      <c r="BU16" s="180"/>
      <c r="BV16" s="180"/>
      <c r="BW16" s="180"/>
      <c r="BX16" s="180"/>
      <c r="BY16" s="180"/>
      <c r="BZ16" s="180"/>
      <c r="CA16" s="180"/>
      <c r="CB16" s="180"/>
      <c r="CC16" s="180"/>
      <c r="CD16" s="180"/>
      <c r="CE16" s="180"/>
      <c r="CF16" s="180"/>
      <c r="CG16" s="180"/>
      <c r="CH16" s="180"/>
      <c r="CI16" s="180"/>
      <c r="CJ16" s="180"/>
      <c r="CK16" s="180"/>
      <c r="CL16" s="180"/>
      <c r="CM16" s="180"/>
      <c r="CN16" s="180"/>
      <c r="CO16" s="180"/>
      <c r="CQ16" s="180"/>
      <c r="CR16" s="180"/>
      <c r="CS16" s="180"/>
      <c r="CT16" s="180"/>
      <c r="CV16" s="180"/>
      <c r="CW16" s="180"/>
      <c r="CX16" s="180"/>
      <c r="CY16" s="180"/>
      <c r="DA16" s="180"/>
      <c r="DB16" s="180"/>
      <c r="DC16" s="180"/>
      <c r="DD16" s="180"/>
      <c r="DF16" s="180"/>
      <c r="DG16" s="180"/>
      <c r="DH16" s="180"/>
      <c r="DI16" s="180"/>
      <c r="DK16" s="180"/>
      <c r="DL16" s="180"/>
      <c r="DM16" s="180"/>
      <c r="DN16" s="180"/>
      <c r="DO16" s="180"/>
      <c r="DQ16" s="180"/>
      <c r="DR16" s="180"/>
      <c r="DS16" s="180"/>
      <c r="DT16" s="180"/>
      <c r="DU16" s="180"/>
      <c r="DW16" s="180"/>
      <c r="DX16" s="180"/>
      <c r="DY16" s="180"/>
      <c r="DZ16" s="180"/>
      <c r="EA16" s="180"/>
      <c r="EC16" s="180"/>
      <c r="ED16" s="180"/>
      <c r="EE16" s="180"/>
      <c r="EF16" s="180"/>
      <c r="EG16" s="180"/>
      <c r="EI16" s="180"/>
      <c r="EJ16" s="180"/>
      <c r="EK16" s="180"/>
      <c r="EL16" s="180"/>
      <c r="EM16" s="180"/>
      <c r="EO16" s="180"/>
      <c r="EP16" s="180"/>
      <c r="EQ16" s="180"/>
      <c r="ER16" s="180"/>
      <c r="ES16" s="180"/>
      <c r="ET16" s="180"/>
      <c r="EW16" s="180"/>
    </row>
    <row r="17" spans="11:153">
      <c r="K17" s="180"/>
      <c r="L17" s="180"/>
      <c r="N17" s="180"/>
      <c r="O17" s="180"/>
      <c r="P17" s="180"/>
      <c r="R17" s="180"/>
      <c r="S17" s="180"/>
      <c r="T17" s="180"/>
      <c r="U17" s="180"/>
      <c r="V17" s="180"/>
      <c r="W17" s="180"/>
      <c r="X17" s="180"/>
      <c r="Y17" s="180"/>
      <c r="Z17" s="180"/>
      <c r="AC17" s="180"/>
      <c r="AD17" s="180"/>
      <c r="AG17" s="180"/>
      <c r="AH17" s="180"/>
      <c r="AI17" s="180"/>
      <c r="AK17" s="180"/>
      <c r="AL17" s="180"/>
      <c r="AM17" s="180"/>
      <c r="AN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0"/>
      <c r="BO17" s="180"/>
      <c r="BP17" s="180"/>
      <c r="BQ17" s="180"/>
      <c r="BR17" s="180"/>
      <c r="BS17" s="180"/>
      <c r="BT17" s="180"/>
      <c r="BU17" s="180"/>
      <c r="BV17" s="180"/>
      <c r="BW17" s="180"/>
      <c r="BX17" s="180"/>
      <c r="BY17" s="180"/>
      <c r="BZ17" s="180"/>
      <c r="CA17" s="180"/>
      <c r="CB17" s="180"/>
      <c r="CC17" s="180"/>
      <c r="CD17" s="180"/>
      <c r="CE17" s="180"/>
      <c r="CF17" s="180"/>
      <c r="CG17" s="180"/>
      <c r="CH17" s="180"/>
      <c r="CI17" s="180"/>
      <c r="CJ17" s="180"/>
      <c r="CK17" s="180"/>
      <c r="CL17" s="180"/>
      <c r="CM17" s="180"/>
      <c r="CN17" s="180"/>
      <c r="CO17" s="180"/>
      <c r="CQ17" s="180"/>
      <c r="CR17" s="180"/>
      <c r="CS17" s="180"/>
      <c r="CT17" s="180"/>
      <c r="CV17" s="180"/>
      <c r="CW17" s="180"/>
      <c r="CX17" s="180"/>
      <c r="CY17" s="180"/>
      <c r="DA17" s="180"/>
      <c r="DB17" s="180"/>
      <c r="DC17" s="180"/>
      <c r="DD17" s="180"/>
      <c r="DF17" s="180"/>
      <c r="DG17" s="180"/>
      <c r="DH17" s="180"/>
      <c r="DI17" s="180"/>
      <c r="DK17" s="180"/>
      <c r="DL17" s="180"/>
      <c r="DM17" s="180"/>
      <c r="DN17" s="180"/>
      <c r="DO17" s="180"/>
      <c r="DQ17" s="180"/>
      <c r="DR17" s="180"/>
      <c r="DS17" s="180"/>
      <c r="DT17" s="180"/>
      <c r="DU17" s="180"/>
      <c r="DW17" s="180"/>
      <c r="DX17" s="180"/>
      <c r="DY17" s="180"/>
      <c r="DZ17" s="180"/>
      <c r="EA17" s="180"/>
      <c r="EC17" s="180"/>
      <c r="ED17" s="180"/>
      <c r="EE17" s="180"/>
      <c r="EF17" s="180"/>
      <c r="EG17" s="180"/>
      <c r="EI17" s="180"/>
      <c r="EJ17" s="180"/>
      <c r="EK17" s="180"/>
      <c r="EL17" s="180"/>
      <c r="EM17" s="180"/>
      <c r="EO17" s="180"/>
      <c r="EP17" s="180"/>
      <c r="EQ17" s="180"/>
      <c r="ER17" s="180"/>
      <c r="ES17" s="180"/>
      <c r="ET17" s="180"/>
      <c r="EW17" s="180"/>
    </row>
    <row r="18" spans="11:153">
      <c r="K18" s="180"/>
      <c r="L18" s="180"/>
      <c r="N18" s="180"/>
      <c r="O18" s="180"/>
      <c r="P18" s="180"/>
      <c r="R18" s="180"/>
      <c r="S18" s="180"/>
      <c r="T18" s="180"/>
      <c r="U18" s="180"/>
      <c r="V18" s="180"/>
      <c r="W18" s="180"/>
      <c r="X18" s="180"/>
      <c r="Y18" s="180"/>
      <c r="Z18" s="180"/>
      <c r="AC18" s="180"/>
      <c r="AD18" s="180"/>
      <c r="AG18" s="180"/>
      <c r="AH18" s="180"/>
      <c r="AI18" s="180"/>
      <c r="AK18" s="180"/>
      <c r="AL18" s="180"/>
      <c r="AM18" s="180"/>
      <c r="AN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80"/>
      <c r="CN18" s="180"/>
      <c r="CO18" s="180"/>
      <c r="CQ18" s="180"/>
      <c r="CR18" s="180"/>
      <c r="CS18" s="180"/>
      <c r="CT18" s="180"/>
      <c r="CV18" s="180"/>
      <c r="CW18" s="180"/>
      <c r="CX18" s="180"/>
      <c r="CY18" s="180"/>
      <c r="DA18" s="180"/>
      <c r="DB18" s="180"/>
      <c r="DC18" s="180"/>
      <c r="DD18" s="180"/>
      <c r="DF18" s="180"/>
      <c r="DG18" s="180"/>
      <c r="DH18" s="180"/>
      <c r="DI18" s="180"/>
      <c r="DK18" s="180"/>
      <c r="DL18" s="180"/>
      <c r="DM18" s="180"/>
      <c r="DN18" s="180"/>
      <c r="DO18" s="180"/>
      <c r="DQ18" s="180"/>
      <c r="DR18" s="180"/>
      <c r="DS18" s="180"/>
      <c r="DT18" s="180"/>
      <c r="DU18" s="180"/>
      <c r="DW18" s="180"/>
      <c r="DX18" s="180"/>
      <c r="DY18" s="180"/>
      <c r="DZ18" s="180"/>
      <c r="EA18" s="180"/>
      <c r="EC18" s="180"/>
      <c r="ED18" s="180"/>
      <c r="EE18" s="180"/>
      <c r="EF18" s="180"/>
      <c r="EG18" s="180"/>
      <c r="EI18" s="180"/>
      <c r="EJ18" s="180"/>
      <c r="EK18" s="180"/>
      <c r="EL18" s="180"/>
      <c r="EM18" s="180"/>
      <c r="EO18" s="180"/>
      <c r="EP18" s="180"/>
      <c r="EQ18" s="180"/>
      <c r="ER18" s="180"/>
      <c r="ES18" s="180"/>
      <c r="ET18" s="180"/>
      <c r="EW18" s="180"/>
    </row>
    <row r="19" spans="11:153">
      <c r="K19" s="180"/>
      <c r="L19" s="180"/>
      <c r="N19" s="180"/>
      <c r="O19" s="180"/>
      <c r="P19" s="180"/>
      <c r="R19" s="180"/>
      <c r="S19" s="180"/>
      <c r="T19" s="180"/>
      <c r="U19" s="180"/>
      <c r="V19" s="180"/>
      <c r="W19" s="180"/>
      <c r="X19" s="180"/>
      <c r="Y19" s="180"/>
      <c r="Z19" s="180"/>
      <c r="AC19" s="180"/>
      <c r="AD19" s="180"/>
      <c r="AG19" s="180"/>
      <c r="AH19" s="180"/>
      <c r="AI19" s="180"/>
      <c r="AK19" s="180"/>
      <c r="AL19" s="180"/>
      <c r="AM19" s="180"/>
      <c r="AN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0"/>
      <c r="BO19" s="180"/>
      <c r="BP19" s="180"/>
      <c r="BQ19" s="180"/>
      <c r="BR19" s="180"/>
      <c r="BS19" s="180"/>
      <c r="BT19" s="180"/>
      <c r="BU19" s="180"/>
      <c r="BV19" s="180"/>
      <c r="BW19" s="180"/>
      <c r="BX19" s="180"/>
      <c r="BY19" s="180"/>
      <c r="BZ19" s="180"/>
      <c r="CA19" s="180"/>
      <c r="CB19" s="180"/>
      <c r="CC19" s="180"/>
      <c r="CD19" s="180"/>
      <c r="CE19" s="180"/>
      <c r="CF19" s="180"/>
      <c r="CG19" s="180"/>
      <c r="CH19" s="180"/>
      <c r="CI19" s="180"/>
      <c r="CJ19" s="180"/>
      <c r="CK19" s="180"/>
      <c r="CL19" s="180"/>
      <c r="CM19" s="180"/>
      <c r="CN19" s="180"/>
      <c r="CO19" s="180"/>
      <c r="CQ19" s="180"/>
      <c r="CR19" s="180"/>
      <c r="CS19" s="180"/>
      <c r="CT19" s="180"/>
      <c r="CV19" s="180"/>
      <c r="CW19" s="180"/>
      <c r="CX19" s="180"/>
      <c r="CY19" s="180"/>
      <c r="DA19" s="180"/>
      <c r="DB19" s="180"/>
      <c r="DC19" s="180"/>
      <c r="DD19" s="180"/>
      <c r="DF19" s="180"/>
      <c r="DG19" s="180"/>
      <c r="DH19" s="180"/>
      <c r="DI19" s="180"/>
      <c r="DK19" s="180"/>
      <c r="DL19" s="180"/>
      <c r="DM19" s="180"/>
      <c r="DN19" s="180"/>
      <c r="DO19" s="180"/>
      <c r="DQ19" s="180"/>
      <c r="DR19" s="180"/>
      <c r="DS19" s="180"/>
      <c r="DT19" s="180"/>
      <c r="DU19" s="180"/>
      <c r="DW19" s="180"/>
      <c r="DX19" s="180"/>
      <c r="DY19" s="180"/>
      <c r="DZ19" s="180"/>
      <c r="EA19" s="180"/>
      <c r="EC19" s="180"/>
      <c r="ED19" s="180"/>
      <c r="EE19" s="180"/>
      <c r="EF19" s="180"/>
      <c r="EG19" s="180"/>
      <c r="EI19" s="180"/>
      <c r="EJ19" s="180"/>
      <c r="EK19" s="180"/>
      <c r="EL19" s="180"/>
      <c r="EM19" s="180"/>
      <c r="EO19" s="180"/>
      <c r="EP19" s="180"/>
      <c r="EQ19" s="180"/>
      <c r="ER19" s="180"/>
      <c r="ES19" s="180"/>
      <c r="ET19" s="180"/>
      <c r="EW19" s="180"/>
    </row>
    <row r="20" spans="11:153">
      <c r="K20" s="180"/>
      <c r="L20" s="180"/>
      <c r="N20" s="180"/>
      <c r="O20" s="180"/>
      <c r="P20" s="180"/>
      <c r="R20" s="180"/>
      <c r="S20" s="180"/>
      <c r="T20" s="180"/>
      <c r="U20" s="180"/>
      <c r="V20" s="180"/>
      <c r="W20" s="180"/>
      <c r="X20" s="180"/>
      <c r="Y20" s="180"/>
      <c r="Z20" s="180"/>
      <c r="AC20" s="180"/>
      <c r="AD20" s="180"/>
      <c r="AG20" s="180"/>
      <c r="AH20" s="180"/>
      <c r="AI20" s="180"/>
      <c r="AK20" s="180"/>
      <c r="AL20" s="180"/>
      <c r="AM20" s="180"/>
      <c r="AN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c r="CE20" s="180"/>
      <c r="CF20" s="180"/>
      <c r="CG20" s="180"/>
      <c r="CH20" s="180"/>
      <c r="CI20" s="180"/>
      <c r="CJ20" s="180"/>
      <c r="CK20" s="180"/>
      <c r="CL20" s="180"/>
      <c r="CM20" s="180"/>
      <c r="CN20" s="180"/>
      <c r="CO20" s="180"/>
      <c r="CQ20" s="180"/>
      <c r="CR20" s="180"/>
      <c r="CS20" s="180"/>
      <c r="CT20" s="180"/>
      <c r="CV20" s="180"/>
      <c r="CW20" s="180"/>
      <c r="CX20" s="180"/>
      <c r="CY20" s="180"/>
      <c r="DA20" s="180"/>
      <c r="DB20" s="180"/>
      <c r="DC20" s="180"/>
      <c r="DD20" s="180"/>
      <c r="DF20" s="180"/>
      <c r="DG20" s="180"/>
      <c r="DH20" s="180"/>
      <c r="DI20" s="180"/>
      <c r="DK20" s="180"/>
      <c r="DL20" s="180"/>
      <c r="DM20" s="180"/>
      <c r="DN20" s="180"/>
      <c r="DO20" s="180"/>
      <c r="DQ20" s="180"/>
      <c r="DR20" s="180"/>
      <c r="DS20" s="180"/>
      <c r="DT20" s="180"/>
      <c r="DU20" s="180"/>
      <c r="DW20" s="180"/>
      <c r="DX20" s="180"/>
      <c r="DY20" s="180"/>
      <c r="DZ20" s="180"/>
      <c r="EA20" s="180"/>
      <c r="EC20" s="180"/>
      <c r="ED20" s="180"/>
      <c r="EE20" s="180"/>
      <c r="EF20" s="180"/>
      <c r="EG20" s="180"/>
      <c r="EI20" s="180"/>
      <c r="EJ20" s="180"/>
      <c r="EK20" s="180"/>
      <c r="EL20" s="180"/>
      <c r="EM20" s="180"/>
      <c r="EO20" s="180"/>
      <c r="EP20" s="180"/>
      <c r="EQ20" s="180"/>
      <c r="ER20" s="180"/>
      <c r="ES20" s="180"/>
      <c r="ET20" s="180"/>
      <c r="EW20" s="180"/>
    </row>
    <row r="21" spans="11:153">
      <c r="K21" s="180"/>
      <c r="L21" s="180"/>
      <c r="N21" s="180"/>
      <c r="O21" s="180"/>
      <c r="P21" s="180"/>
      <c r="R21" s="180"/>
      <c r="S21" s="180"/>
      <c r="T21" s="180"/>
      <c r="U21" s="180"/>
      <c r="V21" s="180"/>
      <c r="W21" s="180"/>
      <c r="X21" s="180"/>
      <c r="Y21" s="180"/>
      <c r="Z21" s="180"/>
      <c r="AC21" s="180"/>
      <c r="AD21" s="180"/>
      <c r="AG21" s="180"/>
      <c r="AH21" s="180"/>
      <c r="AI21" s="180"/>
      <c r="AK21" s="180"/>
      <c r="AL21" s="180"/>
      <c r="AM21" s="180"/>
      <c r="AN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0"/>
      <c r="BO21" s="180"/>
      <c r="BP21" s="180"/>
      <c r="BQ21" s="180"/>
      <c r="BR21" s="180"/>
      <c r="BS21" s="180"/>
      <c r="BT21" s="180"/>
      <c r="BU21" s="180"/>
      <c r="BV21" s="180"/>
      <c r="BW21" s="180"/>
      <c r="BX21" s="180"/>
      <c r="BY21" s="180"/>
      <c r="BZ21" s="180"/>
      <c r="CA21" s="180"/>
      <c r="CB21" s="180"/>
      <c r="CC21" s="180"/>
      <c r="CD21" s="180"/>
      <c r="CE21" s="180"/>
      <c r="CF21" s="180"/>
      <c r="CG21" s="180"/>
      <c r="CH21" s="180"/>
      <c r="CI21" s="180"/>
      <c r="CJ21" s="180"/>
      <c r="CK21" s="180"/>
      <c r="CL21" s="180"/>
      <c r="CM21" s="180"/>
      <c r="CN21" s="180"/>
      <c r="CO21" s="180"/>
      <c r="CQ21" s="180"/>
      <c r="CR21" s="180"/>
      <c r="CS21" s="180"/>
      <c r="CT21" s="180"/>
      <c r="CV21" s="180"/>
      <c r="CW21" s="180"/>
      <c r="CX21" s="180"/>
      <c r="CY21" s="180"/>
      <c r="DA21" s="180"/>
      <c r="DB21" s="180"/>
      <c r="DC21" s="180"/>
      <c r="DD21" s="180"/>
      <c r="DF21" s="180"/>
      <c r="DG21" s="180"/>
      <c r="DH21" s="180"/>
      <c r="DI21" s="180"/>
      <c r="DK21" s="180"/>
      <c r="DL21" s="180"/>
      <c r="DM21" s="180"/>
      <c r="DN21" s="180"/>
      <c r="DO21" s="180"/>
      <c r="DQ21" s="180"/>
      <c r="DR21" s="180"/>
      <c r="DS21" s="180"/>
      <c r="DT21" s="180"/>
      <c r="DU21" s="180"/>
      <c r="DW21" s="180"/>
      <c r="DX21" s="180"/>
      <c r="DY21" s="180"/>
      <c r="DZ21" s="180"/>
      <c r="EA21" s="180"/>
      <c r="EC21" s="180"/>
      <c r="ED21" s="180"/>
      <c r="EE21" s="180"/>
      <c r="EF21" s="180"/>
      <c r="EG21" s="180"/>
      <c r="EI21" s="180"/>
      <c r="EJ21" s="180"/>
      <c r="EK21" s="180"/>
      <c r="EL21" s="180"/>
      <c r="EM21" s="180"/>
      <c r="EO21" s="180"/>
      <c r="EP21" s="180"/>
      <c r="EQ21" s="180"/>
      <c r="ER21" s="180"/>
      <c r="ES21" s="180"/>
      <c r="ET21" s="180"/>
      <c r="EW21" s="180"/>
    </row>
    <row r="22" spans="11:153">
      <c r="K22" s="180"/>
      <c r="L22" s="180"/>
      <c r="N22" s="180"/>
      <c r="O22" s="180"/>
      <c r="P22" s="180"/>
      <c r="R22" s="180"/>
      <c r="S22" s="180"/>
      <c r="T22" s="180"/>
      <c r="U22" s="180"/>
      <c r="V22" s="180"/>
      <c r="W22" s="180"/>
      <c r="X22" s="180"/>
      <c r="Y22" s="180"/>
      <c r="Z22" s="180"/>
      <c r="AC22" s="180"/>
      <c r="AD22" s="180"/>
      <c r="AG22" s="180"/>
      <c r="AH22" s="180"/>
      <c r="AI22" s="180"/>
      <c r="AK22" s="180"/>
      <c r="AL22" s="180"/>
      <c r="AM22" s="180"/>
      <c r="AN22" s="180"/>
      <c r="AP22" s="180"/>
      <c r="AQ22" s="180"/>
      <c r="AR22" s="180"/>
      <c r="AS22" s="180"/>
      <c r="AT22" s="180"/>
      <c r="AU22" s="180"/>
      <c r="AV22" s="180"/>
      <c r="AW22" s="180"/>
      <c r="AX22" s="180"/>
      <c r="AY22" s="180"/>
      <c r="AZ22" s="180"/>
      <c r="BA22" s="180"/>
      <c r="BB22" s="180"/>
      <c r="BC22" s="180"/>
      <c r="BD22" s="180"/>
      <c r="BE22" s="180"/>
      <c r="BF22" s="180"/>
      <c r="BG22" s="180"/>
      <c r="BH22" s="180"/>
      <c r="BI22" s="180"/>
      <c r="BJ22" s="180"/>
      <c r="BK22" s="180"/>
      <c r="BL22" s="180"/>
      <c r="BM22" s="180"/>
      <c r="BN22" s="180"/>
      <c r="BO22" s="180"/>
      <c r="BP22" s="180"/>
      <c r="BQ22" s="180"/>
      <c r="BR22" s="180"/>
      <c r="BS22" s="180"/>
      <c r="BT22" s="180"/>
      <c r="BU22" s="180"/>
      <c r="BV22" s="180"/>
      <c r="BW22" s="180"/>
      <c r="BX22" s="180"/>
      <c r="BY22" s="180"/>
      <c r="BZ22" s="180"/>
      <c r="CA22" s="180"/>
      <c r="CB22" s="180"/>
      <c r="CC22" s="180"/>
      <c r="CD22" s="180"/>
      <c r="CE22" s="180"/>
      <c r="CF22" s="180"/>
      <c r="CG22" s="180"/>
      <c r="CH22" s="180"/>
      <c r="CI22" s="180"/>
      <c r="CJ22" s="180"/>
      <c r="CK22" s="180"/>
      <c r="CL22" s="180"/>
      <c r="CM22" s="180"/>
      <c r="CN22" s="180"/>
      <c r="CO22" s="180"/>
      <c r="CQ22" s="180"/>
      <c r="CR22" s="180"/>
      <c r="CS22" s="180"/>
      <c r="CT22" s="180"/>
      <c r="CV22" s="180"/>
      <c r="CW22" s="180"/>
      <c r="CX22" s="180"/>
      <c r="CY22" s="180"/>
      <c r="DA22" s="180"/>
      <c r="DB22" s="180"/>
      <c r="DC22" s="180"/>
      <c r="DD22" s="180"/>
      <c r="DF22" s="180"/>
      <c r="DG22" s="180"/>
      <c r="DH22" s="180"/>
      <c r="DI22" s="180"/>
      <c r="DK22" s="180"/>
      <c r="DL22" s="180"/>
      <c r="DM22" s="180"/>
      <c r="DN22" s="180"/>
      <c r="DO22" s="180"/>
      <c r="DQ22" s="180"/>
      <c r="DR22" s="180"/>
      <c r="DS22" s="180"/>
      <c r="DT22" s="180"/>
      <c r="DU22" s="180"/>
      <c r="DW22" s="180"/>
      <c r="DX22" s="180"/>
      <c r="DY22" s="180"/>
      <c r="DZ22" s="180"/>
      <c r="EA22" s="180"/>
      <c r="EC22" s="180"/>
      <c r="ED22" s="180"/>
      <c r="EE22" s="180"/>
      <c r="EF22" s="180"/>
      <c r="EG22" s="180"/>
      <c r="EI22" s="180"/>
      <c r="EJ22" s="180"/>
      <c r="EK22" s="180"/>
      <c r="EL22" s="180"/>
      <c r="EM22" s="180"/>
      <c r="EO22" s="180"/>
      <c r="EP22" s="180"/>
      <c r="EQ22" s="180"/>
      <c r="ER22" s="180"/>
      <c r="ES22" s="180"/>
      <c r="ET22" s="180"/>
      <c r="EW22" s="180"/>
    </row>
    <row r="23" spans="11:153">
      <c r="K23" s="180"/>
      <c r="L23" s="180"/>
      <c r="N23" s="180"/>
      <c r="O23" s="180"/>
      <c r="P23" s="180"/>
      <c r="R23" s="180"/>
      <c r="S23" s="180"/>
      <c r="T23" s="180"/>
      <c r="U23" s="180"/>
      <c r="V23" s="180"/>
      <c r="W23" s="180"/>
      <c r="X23" s="180"/>
      <c r="Y23" s="180"/>
      <c r="Z23" s="180"/>
      <c r="AC23" s="180"/>
      <c r="AD23" s="180"/>
      <c r="AG23" s="180"/>
      <c r="AH23" s="180"/>
      <c r="AI23" s="180"/>
      <c r="AK23" s="180"/>
      <c r="AL23" s="180"/>
      <c r="AM23" s="180"/>
      <c r="AN23" s="180"/>
      <c r="AP23" s="180"/>
      <c r="AQ23" s="180"/>
      <c r="AR23" s="180"/>
      <c r="AS23" s="180"/>
      <c r="AT23" s="180"/>
      <c r="AU23" s="180"/>
      <c r="AV23" s="180"/>
      <c r="AW23" s="180"/>
      <c r="AX23" s="180"/>
      <c r="AY23" s="180"/>
      <c r="AZ23" s="180"/>
      <c r="BA23" s="180"/>
      <c r="BB23" s="180"/>
      <c r="BC23" s="180"/>
      <c r="BD23" s="180"/>
      <c r="BE23" s="180"/>
      <c r="BF23" s="180"/>
      <c r="BG23" s="180"/>
      <c r="BH23" s="180"/>
      <c r="BI23" s="180"/>
      <c r="BJ23" s="180"/>
      <c r="BK23" s="180"/>
      <c r="BL23" s="180"/>
      <c r="BM23" s="180"/>
      <c r="BN23" s="180"/>
      <c r="BO23" s="180"/>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80"/>
      <c r="CN23" s="180"/>
      <c r="CO23" s="180"/>
      <c r="CQ23" s="180"/>
      <c r="CR23" s="180"/>
      <c r="CS23" s="180"/>
      <c r="CT23" s="180"/>
      <c r="CV23" s="180"/>
      <c r="CW23" s="180"/>
      <c r="CX23" s="180"/>
      <c r="CY23" s="180"/>
      <c r="DA23" s="180"/>
      <c r="DB23" s="180"/>
      <c r="DC23" s="180"/>
      <c r="DD23" s="180"/>
      <c r="DF23" s="180"/>
      <c r="DG23" s="180"/>
      <c r="DH23" s="180"/>
      <c r="DI23" s="180"/>
      <c r="DK23" s="180"/>
      <c r="DL23" s="180"/>
      <c r="DM23" s="180"/>
      <c r="DN23" s="180"/>
      <c r="DO23" s="180"/>
      <c r="DQ23" s="180"/>
      <c r="DR23" s="180"/>
      <c r="DS23" s="180"/>
      <c r="DT23" s="180"/>
      <c r="DU23" s="180"/>
      <c r="DW23" s="180"/>
      <c r="DX23" s="180"/>
      <c r="DY23" s="180"/>
      <c r="DZ23" s="180"/>
      <c r="EA23" s="180"/>
      <c r="EC23" s="180"/>
      <c r="ED23" s="180"/>
      <c r="EE23" s="180"/>
      <c r="EF23" s="180"/>
      <c r="EG23" s="180"/>
      <c r="EI23" s="180"/>
      <c r="EJ23" s="180"/>
      <c r="EK23" s="180"/>
      <c r="EL23" s="180"/>
      <c r="EM23" s="180"/>
      <c r="EO23" s="180"/>
      <c r="EP23" s="180"/>
      <c r="EQ23" s="180"/>
      <c r="ER23" s="180"/>
      <c r="ES23" s="180"/>
      <c r="ET23" s="180"/>
      <c r="EW23" s="180"/>
    </row>
    <row r="24" spans="11:153">
      <c r="K24" s="180"/>
      <c r="L24" s="180"/>
      <c r="N24" s="180"/>
      <c r="O24" s="180"/>
      <c r="P24" s="180"/>
      <c r="R24" s="180"/>
      <c r="S24" s="180"/>
      <c r="T24" s="180"/>
      <c r="U24" s="180"/>
      <c r="V24" s="180"/>
      <c r="W24" s="180"/>
      <c r="X24" s="180"/>
      <c r="Y24" s="180"/>
      <c r="Z24" s="180"/>
      <c r="AC24" s="180"/>
      <c r="AD24" s="180"/>
      <c r="AG24" s="180"/>
      <c r="AH24" s="180"/>
      <c r="AI24" s="180"/>
      <c r="AK24" s="180"/>
      <c r="AL24" s="180"/>
      <c r="AM24" s="180"/>
      <c r="AN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Q24" s="180"/>
      <c r="CR24" s="180"/>
      <c r="CS24" s="180"/>
      <c r="CT24" s="180"/>
      <c r="CV24" s="180"/>
      <c r="CW24" s="180"/>
      <c r="CX24" s="180"/>
      <c r="CY24" s="180"/>
      <c r="DA24" s="180"/>
      <c r="DB24" s="180"/>
      <c r="DC24" s="180"/>
      <c r="DD24" s="180"/>
      <c r="DF24" s="180"/>
      <c r="DG24" s="180"/>
      <c r="DH24" s="180"/>
      <c r="DI24" s="180"/>
      <c r="DK24" s="180"/>
      <c r="DL24" s="180"/>
      <c r="DM24" s="180"/>
      <c r="DN24" s="180"/>
      <c r="DO24" s="180"/>
      <c r="DQ24" s="180"/>
      <c r="DR24" s="180"/>
      <c r="DS24" s="180"/>
      <c r="DT24" s="180"/>
      <c r="DU24" s="180"/>
      <c r="DW24" s="180"/>
      <c r="DX24" s="180"/>
      <c r="DY24" s="180"/>
      <c r="DZ24" s="180"/>
      <c r="EA24" s="180"/>
      <c r="EC24" s="180"/>
      <c r="ED24" s="180"/>
      <c r="EE24" s="180"/>
      <c r="EF24" s="180"/>
      <c r="EG24" s="180"/>
      <c r="EI24" s="180"/>
      <c r="EJ24" s="180"/>
      <c r="EK24" s="180"/>
      <c r="EL24" s="180"/>
      <c r="EM24" s="180"/>
      <c r="EO24" s="180"/>
      <c r="EP24" s="180"/>
      <c r="EQ24" s="180"/>
      <c r="ER24" s="180"/>
      <c r="ES24" s="180"/>
      <c r="ET24" s="180"/>
      <c r="EW24" s="180"/>
    </row>
    <row r="25" spans="11:153">
      <c r="K25" s="180"/>
      <c r="L25" s="180"/>
      <c r="N25" s="180"/>
      <c r="O25" s="180"/>
      <c r="P25" s="180"/>
      <c r="R25" s="180"/>
      <c r="S25" s="180"/>
      <c r="T25" s="180"/>
      <c r="U25" s="180"/>
      <c r="V25" s="180"/>
      <c r="W25" s="180"/>
      <c r="X25" s="180"/>
      <c r="Y25" s="180"/>
      <c r="Z25" s="180"/>
      <c r="AC25" s="180"/>
      <c r="AD25" s="180"/>
      <c r="AG25" s="180"/>
      <c r="AH25" s="180"/>
      <c r="AI25" s="180"/>
      <c r="AK25" s="180"/>
      <c r="AL25" s="180"/>
      <c r="AM25" s="180"/>
      <c r="AN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Q25" s="180"/>
      <c r="CR25" s="180"/>
      <c r="CS25" s="180"/>
      <c r="CT25" s="180"/>
      <c r="CV25" s="180"/>
      <c r="CW25" s="180"/>
      <c r="CX25" s="180"/>
      <c r="CY25" s="180"/>
      <c r="DA25" s="180"/>
      <c r="DB25" s="180"/>
      <c r="DC25" s="180"/>
      <c r="DD25" s="180"/>
      <c r="DF25" s="180"/>
      <c r="DG25" s="180"/>
      <c r="DH25" s="180"/>
      <c r="DI25" s="180"/>
      <c r="DK25" s="180"/>
      <c r="DL25" s="180"/>
      <c r="DM25" s="180"/>
      <c r="DN25" s="180"/>
      <c r="DO25" s="180"/>
      <c r="DQ25" s="180"/>
      <c r="DR25" s="180"/>
      <c r="DS25" s="180"/>
      <c r="DT25" s="180"/>
      <c r="DU25" s="180"/>
      <c r="DW25" s="180"/>
      <c r="DX25" s="180"/>
      <c r="DY25" s="180"/>
      <c r="DZ25" s="180"/>
      <c r="EA25" s="180"/>
      <c r="EC25" s="180"/>
      <c r="ED25" s="180"/>
      <c r="EE25" s="180"/>
      <c r="EF25" s="180"/>
      <c r="EG25" s="180"/>
      <c r="EI25" s="180"/>
      <c r="EJ25" s="180"/>
      <c r="EK25" s="180"/>
      <c r="EL25" s="180"/>
      <c r="EM25" s="180"/>
      <c r="EO25" s="180"/>
      <c r="EP25" s="180"/>
      <c r="EQ25" s="180"/>
      <c r="ER25" s="180"/>
      <c r="ES25" s="180"/>
      <c r="ET25" s="180"/>
      <c r="EW25" s="180"/>
    </row>
    <row r="26" spans="11:153">
      <c r="K26" s="180"/>
      <c r="L26" s="180"/>
      <c r="N26" s="180"/>
      <c r="O26" s="180"/>
      <c r="P26" s="180"/>
      <c r="R26" s="180"/>
      <c r="S26" s="180"/>
      <c r="T26" s="180"/>
      <c r="U26" s="180"/>
      <c r="V26" s="180"/>
      <c r="W26" s="180"/>
      <c r="X26" s="180"/>
      <c r="Y26" s="180"/>
      <c r="Z26" s="180"/>
      <c r="AC26" s="180"/>
      <c r="AD26" s="180"/>
      <c r="AG26" s="180"/>
      <c r="AH26" s="180"/>
      <c r="AI26" s="180"/>
      <c r="AK26" s="180"/>
      <c r="AL26" s="180"/>
      <c r="AM26" s="180"/>
      <c r="AN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Q26" s="180"/>
      <c r="CR26" s="180"/>
      <c r="CS26" s="180"/>
      <c r="CT26" s="180"/>
      <c r="CV26" s="180"/>
      <c r="CW26" s="180"/>
      <c r="CX26" s="180"/>
      <c r="CY26" s="180"/>
      <c r="DA26" s="180"/>
      <c r="DB26" s="180"/>
      <c r="DC26" s="180"/>
      <c r="DD26" s="180"/>
      <c r="DF26" s="180"/>
      <c r="DG26" s="180"/>
      <c r="DH26" s="180"/>
      <c r="DI26" s="180"/>
      <c r="DK26" s="180"/>
      <c r="DL26" s="180"/>
      <c r="DM26" s="180"/>
      <c r="DN26" s="180"/>
      <c r="DO26" s="180"/>
      <c r="DQ26" s="180"/>
      <c r="DR26" s="180"/>
      <c r="DS26" s="180"/>
      <c r="DT26" s="180"/>
      <c r="DU26" s="180"/>
      <c r="DW26" s="180"/>
      <c r="DX26" s="180"/>
      <c r="DY26" s="180"/>
      <c r="DZ26" s="180"/>
      <c r="EA26" s="180"/>
      <c r="EC26" s="180"/>
      <c r="ED26" s="180"/>
      <c r="EE26" s="180"/>
      <c r="EF26" s="180"/>
      <c r="EG26" s="180"/>
      <c r="EI26" s="180"/>
      <c r="EJ26" s="180"/>
      <c r="EK26" s="180"/>
      <c r="EL26" s="180"/>
      <c r="EM26" s="180"/>
      <c r="EO26" s="180"/>
      <c r="EP26" s="180"/>
      <c r="EQ26" s="180"/>
      <c r="ER26" s="180"/>
      <c r="ES26" s="180"/>
      <c r="ET26" s="180"/>
      <c r="EW26" s="180"/>
    </row>
    <row r="27" spans="11:153">
      <c r="K27" s="180"/>
      <c r="L27" s="180"/>
      <c r="N27" s="180"/>
      <c r="O27" s="180"/>
      <c r="P27" s="180"/>
      <c r="R27" s="180"/>
      <c r="S27" s="180"/>
      <c r="T27" s="180"/>
      <c r="U27" s="180"/>
      <c r="V27" s="180"/>
      <c r="W27" s="180"/>
      <c r="X27" s="180"/>
      <c r="Y27" s="180"/>
      <c r="Z27" s="180"/>
      <c r="AC27" s="180"/>
      <c r="AD27" s="180"/>
      <c r="AG27" s="180"/>
      <c r="AH27" s="180"/>
      <c r="AI27" s="180"/>
      <c r="AK27" s="180"/>
      <c r="AL27" s="180"/>
      <c r="AM27" s="180"/>
      <c r="AN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Q27" s="180"/>
      <c r="CR27" s="180"/>
      <c r="CS27" s="180"/>
      <c r="CT27" s="180"/>
      <c r="CV27" s="180"/>
      <c r="CW27" s="180"/>
      <c r="CX27" s="180"/>
      <c r="CY27" s="180"/>
      <c r="DA27" s="180"/>
      <c r="DB27" s="180"/>
      <c r="DC27" s="180"/>
      <c r="DD27" s="180"/>
      <c r="DF27" s="180"/>
      <c r="DG27" s="180"/>
      <c r="DH27" s="180"/>
      <c r="DI27" s="180"/>
      <c r="DK27" s="180"/>
      <c r="DL27" s="180"/>
      <c r="DM27" s="180"/>
      <c r="DN27" s="180"/>
      <c r="DO27" s="180"/>
      <c r="DQ27" s="180"/>
      <c r="DR27" s="180"/>
      <c r="DS27" s="180"/>
      <c r="DT27" s="180"/>
      <c r="DU27" s="180"/>
      <c r="DW27" s="180"/>
      <c r="DX27" s="180"/>
      <c r="DY27" s="180"/>
      <c r="DZ27" s="180"/>
      <c r="EA27" s="180"/>
      <c r="EC27" s="180"/>
      <c r="ED27" s="180"/>
      <c r="EE27" s="180"/>
      <c r="EF27" s="180"/>
      <c r="EG27" s="180"/>
      <c r="EI27" s="180"/>
      <c r="EJ27" s="180"/>
      <c r="EK27" s="180"/>
      <c r="EL27" s="180"/>
      <c r="EM27" s="180"/>
      <c r="EO27" s="180"/>
      <c r="EP27" s="180"/>
      <c r="EQ27" s="180"/>
      <c r="ER27" s="180"/>
      <c r="ES27" s="180"/>
      <c r="ET27" s="180"/>
      <c r="EW27" s="180"/>
    </row>
    <row r="28" spans="11:153">
      <c r="K28" s="180"/>
      <c r="L28" s="180"/>
      <c r="N28" s="180"/>
      <c r="O28" s="180"/>
      <c r="P28" s="180"/>
      <c r="R28" s="180"/>
      <c r="S28" s="180"/>
      <c r="T28" s="180"/>
      <c r="U28" s="180"/>
      <c r="V28" s="180"/>
      <c r="W28" s="180"/>
      <c r="X28" s="180"/>
      <c r="Y28" s="180"/>
      <c r="Z28" s="180"/>
      <c r="AC28" s="180"/>
      <c r="AD28" s="180"/>
      <c r="AG28" s="180"/>
      <c r="AH28" s="180"/>
      <c r="AI28" s="180"/>
      <c r="AK28" s="180"/>
      <c r="AL28" s="180"/>
      <c r="AM28" s="180"/>
      <c r="AN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Q28" s="180"/>
      <c r="CR28" s="180"/>
      <c r="CS28" s="180"/>
      <c r="CT28" s="180"/>
      <c r="CV28" s="180"/>
      <c r="CW28" s="180"/>
      <c r="CX28" s="180"/>
      <c r="CY28" s="180"/>
      <c r="DA28" s="180"/>
      <c r="DB28" s="180"/>
      <c r="DC28" s="180"/>
      <c r="DD28" s="180"/>
      <c r="DF28" s="180"/>
      <c r="DG28" s="180"/>
      <c r="DH28" s="180"/>
      <c r="DI28" s="180"/>
      <c r="DK28" s="180"/>
      <c r="DL28" s="180"/>
      <c r="DM28" s="180"/>
      <c r="DN28" s="180"/>
      <c r="DO28" s="180"/>
      <c r="DQ28" s="180"/>
      <c r="DR28" s="180"/>
      <c r="DS28" s="180"/>
      <c r="DT28" s="180"/>
      <c r="DU28" s="180"/>
      <c r="DW28" s="180"/>
      <c r="DX28" s="180"/>
      <c r="DY28" s="180"/>
      <c r="DZ28" s="180"/>
      <c r="EA28" s="180"/>
      <c r="EC28" s="180"/>
      <c r="ED28" s="180"/>
      <c r="EE28" s="180"/>
      <c r="EF28" s="180"/>
      <c r="EG28" s="180"/>
      <c r="EI28" s="180"/>
      <c r="EJ28" s="180"/>
      <c r="EK28" s="180"/>
      <c r="EL28" s="180"/>
      <c r="EM28" s="180"/>
      <c r="EO28" s="180"/>
      <c r="EP28" s="180"/>
      <c r="EQ28" s="180"/>
      <c r="ER28" s="180"/>
      <c r="ES28" s="180"/>
      <c r="ET28" s="180"/>
      <c r="EW28" s="180"/>
    </row>
    <row r="29" spans="11:153">
      <c r="K29" s="180"/>
      <c r="L29" s="180"/>
      <c r="N29" s="180"/>
      <c r="O29" s="180"/>
      <c r="P29" s="180"/>
      <c r="R29" s="180"/>
      <c r="S29" s="180"/>
      <c r="T29" s="180"/>
      <c r="U29" s="180"/>
      <c r="V29" s="180"/>
      <c r="W29" s="180"/>
      <c r="X29" s="180"/>
      <c r="Y29" s="180"/>
      <c r="Z29" s="180"/>
      <c r="AC29" s="180"/>
      <c r="AD29" s="180"/>
      <c r="AG29" s="180"/>
      <c r="AH29" s="180"/>
      <c r="AI29" s="180"/>
      <c r="AK29" s="180"/>
      <c r="AL29" s="180"/>
      <c r="AM29" s="180"/>
      <c r="AN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Q29" s="180"/>
      <c r="CR29" s="180"/>
      <c r="CS29" s="180"/>
      <c r="CT29" s="180"/>
      <c r="CV29" s="180"/>
      <c r="CW29" s="180"/>
      <c r="CX29" s="180"/>
      <c r="CY29" s="180"/>
      <c r="DA29" s="180"/>
      <c r="DB29" s="180"/>
      <c r="DC29" s="180"/>
      <c r="DD29" s="180"/>
      <c r="DF29" s="180"/>
      <c r="DG29" s="180"/>
      <c r="DH29" s="180"/>
      <c r="DI29" s="180"/>
      <c r="DK29" s="180"/>
      <c r="DL29" s="180"/>
      <c r="DM29" s="180"/>
      <c r="DN29" s="180"/>
      <c r="DO29" s="180"/>
      <c r="DQ29" s="180"/>
      <c r="DR29" s="180"/>
      <c r="DS29" s="180"/>
      <c r="DT29" s="180"/>
      <c r="DU29" s="180"/>
      <c r="DW29" s="180"/>
      <c r="DX29" s="180"/>
      <c r="DY29" s="180"/>
      <c r="DZ29" s="180"/>
      <c r="EA29" s="180"/>
      <c r="EC29" s="180"/>
      <c r="ED29" s="180"/>
      <c r="EE29" s="180"/>
      <c r="EF29" s="180"/>
      <c r="EG29" s="180"/>
      <c r="EI29" s="180"/>
      <c r="EJ29" s="180"/>
      <c r="EK29" s="180"/>
      <c r="EL29" s="180"/>
      <c r="EM29" s="180"/>
      <c r="EO29" s="180"/>
      <c r="EP29" s="180"/>
      <c r="EQ29" s="180"/>
      <c r="ER29" s="180"/>
      <c r="ES29" s="180"/>
      <c r="ET29" s="180"/>
      <c r="EW29" s="180"/>
    </row>
    <row r="30" spans="11:153">
      <c r="K30" s="180"/>
      <c r="L30" s="180"/>
      <c r="N30" s="180"/>
      <c r="O30" s="180"/>
      <c r="P30" s="180"/>
      <c r="R30" s="180"/>
      <c r="S30" s="180"/>
      <c r="T30" s="180"/>
      <c r="U30" s="180"/>
      <c r="V30" s="180"/>
      <c r="W30" s="180"/>
      <c r="X30" s="180"/>
      <c r="Y30" s="180"/>
      <c r="Z30" s="180"/>
      <c r="AC30" s="180"/>
      <c r="AD30" s="180"/>
      <c r="AG30" s="180"/>
      <c r="AH30" s="180"/>
      <c r="AI30" s="180"/>
      <c r="AK30" s="180"/>
      <c r="AL30" s="180"/>
      <c r="AM30" s="180"/>
      <c r="AN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Q30" s="180"/>
      <c r="CR30" s="180"/>
      <c r="CS30" s="180"/>
      <c r="CT30" s="180"/>
      <c r="CV30" s="180"/>
      <c r="CW30" s="180"/>
      <c r="CX30" s="180"/>
      <c r="CY30" s="180"/>
      <c r="DA30" s="180"/>
      <c r="DB30" s="180"/>
      <c r="DC30" s="180"/>
      <c r="DD30" s="180"/>
      <c r="DF30" s="180"/>
      <c r="DG30" s="180"/>
      <c r="DH30" s="180"/>
      <c r="DI30" s="180"/>
      <c r="DK30" s="180"/>
      <c r="DL30" s="180"/>
      <c r="DM30" s="180"/>
      <c r="DN30" s="180"/>
      <c r="DO30" s="180"/>
      <c r="DQ30" s="180"/>
      <c r="DR30" s="180"/>
      <c r="DS30" s="180"/>
      <c r="DT30" s="180"/>
      <c r="DU30" s="180"/>
      <c r="DW30" s="180"/>
      <c r="DX30" s="180"/>
      <c r="DY30" s="180"/>
      <c r="DZ30" s="180"/>
      <c r="EA30" s="180"/>
      <c r="EC30" s="180"/>
      <c r="ED30" s="180"/>
      <c r="EE30" s="180"/>
      <c r="EF30" s="180"/>
      <c r="EG30" s="180"/>
      <c r="EI30" s="180"/>
      <c r="EJ30" s="180"/>
      <c r="EK30" s="180"/>
      <c r="EL30" s="180"/>
      <c r="EM30" s="180"/>
      <c r="EO30" s="180"/>
      <c r="EP30" s="180"/>
      <c r="EQ30" s="180"/>
      <c r="ER30" s="180"/>
      <c r="ES30" s="180"/>
      <c r="ET30" s="180"/>
      <c r="EW30" s="180"/>
    </row>
    <row r="31" spans="11:153">
      <c r="K31" s="180"/>
      <c r="L31" s="180"/>
      <c r="N31" s="180"/>
      <c r="O31" s="180"/>
      <c r="P31" s="180"/>
      <c r="R31" s="180"/>
      <c r="S31" s="180"/>
      <c r="T31" s="180"/>
      <c r="U31" s="180"/>
      <c r="V31" s="180"/>
      <c r="W31" s="180"/>
      <c r="X31" s="180"/>
      <c r="Y31" s="180"/>
      <c r="Z31" s="180"/>
      <c r="AC31" s="180"/>
      <c r="AD31" s="180"/>
      <c r="AG31" s="180"/>
      <c r="AH31" s="180"/>
      <c r="AI31" s="180"/>
      <c r="AK31" s="180"/>
      <c r="AL31" s="180"/>
      <c r="AM31" s="180"/>
      <c r="AN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Q31" s="180"/>
      <c r="CR31" s="180"/>
      <c r="CS31" s="180"/>
      <c r="CT31" s="180"/>
      <c r="CV31" s="180"/>
      <c r="CW31" s="180"/>
      <c r="CX31" s="180"/>
      <c r="CY31" s="180"/>
      <c r="DA31" s="180"/>
      <c r="DB31" s="180"/>
      <c r="DC31" s="180"/>
      <c r="DD31" s="180"/>
      <c r="DF31" s="180"/>
      <c r="DG31" s="180"/>
      <c r="DH31" s="180"/>
      <c r="DI31" s="180"/>
      <c r="DK31" s="180"/>
      <c r="DL31" s="180"/>
      <c r="DM31" s="180"/>
      <c r="DN31" s="180"/>
      <c r="DO31" s="180"/>
      <c r="DQ31" s="180"/>
      <c r="DR31" s="180"/>
      <c r="DS31" s="180"/>
      <c r="DT31" s="180"/>
      <c r="DU31" s="180"/>
      <c r="DW31" s="180"/>
      <c r="DX31" s="180"/>
      <c r="DY31" s="180"/>
      <c r="DZ31" s="180"/>
      <c r="EA31" s="180"/>
      <c r="EC31" s="180"/>
      <c r="ED31" s="180"/>
      <c r="EE31" s="180"/>
      <c r="EF31" s="180"/>
      <c r="EG31" s="180"/>
      <c r="EI31" s="180"/>
      <c r="EJ31" s="180"/>
      <c r="EK31" s="180"/>
      <c r="EL31" s="180"/>
      <c r="EM31" s="180"/>
      <c r="EO31" s="180"/>
      <c r="EP31" s="180"/>
      <c r="EQ31" s="180"/>
      <c r="ER31" s="180"/>
      <c r="ES31" s="180"/>
      <c r="ET31" s="180"/>
      <c r="EW31" s="180"/>
    </row>
    <row r="32" spans="11:153">
      <c r="K32" s="180"/>
      <c r="L32" s="180"/>
      <c r="N32" s="180"/>
      <c r="O32" s="180"/>
      <c r="P32" s="180"/>
      <c r="R32" s="180"/>
      <c r="S32" s="180"/>
      <c r="T32" s="180"/>
      <c r="U32" s="180"/>
      <c r="V32" s="180"/>
      <c r="W32" s="180"/>
      <c r="X32" s="180"/>
      <c r="Y32" s="180"/>
      <c r="Z32" s="180"/>
      <c r="AC32" s="180"/>
      <c r="AD32" s="180"/>
      <c r="AG32" s="180"/>
      <c r="AH32" s="180"/>
      <c r="AI32" s="180"/>
      <c r="AK32" s="180"/>
      <c r="AL32" s="180"/>
      <c r="AM32" s="180"/>
      <c r="AN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Q32" s="180"/>
      <c r="CR32" s="180"/>
      <c r="CS32" s="180"/>
      <c r="CT32" s="180"/>
      <c r="CV32" s="180"/>
      <c r="CW32" s="180"/>
      <c r="CX32" s="180"/>
      <c r="CY32" s="180"/>
      <c r="DA32" s="180"/>
      <c r="DB32" s="180"/>
      <c r="DC32" s="180"/>
      <c r="DD32" s="180"/>
      <c r="DF32" s="180"/>
      <c r="DG32" s="180"/>
      <c r="DH32" s="180"/>
      <c r="DI32" s="180"/>
      <c r="DK32" s="180"/>
      <c r="DL32" s="180"/>
      <c r="DM32" s="180"/>
      <c r="DN32" s="180"/>
      <c r="DO32" s="180"/>
      <c r="DQ32" s="180"/>
      <c r="DR32" s="180"/>
      <c r="DS32" s="180"/>
      <c r="DT32" s="180"/>
      <c r="DU32" s="180"/>
      <c r="DW32" s="180"/>
      <c r="DX32" s="180"/>
      <c r="DY32" s="180"/>
      <c r="DZ32" s="180"/>
      <c r="EA32" s="180"/>
      <c r="EC32" s="180"/>
      <c r="ED32" s="180"/>
      <c r="EE32" s="180"/>
      <c r="EF32" s="180"/>
      <c r="EG32" s="180"/>
      <c r="EI32" s="180"/>
      <c r="EJ32" s="180"/>
      <c r="EK32" s="180"/>
      <c r="EL32" s="180"/>
      <c r="EM32" s="180"/>
      <c r="EO32" s="180"/>
      <c r="EP32" s="180"/>
      <c r="EQ32" s="180"/>
      <c r="ER32" s="180"/>
      <c r="ES32" s="180"/>
      <c r="ET32" s="180"/>
      <c r="EW32" s="180"/>
    </row>
    <row r="33" spans="11:153">
      <c r="K33" s="180"/>
      <c r="L33" s="180"/>
      <c r="N33" s="180"/>
      <c r="O33" s="180"/>
      <c r="P33" s="180"/>
      <c r="R33" s="180"/>
      <c r="S33" s="180"/>
      <c r="T33" s="180"/>
      <c r="U33" s="180"/>
      <c r="V33" s="180"/>
      <c r="W33" s="180"/>
      <c r="X33" s="180"/>
      <c r="Y33" s="180"/>
      <c r="Z33" s="180"/>
      <c r="AC33" s="180"/>
      <c r="AD33" s="180"/>
      <c r="AG33" s="180"/>
      <c r="AH33" s="180"/>
      <c r="AI33" s="180"/>
      <c r="AK33" s="180"/>
      <c r="AL33" s="180"/>
      <c r="AM33" s="180"/>
      <c r="AN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Q33" s="180"/>
      <c r="CR33" s="180"/>
      <c r="CS33" s="180"/>
      <c r="CT33" s="180"/>
      <c r="CV33" s="180"/>
      <c r="CW33" s="180"/>
      <c r="CX33" s="180"/>
      <c r="CY33" s="180"/>
      <c r="DA33" s="180"/>
      <c r="DB33" s="180"/>
      <c r="DC33" s="180"/>
      <c r="DD33" s="180"/>
      <c r="DF33" s="180"/>
      <c r="DG33" s="180"/>
      <c r="DH33" s="180"/>
      <c r="DI33" s="180"/>
      <c r="DK33" s="180"/>
      <c r="DL33" s="180"/>
      <c r="DM33" s="180"/>
      <c r="DN33" s="180"/>
      <c r="DO33" s="180"/>
      <c r="DQ33" s="180"/>
      <c r="DR33" s="180"/>
      <c r="DS33" s="180"/>
      <c r="DT33" s="180"/>
      <c r="DU33" s="180"/>
      <c r="DW33" s="180"/>
      <c r="DX33" s="180"/>
      <c r="DY33" s="180"/>
      <c r="DZ33" s="180"/>
      <c r="EA33" s="180"/>
      <c r="EC33" s="180"/>
      <c r="ED33" s="180"/>
      <c r="EE33" s="180"/>
      <c r="EF33" s="180"/>
      <c r="EG33" s="180"/>
      <c r="EI33" s="180"/>
      <c r="EJ33" s="180"/>
      <c r="EK33" s="180"/>
      <c r="EL33" s="180"/>
      <c r="EM33" s="180"/>
      <c r="EO33" s="180"/>
      <c r="EP33" s="180"/>
      <c r="EQ33" s="180"/>
      <c r="ER33" s="180"/>
      <c r="ES33" s="180"/>
      <c r="ET33" s="180"/>
      <c r="EW33" s="180"/>
    </row>
    <row r="34" spans="11:153">
      <c r="K34" s="180"/>
      <c r="L34" s="180"/>
      <c r="N34" s="180"/>
      <c r="O34" s="180"/>
      <c r="P34" s="180"/>
      <c r="R34" s="180"/>
      <c r="S34" s="180"/>
      <c r="T34" s="180"/>
      <c r="U34" s="180"/>
      <c r="V34" s="180"/>
      <c r="W34" s="180"/>
      <c r="X34" s="180"/>
      <c r="Y34" s="180"/>
      <c r="Z34" s="180"/>
      <c r="AC34" s="180"/>
      <c r="AD34" s="180"/>
      <c r="AG34" s="180"/>
      <c r="AH34" s="180"/>
      <c r="AI34" s="180"/>
      <c r="AK34" s="180"/>
      <c r="AL34" s="180"/>
      <c r="AM34" s="180"/>
      <c r="AN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c r="BR34" s="180"/>
      <c r="BS34" s="180"/>
      <c r="BT34" s="180"/>
      <c r="BU34" s="180"/>
      <c r="BV34" s="180"/>
      <c r="BW34" s="180"/>
      <c r="BX34" s="180"/>
      <c r="BY34" s="180"/>
      <c r="BZ34" s="180"/>
      <c r="CA34" s="180"/>
      <c r="CB34" s="180"/>
      <c r="CC34" s="180"/>
      <c r="CD34" s="180"/>
      <c r="CE34" s="180"/>
      <c r="CF34" s="180"/>
      <c r="CG34" s="180"/>
      <c r="CH34" s="180"/>
      <c r="CI34" s="180"/>
      <c r="CJ34" s="180"/>
      <c r="CK34" s="180"/>
      <c r="CL34" s="180"/>
      <c r="CM34" s="180"/>
      <c r="CN34" s="180"/>
      <c r="CO34" s="180"/>
      <c r="CQ34" s="180"/>
      <c r="CR34" s="180"/>
      <c r="CS34" s="180"/>
      <c r="CT34" s="180"/>
      <c r="CV34" s="180"/>
      <c r="CW34" s="180"/>
      <c r="CX34" s="180"/>
      <c r="CY34" s="180"/>
      <c r="DA34" s="180"/>
      <c r="DB34" s="180"/>
      <c r="DC34" s="180"/>
      <c r="DD34" s="180"/>
      <c r="DF34" s="180"/>
      <c r="DG34" s="180"/>
      <c r="DH34" s="180"/>
      <c r="DI34" s="180"/>
      <c r="DK34" s="180"/>
      <c r="DL34" s="180"/>
      <c r="DM34" s="180"/>
      <c r="DN34" s="180"/>
      <c r="DO34" s="180"/>
      <c r="DQ34" s="180"/>
      <c r="DR34" s="180"/>
      <c r="DS34" s="180"/>
      <c r="DT34" s="180"/>
      <c r="DU34" s="180"/>
      <c r="DW34" s="180"/>
      <c r="DX34" s="180"/>
      <c r="DY34" s="180"/>
      <c r="DZ34" s="180"/>
      <c r="EA34" s="180"/>
      <c r="EC34" s="180"/>
      <c r="ED34" s="180"/>
      <c r="EE34" s="180"/>
      <c r="EF34" s="180"/>
      <c r="EG34" s="180"/>
      <c r="EI34" s="180"/>
      <c r="EJ34" s="180"/>
      <c r="EK34" s="180"/>
      <c r="EL34" s="180"/>
      <c r="EM34" s="180"/>
      <c r="EO34" s="180"/>
      <c r="EP34" s="180"/>
      <c r="EQ34" s="180"/>
      <c r="ER34" s="180"/>
      <c r="ES34" s="180"/>
      <c r="ET34" s="180"/>
      <c r="EW34" s="180"/>
    </row>
    <row r="35" spans="11:153">
      <c r="K35" s="180"/>
      <c r="L35" s="180"/>
      <c r="N35" s="180"/>
      <c r="O35" s="180"/>
      <c r="P35" s="180"/>
      <c r="R35" s="180"/>
      <c r="S35" s="180"/>
      <c r="T35" s="180"/>
      <c r="U35" s="180"/>
      <c r="V35" s="180"/>
      <c r="W35" s="180"/>
      <c r="X35" s="180"/>
      <c r="Y35" s="180"/>
      <c r="Z35" s="180"/>
      <c r="AC35" s="180"/>
      <c r="AD35" s="180"/>
      <c r="AG35" s="180"/>
      <c r="AH35" s="180"/>
      <c r="AI35" s="180"/>
      <c r="AK35" s="180"/>
      <c r="AL35" s="180"/>
      <c r="AM35" s="180"/>
      <c r="AN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c r="BQ35" s="180"/>
      <c r="BR35" s="180"/>
      <c r="BS35" s="180"/>
      <c r="BT35" s="180"/>
      <c r="BU35" s="180"/>
      <c r="BV35" s="180"/>
      <c r="BW35" s="180"/>
      <c r="BX35" s="180"/>
      <c r="BY35" s="180"/>
      <c r="BZ35" s="180"/>
      <c r="CA35" s="180"/>
      <c r="CB35" s="180"/>
      <c r="CC35" s="180"/>
      <c r="CD35" s="180"/>
      <c r="CE35" s="180"/>
      <c r="CF35" s="180"/>
      <c r="CG35" s="180"/>
      <c r="CH35" s="180"/>
      <c r="CI35" s="180"/>
      <c r="CJ35" s="180"/>
      <c r="CK35" s="180"/>
      <c r="CL35" s="180"/>
      <c r="CM35" s="180"/>
      <c r="CN35" s="180"/>
      <c r="CO35" s="180"/>
      <c r="CQ35" s="180"/>
      <c r="CR35" s="180"/>
      <c r="CS35" s="180"/>
      <c r="CT35" s="180"/>
      <c r="CV35" s="180"/>
      <c r="CW35" s="180"/>
      <c r="CX35" s="180"/>
      <c r="CY35" s="180"/>
      <c r="DA35" s="180"/>
      <c r="DB35" s="180"/>
      <c r="DC35" s="180"/>
      <c r="DD35" s="180"/>
      <c r="DF35" s="180"/>
      <c r="DG35" s="180"/>
      <c r="DH35" s="180"/>
      <c r="DI35" s="180"/>
      <c r="DK35" s="180"/>
      <c r="DL35" s="180"/>
      <c r="DM35" s="180"/>
      <c r="DN35" s="180"/>
      <c r="DO35" s="180"/>
      <c r="DQ35" s="180"/>
      <c r="DR35" s="180"/>
      <c r="DS35" s="180"/>
      <c r="DT35" s="180"/>
      <c r="DU35" s="180"/>
      <c r="DW35" s="180"/>
      <c r="DX35" s="180"/>
      <c r="DY35" s="180"/>
      <c r="DZ35" s="180"/>
      <c r="EA35" s="180"/>
      <c r="EC35" s="180"/>
      <c r="ED35" s="180"/>
      <c r="EE35" s="180"/>
      <c r="EF35" s="180"/>
      <c r="EG35" s="180"/>
      <c r="EI35" s="180"/>
      <c r="EJ35" s="180"/>
      <c r="EK35" s="180"/>
      <c r="EL35" s="180"/>
      <c r="EM35" s="180"/>
      <c r="EO35" s="180"/>
      <c r="EP35" s="180"/>
      <c r="EQ35" s="180"/>
      <c r="ER35" s="180"/>
      <c r="ES35" s="180"/>
      <c r="ET35" s="180"/>
      <c r="EW35" s="180"/>
    </row>
    <row r="36" spans="11:153">
      <c r="K36" s="180"/>
      <c r="L36" s="180"/>
      <c r="N36" s="180"/>
      <c r="O36" s="180"/>
      <c r="P36" s="180"/>
      <c r="R36" s="180"/>
      <c r="S36" s="180"/>
      <c r="T36" s="180"/>
      <c r="U36" s="180"/>
      <c r="V36" s="180"/>
      <c r="W36" s="180"/>
      <c r="X36" s="180"/>
      <c r="Y36" s="180"/>
      <c r="Z36" s="180"/>
      <c r="AC36" s="180"/>
      <c r="AD36" s="180"/>
      <c r="AG36" s="180"/>
      <c r="AH36" s="180"/>
      <c r="AI36" s="180"/>
      <c r="AK36" s="180"/>
      <c r="AL36" s="180"/>
      <c r="AM36" s="180"/>
      <c r="AN36" s="180"/>
      <c r="AP36" s="180"/>
      <c r="AQ36" s="180"/>
      <c r="AR36" s="180"/>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0"/>
      <c r="BO36" s="180"/>
      <c r="BP36" s="180"/>
      <c r="BQ36" s="180"/>
      <c r="BR36" s="180"/>
      <c r="BS36" s="180"/>
      <c r="BT36" s="180"/>
      <c r="BU36" s="180"/>
      <c r="BV36" s="180"/>
      <c r="BW36" s="180"/>
      <c r="BX36" s="180"/>
      <c r="BY36" s="180"/>
      <c r="BZ36" s="180"/>
      <c r="CA36" s="180"/>
      <c r="CB36" s="180"/>
      <c r="CC36" s="180"/>
      <c r="CD36" s="180"/>
      <c r="CE36" s="180"/>
      <c r="CF36" s="180"/>
      <c r="CG36" s="180"/>
      <c r="CH36" s="180"/>
      <c r="CI36" s="180"/>
      <c r="CJ36" s="180"/>
      <c r="CK36" s="180"/>
      <c r="CL36" s="180"/>
      <c r="CM36" s="180"/>
      <c r="CN36" s="180"/>
      <c r="CO36" s="180"/>
      <c r="CQ36" s="180"/>
      <c r="CR36" s="180"/>
      <c r="CS36" s="180"/>
      <c r="CT36" s="180"/>
      <c r="CV36" s="180"/>
      <c r="CW36" s="180"/>
      <c r="CX36" s="180"/>
      <c r="CY36" s="180"/>
      <c r="DA36" s="180"/>
      <c r="DB36" s="180"/>
      <c r="DC36" s="180"/>
      <c r="DD36" s="180"/>
      <c r="DF36" s="180"/>
      <c r="DG36" s="180"/>
      <c r="DH36" s="180"/>
      <c r="DI36" s="180"/>
      <c r="DK36" s="180"/>
      <c r="DL36" s="180"/>
      <c r="DM36" s="180"/>
      <c r="DN36" s="180"/>
      <c r="DO36" s="180"/>
      <c r="DQ36" s="180"/>
      <c r="DR36" s="180"/>
      <c r="DS36" s="180"/>
      <c r="DT36" s="180"/>
      <c r="DU36" s="180"/>
      <c r="DW36" s="180"/>
      <c r="DX36" s="180"/>
      <c r="DY36" s="180"/>
      <c r="DZ36" s="180"/>
      <c r="EA36" s="180"/>
      <c r="EC36" s="180"/>
      <c r="ED36" s="180"/>
      <c r="EE36" s="180"/>
      <c r="EF36" s="180"/>
      <c r="EG36" s="180"/>
      <c r="EI36" s="180"/>
      <c r="EJ36" s="180"/>
      <c r="EK36" s="180"/>
      <c r="EL36" s="180"/>
      <c r="EM36" s="180"/>
      <c r="EO36" s="180"/>
      <c r="EP36" s="180"/>
      <c r="EQ36" s="180"/>
      <c r="ER36" s="180"/>
      <c r="ES36" s="180"/>
      <c r="ET36" s="180"/>
      <c r="EW36" s="180"/>
    </row>
    <row r="37" spans="11:153">
      <c r="K37" s="180"/>
      <c r="L37" s="180"/>
      <c r="N37" s="180"/>
      <c r="O37" s="180"/>
      <c r="P37" s="180"/>
      <c r="R37" s="180"/>
      <c r="S37" s="180"/>
      <c r="T37" s="180"/>
      <c r="U37" s="180"/>
      <c r="V37" s="180"/>
      <c r="W37" s="180"/>
      <c r="X37" s="180"/>
      <c r="Y37" s="180"/>
      <c r="Z37" s="180"/>
      <c r="AC37" s="180"/>
      <c r="AD37" s="180"/>
      <c r="AG37" s="180"/>
      <c r="AH37" s="180"/>
      <c r="AI37" s="180"/>
      <c r="AK37" s="180"/>
      <c r="AL37" s="180"/>
      <c r="AM37" s="180"/>
      <c r="AN37" s="180"/>
      <c r="AP37" s="180"/>
      <c r="AQ37" s="180"/>
      <c r="AR37" s="180"/>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0"/>
      <c r="BO37" s="180"/>
      <c r="BP37" s="180"/>
      <c r="BQ37" s="180"/>
      <c r="BR37" s="180"/>
      <c r="BS37" s="180"/>
      <c r="BT37" s="180"/>
      <c r="BU37" s="180"/>
      <c r="BV37" s="180"/>
      <c r="BW37" s="180"/>
      <c r="BX37" s="180"/>
      <c r="BY37" s="180"/>
      <c r="BZ37" s="180"/>
      <c r="CA37" s="180"/>
      <c r="CB37" s="180"/>
      <c r="CC37" s="180"/>
      <c r="CD37" s="180"/>
      <c r="CE37" s="180"/>
      <c r="CF37" s="180"/>
      <c r="CG37" s="180"/>
      <c r="CH37" s="180"/>
      <c r="CI37" s="180"/>
      <c r="CJ37" s="180"/>
      <c r="CK37" s="180"/>
      <c r="CL37" s="180"/>
      <c r="CM37" s="180"/>
      <c r="CN37" s="180"/>
      <c r="CO37" s="180"/>
      <c r="CQ37" s="180"/>
      <c r="CR37" s="180"/>
      <c r="CS37" s="180"/>
      <c r="CT37" s="180"/>
      <c r="CV37" s="180"/>
      <c r="CW37" s="180"/>
      <c r="CX37" s="180"/>
      <c r="CY37" s="180"/>
      <c r="DA37" s="180"/>
      <c r="DB37" s="180"/>
      <c r="DC37" s="180"/>
      <c r="DD37" s="180"/>
      <c r="DF37" s="180"/>
      <c r="DG37" s="180"/>
      <c r="DH37" s="180"/>
      <c r="DI37" s="180"/>
      <c r="DK37" s="180"/>
      <c r="DL37" s="180"/>
      <c r="DM37" s="180"/>
      <c r="DN37" s="180"/>
      <c r="DO37" s="180"/>
      <c r="DQ37" s="180"/>
      <c r="DR37" s="180"/>
      <c r="DS37" s="180"/>
      <c r="DT37" s="180"/>
      <c r="DU37" s="180"/>
      <c r="DW37" s="180"/>
      <c r="DX37" s="180"/>
      <c r="DY37" s="180"/>
      <c r="DZ37" s="180"/>
      <c r="EA37" s="180"/>
      <c r="EC37" s="180"/>
      <c r="ED37" s="180"/>
      <c r="EE37" s="180"/>
      <c r="EF37" s="180"/>
      <c r="EG37" s="180"/>
      <c r="EI37" s="180"/>
      <c r="EJ37" s="180"/>
      <c r="EK37" s="180"/>
      <c r="EL37" s="180"/>
      <c r="EM37" s="180"/>
      <c r="EO37" s="180"/>
      <c r="EP37" s="180"/>
      <c r="EQ37" s="180"/>
      <c r="ER37" s="180"/>
      <c r="ES37" s="180"/>
      <c r="ET37" s="180"/>
      <c r="EW37" s="180"/>
    </row>
    <row r="38" spans="11:153">
      <c r="K38" s="180"/>
      <c r="L38" s="180"/>
      <c r="N38" s="180"/>
      <c r="O38" s="180"/>
      <c r="P38" s="180"/>
      <c r="R38" s="180"/>
      <c r="S38" s="180"/>
      <c r="T38" s="180"/>
      <c r="U38" s="180"/>
      <c r="V38" s="180"/>
      <c r="W38" s="180"/>
      <c r="X38" s="180"/>
      <c r="Y38" s="180"/>
      <c r="Z38" s="180"/>
      <c r="AC38" s="180"/>
      <c r="AD38" s="180"/>
      <c r="AG38" s="180"/>
      <c r="AH38" s="180"/>
      <c r="AI38" s="180"/>
      <c r="AK38" s="180"/>
      <c r="AL38" s="180"/>
      <c r="AM38" s="180"/>
      <c r="AN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Q38" s="180"/>
      <c r="CR38" s="180"/>
      <c r="CS38" s="180"/>
      <c r="CT38" s="180"/>
      <c r="CV38" s="180"/>
      <c r="CW38" s="180"/>
      <c r="CX38" s="180"/>
      <c r="CY38" s="180"/>
      <c r="DA38" s="180"/>
      <c r="DB38" s="180"/>
      <c r="DC38" s="180"/>
      <c r="DD38" s="180"/>
      <c r="DF38" s="180"/>
      <c r="DG38" s="180"/>
      <c r="DH38" s="180"/>
      <c r="DI38" s="180"/>
      <c r="DK38" s="180"/>
      <c r="DL38" s="180"/>
      <c r="DM38" s="180"/>
      <c r="DN38" s="180"/>
      <c r="DO38" s="180"/>
      <c r="DQ38" s="180"/>
      <c r="DR38" s="180"/>
      <c r="DS38" s="180"/>
      <c r="DT38" s="180"/>
      <c r="DU38" s="180"/>
      <c r="DW38" s="180"/>
      <c r="DX38" s="180"/>
      <c r="DY38" s="180"/>
      <c r="DZ38" s="180"/>
      <c r="EA38" s="180"/>
      <c r="EC38" s="180"/>
      <c r="ED38" s="180"/>
      <c r="EE38" s="180"/>
      <c r="EF38" s="180"/>
      <c r="EG38" s="180"/>
      <c r="EI38" s="180"/>
      <c r="EJ38" s="180"/>
      <c r="EK38" s="180"/>
      <c r="EL38" s="180"/>
      <c r="EM38" s="180"/>
      <c r="EO38" s="180"/>
      <c r="EP38" s="180"/>
      <c r="EQ38" s="180"/>
      <c r="ER38" s="180"/>
      <c r="ES38" s="180"/>
      <c r="ET38" s="180"/>
      <c r="EW38" s="180"/>
    </row>
    <row r="39" spans="11:153">
      <c r="K39" s="180"/>
      <c r="L39" s="180"/>
      <c r="N39" s="180"/>
      <c r="O39" s="180"/>
      <c r="P39" s="180"/>
      <c r="R39" s="180"/>
      <c r="S39" s="180"/>
      <c r="T39" s="180"/>
      <c r="U39" s="180"/>
      <c r="V39" s="180"/>
      <c r="W39" s="180"/>
      <c r="X39" s="180"/>
      <c r="Y39" s="180"/>
      <c r="Z39" s="180"/>
      <c r="AC39" s="180"/>
      <c r="AD39" s="180"/>
      <c r="AG39" s="180"/>
      <c r="AH39" s="180"/>
      <c r="AI39" s="180"/>
      <c r="AK39" s="180"/>
      <c r="AL39" s="180"/>
      <c r="AM39" s="180"/>
      <c r="AN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0"/>
      <c r="BO39" s="180"/>
      <c r="BP39" s="180"/>
      <c r="BQ39" s="180"/>
      <c r="BR39" s="180"/>
      <c r="BS39" s="180"/>
      <c r="BT39" s="180"/>
      <c r="BU39" s="180"/>
      <c r="BV39" s="180"/>
      <c r="BW39" s="180"/>
      <c r="BX39" s="180"/>
      <c r="BY39" s="180"/>
      <c r="BZ39" s="180"/>
      <c r="CA39" s="180"/>
      <c r="CB39" s="180"/>
      <c r="CC39" s="180"/>
      <c r="CD39" s="180"/>
      <c r="CE39" s="180"/>
      <c r="CF39" s="180"/>
      <c r="CG39" s="180"/>
      <c r="CH39" s="180"/>
      <c r="CI39" s="180"/>
      <c r="CJ39" s="180"/>
      <c r="CK39" s="180"/>
      <c r="CL39" s="180"/>
      <c r="CM39" s="180"/>
      <c r="CN39" s="180"/>
      <c r="CO39" s="180"/>
      <c r="CQ39" s="180"/>
      <c r="CR39" s="180"/>
      <c r="CS39" s="180"/>
      <c r="CT39" s="180"/>
      <c r="CV39" s="180"/>
      <c r="CW39" s="180"/>
      <c r="CX39" s="180"/>
      <c r="CY39" s="180"/>
      <c r="DA39" s="180"/>
      <c r="DB39" s="180"/>
      <c r="DC39" s="180"/>
      <c r="DD39" s="180"/>
      <c r="DF39" s="180"/>
      <c r="DG39" s="180"/>
      <c r="DH39" s="180"/>
      <c r="DI39" s="180"/>
      <c r="DK39" s="180"/>
      <c r="DL39" s="180"/>
      <c r="DM39" s="180"/>
      <c r="DN39" s="180"/>
      <c r="DO39" s="180"/>
      <c r="DQ39" s="180"/>
      <c r="DR39" s="180"/>
      <c r="DS39" s="180"/>
      <c r="DT39" s="180"/>
      <c r="DU39" s="180"/>
      <c r="DW39" s="180"/>
      <c r="DX39" s="180"/>
      <c r="DY39" s="180"/>
      <c r="DZ39" s="180"/>
      <c r="EA39" s="180"/>
      <c r="EC39" s="180"/>
      <c r="ED39" s="180"/>
      <c r="EE39" s="180"/>
      <c r="EF39" s="180"/>
      <c r="EG39" s="180"/>
      <c r="EI39" s="180"/>
      <c r="EJ39" s="180"/>
      <c r="EK39" s="180"/>
      <c r="EL39" s="180"/>
      <c r="EM39" s="180"/>
      <c r="EO39" s="180"/>
      <c r="EP39" s="180"/>
      <c r="EQ39" s="180"/>
      <c r="ER39" s="180"/>
      <c r="ES39" s="180"/>
      <c r="ET39" s="180"/>
      <c r="EW39" s="180"/>
    </row>
    <row r="40" spans="11:153">
      <c r="K40" s="180"/>
      <c r="L40" s="180"/>
      <c r="N40" s="180"/>
      <c r="O40" s="180"/>
      <c r="P40" s="180"/>
      <c r="R40" s="180"/>
      <c r="S40" s="180"/>
      <c r="T40" s="180"/>
      <c r="U40" s="180"/>
      <c r="V40" s="180"/>
      <c r="W40" s="180"/>
      <c r="X40" s="180"/>
      <c r="Y40" s="180"/>
      <c r="Z40" s="180"/>
      <c r="AC40" s="180"/>
      <c r="AD40" s="180"/>
      <c r="AG40" s="180"/>
      <c r="AH40" s="180"/>
      <c r="AI40" s="180"/>
      <c r="AK40" s="180"/>
      <c r="AL40" s="180"/>
      <c r="AM40" s="180"/>
      <c r="AN40" s="180"/>
      <c r="AP40" s="180"/>
      <c r="AQ40" s="180"/>
      <c r="AR40" s="180"/>
      <c r="AS40" s="180"/>
      <c r="AT40" s="180"/>
      <c r="AU40" s="180"/>
      <c r="AV40" s="180"/>
      <c r="AW40" s="180"/>
      <c r="AX40" s="180"/>
      <c r="AY40" s="180"/>
      <c r="AZ40" s="180"/>
      <c r="BA40" s="180"/>
      <c r="BB40" s="180"/>
      <c r="BC40" s="180"/>
      <c r="BD40" s="180"/>
      <c r="BE40" s="180"/>
      <c r="BF40" s="180"/>
      <c r="BG40" s="180"/>
      <c r="BH40" s="180"/>
      <c r="BI40" s="180"/>
      <c r="BJ40" s="180"/>
      <c r="BK40" s="180"/>
      <c r="BL40" s="180"/>
      <c r="BM40" s="180"/>
      <c r="BN40" s="180"/>
      <c r="BO40" s="180"/>
      <c r="BP40" s="180"/>
      <c r="BQ40" s="180"/>
      <c r="BR40" s="180"/>
      <c r="BS40" s="180"/>
      <c r="BT40" s="180"/>
      <c r="BU40" s="180"/>
      <c r="BV40" s="180"/>
      <c r="BW40" s="180"/>
      <c r="BX40" s="180"/>
      <c r="BY40" s="180"/>
      <c r="BZ40" s="180"/>
      <c r="CA40" s="180"/>
      <c r="CB40" s="180"/>
      <c r="CC40" s="180"/>
      <c r="CD40" s="180"/>
      <c r="CE40" s="180"/>
      <c r="CF40" s="180"/>
      <c r="CG40" s="180"/>
      <c r="CH40" s="180"/>
      <c r="CI40" s="180"/>
      <c r="CJ40" s="180"/>
      <c r="CK40" s="180"/>
      <c r="CL40" s="180"/>
      <c r="CM40" s="180"/>
      <c r="CN40" s="180"/>
      <c r="CO40" s="180"/>
      <c r="CQ40" s="180"/>
      <c r="CR40" s="180"/>
      <c r="CS40" s="180"/>
      <c r="CT40" s="180"/>
      <c r="CV40" s="180"/>
      <c r="CW40" s="180"/>
      <c r="CX40" s="180"/>
      <c r="CY40" s="180"/>
      <c r="DA40" s="180"/>
      <c r="DB40" s="180"/>
      <c r="DC40" s="180"/>
      <c r="DD40" s="180"/>
      <c r="DF40" s="180"/>
      <c r="DG40" s="180"/>
      <c r="DH40" s="180"/>
      <c r="DI40" s="180"/>
      <c r="DK40" s="180"/>
      <c r="DL40" s="180"/>
      <c r="DM40" s="180"/>
      <c r="DN40" s="180"/>
      <c r="DO40" s="180"/>
      <c r="DQ40" s="180"/>
      <c r="DR40" s="180"/>
      <c r="DS40" s="180"/>
      <c r="DT40" s="180"/>
      <c r="DU40" s="180"/>
      <c r="DW40" s="180"/>
      <c r="DX40" s="180"/>
      <c r="DY40" s="180"/>
      <c r="DZ40" s="180"/>
      <c r="EA40" s="180"/>
      <c r="EC40" s="180"/>
      <c r="ED40" s="180"/>
      <c r="EE40" s="180"/>
      <c r="EF40" s="180"/>
      <c r="EG40" s="180"/>
      <c r="EI40" s="180"/>
      <c r="EJ40" s="180"/>
      <c r="EK40" s="180"/>
      <c r="EL40" s="180"/>
      <c r="EM40" s="180"/>
      <c r="EO40" s="180"/>
      <c r="EP40" s="180"/>
      <c r="EQ40" s="180"/>
      <c r="ER40" s="180"/>
      <c r="ES40" s="180"/>
      <c r="ET40" s="180"/>
      <c r="EW40" s="180"/>
    </row>
    <row r="41" spans="11:153">
      <c r="K41" s="180"/>
      <c r="L41" s="180"/>
      <c r="N41" s="180"/>
      <c r="O41" s="180"/>
      <c r="P41" s="180"/>
      <c r="R41" s="180"/>
      <c r="S41" s="180"/>
      <c r="T41" s="180"/>
      <c r="U41" s="180"/>
      <c r="V41" s="180"/>
      <c r="W41" s="180"/>
      <c r="X41" s="180"/>
      <c r="Y41" s="180"/>
      <c r="Z41" s="180"/>
      <c r="AC41" s="180"/>
      <c r="AD41" s="180"/>
      <c r="AG41" s="180"/>
      <c r="AH41" s="180"/>
      <c r="AI41" s="180"/>
      <c r="AK41" s="180"/>
      <c r="AL41" s="180"/>
      <c r="AM41" s="180"/>
      <c r="AN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0"/>
      <c r="BO41" s="180"/>
      <c r="BP41" s="180"/>
      <c r="BQ41" s="180"/>
      <c r="BR41" s="180"/>
      <c r="BS41" s="180"/>
      <c r="BT41" s="180"/>
      <c r="BU41" s="180"/>
      <c r="BV41" s="180"/>
      <c r="BW41" s="180"/>
      <c r="BX41" s="180"/>
      <c r="BY41" s="180"/>
      <c r="BZ41" s="180"/>
      <c r="CA41" s="180"/>
      <c r="CB41" s="180"/>
      <c r="CC41" s="180"/>
      <c r="CD41" s="180"/>
      <c r="CE41" s="180"/>
      <c r="CF41" s="180"/>
      <c r="CG41" s="180"/>
      <c r="CH41" s="180"/>
      <c r="CI41" s="180"/>
      <c r="CJ41" s="180"/>
      <c r="CK41" s="180"/>
      <c r="CL41" s="180"/>
      <c r="CM41" s="180"/>
      <c r="CN41" s="180"/>
      <c r="CO41" s="180"/>
      <c r="CQ41" s="180"/>
      <c r="CR41" s="180"/>
      <c r="CS41" s="180"/>
      <c r="CT41" s="180"/>
      <c r="CV41" s="180"/>
      <c r="CW41" s="180"/>
      <c r="CX41" s="180"/>
      <c r="CY41" s="180"/>
      <c r="DA41" s="180"/>
      <c r="DB41" s="180"/>
      <c r="DC41" s="180"/>
      <c r="DD41" s="180"/>
      <c r="DF41" s="180"/>
      <c r="DG41" s="180"/>
      <c r="DH41" s="180"/>
      <c r="DI41" s="180"/>
      <c r="DK41" s="180"/>
      <c r="DL41" s="180"/>
      <c r="DM41" s="180"/>
      <c r="DN41" s="180"/>
      <c r="DO41" s="180"/>
      <c r="DQ41" s="180"/>
      <c r="DR41" s="180"/>
      <c r="DS41" s="180"/>
      <c r="DT41" s="180"/>
      <c r="DU41" s="180"/>
      <c r="DW41" s="180"/>
      <c r="DX41" s="180"/>
      <c r="DY41" s="180"/>
      <c r="DZ41" s="180"/>
      <c r="EA41" s="180"/>
      <c r="EC41" s="180"/>
      <c r="ED41" s="180"/>
      <c r="EE41" s="180"/>
      <c r="EF41" s="180"/>
      <c r="EG41" s="180"/>
      <c r="EI41" s="180"/>
      <c r="EJ41" s="180"/>
      <c r="EK41" s="180"/>
      <c r="EL41" s="180"/>
      <c r="EM41" s="180"/>
      <c r="EO41" s="180"/>
      <c r="EP41" s="180"/>
      <c r="EQ41" s="180"/>
      <c r="ER41" s="180"/>
      <c r="ES41" s="180"/>
      <c r="ET41" s="180"/>
      <c r="EW41" s="180"/>
    </row>
    <row r="42" spans="11:153">
      <c r="K42" s="180"/>
      <c r="L42" s="180"/>
      <c r="N42" s="180"/>
      <c r="O42" s="180"/>
      <c r="P42" s="180"/>
      <c r="R42" s="180"/>
      <c r="S42" s="180"/>
      <c r="T42" s="180"/>
      <c r="U42" s="180"/>
      <c r="V42" s="180"/>
      <c r="W42" s="180"/>
      <c r="X42" s="180"/>
      <c r="Y42" s="180"/>
      <c r="Z42" s="180"/>
      <c r="AC42" s="180"/>
      <c r="AD42" s="180"/>
      <c r="AG42" s="180"/>
      <c r="AH42" s="180"/>
      <c r="AI42" s="180"/>
      <c r="AK42" s="180"/>
      <c r="AL42" s="180"/>
      <c r="AM42" s="180"/>
      <c r="AN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0"/>
      <c r="BO42" s="180"/>
      <c r="BP42" s="180"/>
      <c r="BQ42" s="180"/>
      <c r="BR42" s="180"/>
      <c r="BS42" s="180"/>
      <c r="BT42" s="180"/>
      <c r="BU42" s="180"/>
      <c r="BV42" s="180"/>
      <c r="BW42" s="180"/>
      <c r="BX42" s="180"/>
      <c r="BY42" s="180"/>
      <c r="BZ42" s="180"/>
      <c r="CA42" s="180"/>
      <c r="CB42" s="180"/>
      <c r="CC42" s="180"/>
      <c r="CD42" s="180"/>
      <c r="CE42" s="180"/>
      <c r="CF42" s="180"/>
      <c r="CG42" s="180"/>
      <c r="CH42" s="180"/>
      <c r="CI42" s="180"/>
      <c r="CJ42" s="180"/>
      <c r="CK42" s="180"/>
      <c r="CL42" s="180"/>
      <c r="CM42" s="180"/>
      <c r="CN42" s="180"/>
      <c r="CO42" s="180"/>
      <c r="CQ42" s="180"/>
      <c r="CR42" s="180"/>
      <c r="CS42" s="180"/>
      <c r="CT42" s="180"/>
      <c r="CV42" s="180"/>
      <c r="CW42" s="180"/>
      <c r="CX42" s="180"/>
      <c r="CY42" s="180"/>
      <c r="DA42" s="180"/>
      <c r="DB42" s="180"/>
      <c r="DC42" s="180"/>
      <c r="DD42" s="180"/>
      <c r="DF42" s="180"/>
      <c r="DG42" s="180"/>
      <c r="DH42" s="180"/>
      <c r="DI42" s="180"/>
      <c r="DK42" s="180"/>
      <c r="DL42" s="180"/>
      <c r="DM42" s="180"/>
      <c r="DN42" s="180"/>
      <c r="DO42" s="180"/>
      <c r="DQ42" s="180"/>
      <c r="DR42" s="180"/>
      <c r="DS42" s="180"/>
      <c r="DT42" s="180"/>
      <c r="DU42" s="180"/>
      <c r="DW42" s="180"/>
      <c r="DX42" s="180"/>
      <c r="DY42" s="180"/>
      <c r="DZ42" s="180"/>
      <c r="EA42" s="180"/>
      <c r="EC42" s="180"/>
      <c r="ED42" s="180"/>
      <c r="EE42" s="180"/>
      <c r="EF42" s="180"/>
      <c r="EG42" s="180"/>
      <c r="EI42" s="180"/>
      <c r="EJ42" s="180"/>
      <c r="EK42" s="180"/>
      <c r="EL42" s="180"/>
      <c r="EM42" s="180"/>
      <c r="EO42" s="180"/>
      <c r="EP42" s="180"/>
      <c r="EQ42" s="180"/>
      <c r="ER42" s="180"/>
      <c r="ES42" s="180"/>
      <c r="ET42" s="180"/>
      <c r="EW42" s="180"/>
    </row>
    <row r="43" spans="11:153">
      <c r="K43" s="180"/>
      <c r="L43" s="180"/>
      <c r="N43" s="180"/>
      <c r="O43" s="180"/>
      <c r="P43" s="180"/>
      <c r="R43" s="180"/>
      <c r="S43" s="180"/>
      <c r="T43" s="180"/>
      <c r="U43" s="180"/>
      <c r="V43" s="180"/>
      <c r="W43" s="180"/>
      <c r="X43" s="180"/>
      <c r="Y43" s="180"/>
      <c r="Z43" s="180"/>
      <c r="AC43" s="180"/>
      <c r="AD43" s="180"/>
      <c r="AG43" s="180"/>
      <c r="AH43" s="180"/>
      <c r="AI43" s="180"/>
      <c r="AK43" s="180"/>
      <c r="AL43" s="180"/>
      <c r="AM43" s="180"/>
      <c r="AN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0"/>
      <c r="BO43" s="180"/>
      <c r="BP43" s="180"/>
      <c r="BQ43" s="180"/>
      <c r="BR43" s="180"/>
      <c r="BS43" s="180"/>
      <c r="BT43" s="180"/>
      <c r="BU43" s="180"/>
      <c r="BV43" s="180"/>
      <c r="BW43" s="180"/>
      <c r="BX43" s="180"/>
      <c r="BY43" s="180"/>
      <c r="BZ43" s="180"/>
      <c r="CA43" s="180"/>
      <c r="CB43" s="180"/>
      <c r="CC43" s="180"/>
      <c r="CD43" s="180"/>
      <c r="CE43" s="180"/>
      <c r="CF43" s="180"/>
      <c r="CG43" s="180"/>
      <c r="CH43" s="180"/>
      <c r="CI43" s="180"/>
      <c r="CJ43" s="180"/>
      <c r="CK43" s="180"/>
      <c r="CL43" s="180"/>
      <c r="CM43" s="180"/>
      <c r="CN43" s="180"/>
      <c r="CO43" s="180"/>
      <c r="CQ43" s="180"/>
      <c r="CR43" s="180"/>
      <c r="CS43" s="180"/>
      <c r="CT43" s="180"/>
      <c r="CV43" s="180"/>
      <c r="CW43" s="180"/>
      <c r="CX43" s="180"/>
      <c r="CY43" s="180"/>
      <c r="DA43" s="180"/>
      <c r="DB43" s="180"/>
      <c r="DC43" s="180"/>
      <c r="DD43" s="180"/>
      <c r="DF43" s="180"/>
      <c r="DG43" s="180"/>
      <c r="DH43" s="180"/>
      <c r="DI43" s="180"/>
      <c r="DK43" s="180"/>
      <c r="DL43" s="180"/>
      <c r="DM43" s="180"/>
      <c r="DN43" s="180"/>
      <c r="DO43" s="180"/>
      <c r="DQ43" s="180"/>
      <c r="DR43" s="180"/>
      <c r="DS43" s="180"/>
      <c r="DT43" s="180"/>
      <c r="DU43" s="180"/>
      <c r="DW43" s="180"/>
      <c r="DX43" s="180"/>
      <c r="DY43" s="180"/>
      <c r="DZ43" s="180"/>
      <c r="EA43" s="180"/>
      <c r="EC43" s="180"/>
      <c r="ED43" s="180"/>
      <c r="EE43" s="180"/>
      <c r="EF43" s="180"/>
      <c r="EG43" s="180"/>
      <c r="EI43" s="180"/>
      <c r="EJ43" s="180"/>
      <c r="EK43" s="180"/>
      <c r="EL43" s="180"/>
      <c r="EM43" s="180"/>
      <c r="EO43" s="180"/>
      <c r="EP43" s="180"/>
      <c r="EQ43" s="180"/>
      <c r="ER43" s="180"/>
      <c r="ES43" s="180"/>
      <c r="ET43" s="180"/>
      <c r="EW43" s="180"/>
    </row>
    <row r="44" spans="11:153">
      <c r="K44" s="180"/>
      <c r="L44" s="180"/>
      <c r="N44" s="180"/>
      <c r="O44" s="180"/>
      <c r="P44" s="180"/>
      <c r="R44" s="180"/>
      <c r="S44" s="180"/>
      <c r="T44" s="180"/>
      <c r="U44" s="180"/>
      <c r="V44" s="180"/>
      <c r="W44" s="180"/>
      <c r="X44" s="180"/>
      <c r="Y44" s="180"/>
      <c r="Z44" s="180"/>
      <c r="AC44" s="180"/>
      <c r="AD44" s="180"/>
      <c r="AG44" s="180"/>
      <c r="AH44" s="180"/>
      <c r="AI44" s="180"/>
      <c r="AK44" s="180"/>
      <c r="AL44" s="180"/>
      <c r="AM44" s="180"/>
      <c r="AN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0"/>
      <c r="BO44" s="180"/>
      <c r="BP44" s="180"/>
      <c r="BQ44" s="180"/>
      <c r="BR44" s="180"/>
      <c r="BS44" s="180"/>
      <c r="BT44" s="180"/>
      <c r="BU44" s="180"/>
      <c r="BV44" s="180"/>
      <c r="BW44" s="180"/>
      <c r="BX44" s="180"/>
      <c r="BY44" s="180"/>
      <c r="BZ44" s="180"/>
      <c r="CA44" s="180"/>
      <c r="CB44" s="180"/>
      <c r="CC44" s="180"/>
      <c r="CD44" s="180"/>
      <c r="CE44" s="180"/>
      <c r="CF44" s="180"/>
      <c r="CG44" s="180"/>
      <c r="CH44" s="180"/>
      <c r="CI44" s="180"/>
      <c r="CJ44" s="180"/>
      <c r="CK44" s="180"/>
      <c r="CL44" s="180"/>
      <c r="CM44" s="180"/>
      <c r="CN44" s="180"/>
      <c r="CO44" s="180"/>
      <c r="CQ44" s="180"/>
      <c r="CR44" s="180"/>
      <c r="CS44" s="180"/>
      <c r="CT44" s="180"/>
      <c r="CV44" s="180"/>
      <c r="CW44" s="180"/>
      <c r="CX44" s="180"/>
      <c r="CY44" s="180"/>
      <c r="DA44" s="180"/>
      <c r="DB44" s="180"/>
      <c r="DC44" s="180"/>
      <c r="DD44" s="180"/>
      <c r="DF44" s="180"/>
      <c r="DG44" s="180"/>
      <c r="DH44" s="180"/>
      <c r="DI44" s="180"/>
      <c r="DK44" s="180"/>
      <c r="DL44" s="180"/>
      <c r="DM44" s="180"/>
      <c r="DN44" s="180"/>
      <c r="DO44" s="180"/>
      <c r="DQ44" s="180"/>
      <c r="DR44" s="180"/>
      <c r="DS44" s="180"/>
      <c r="DT44" s="180"/>
      <c r="DU44" s="180"/>
      <c r="DW44" s="180"/>
      <c r="DX44" s="180"/>
      <c r="DY44" s="180"/>
      <c r="DZ44" s="180"/>
      <c r="EA44" s="180"/>
      <c r="EC44" s="180"/>
      <c r="ED44" s="180"/>
      <c r="EE44" s="180"/>
      <c r="EF44" s="180"/>
      <c r="EG44" s="180"/>
      <c r="EI44" s="180"/>
      <c r="EJ44" s="180"/>
      <c r="EK44" s="180"/>
      <c r="EL44" s="180"/>
      <c r="EM44" s="180"/>
      <c r="EO44" s="180"/>
      <c r="EP44" s="180"/>
      <c r="EQ44" s="180"/>
      <c r="ER44" s="180"/>
      <c r="ES44" s="180"/>
      <c r="ET44" s="180"/>
      <c r="EW44" s="180"/>
    </row>
    <row r="45" spans="11:153">
      <c r="K45" s="180"/>
      <c r="L45" s="180"/>
      <c r="N45" s="180"/>
      <c r="O45" s="180"/>
      <c r="P45" s="180"/>
      <c r="R45" s="180"/>
      <c r="S45" s="180"/>
      <c r="T45" s="180"/>
      <c r="U45" s="180"/>
      <c r="V45" s="180"/>
      <c r="W45" s="180"/>
      <c r="X45" s="180"/>
      <c r="Y45" s="180"/>
      <c r="Z45" s="180"/>
      <c r="AC45" s="180"/>
      <c r="AD45" s="180"/>
      <c r="AG45" s="180"/>
      <c r="AH45" s="180"/>
      <c r="AI45" s="180"/>
      <c r="AK45" s="180"/>
      <c r="AL45" s="180"/>
      <c r="AM45" s="180"/>
      <c r="AN45" s="180"/>
      <c r="AP45" s="180"/>
      <c r="AQ45" s="180"/>
      <c r="AR45" s="180"/>
      <c r="AS45" s="180"/>
      <c r="AT45" s="180"/>
      <c r="AU45" s="180"/>
      <c r="AV45" s="180"/>
      <c r="AW45" s="180"/>
      <c r="AX45" s="180"/>
      <c r="AY45" s="180"/>
      <c r="AZ45" s="180"/>
      <c r="BA45" s="180"/>
      <c r="BB45" s="180"/>
      <c r="BC45" s="180"/>
      <c r="BD45" s="180"/>
      <c r="BE45" s="180"/>
      <c r="BF45" s="180"/>
      <c r="BG45" s="180"/>
      <c r="BH45" s="180"/>
      <c r="BI45" s="180"/>
      <c r="BJ45" s="180"/>
      <c r="BK45" s="180"/>
      <c r="BL45" s="180"/>
      <c r="BM45" s="180"/>
      <c r="BN45" s="180"/>
      <c r="BO45" s="180"/>
      <c r="BP45" s="180"/>
      <c r="BQ45" s="180"/>
      <c r="BR45" s="180"/>
      <c r="BS45" s="180"/>
      <c r="BT45" s="180"/>
      <c r="BU45" s="180"/>
      <c r="BV45" s="180"/>
      <c r="BW45" s="180"/>
      <c r="BX45" s="180"/>
      <c r="BY45" s="180"/>
      <c r="BZ45" s="180"/>
      <c r="CA45" s="180"/>
      <c r="CB45" s="180"/>
      <c r="CC45" s="180"/>
      <c r="CD45" s="180"/>
      <c r="CE45" s="180"/>
      <c r="CF45" s="180"/>
      <c r="CG45" s="180"/>
      <c r="CH45" s="180"/>
      <c r="CI45" s="180"/>
      <c r="CJ45" s="180"/>
      <c r="CK45" s="180"/>
      <c r="CL45" s="180"/>
      <c r="CM45" s="180"/>
      <c r="CN45" s="180"/>
      <c r="CO45" s="180"/>
      <c r="CQ45" s="180"/>
      <c r="CR45" s="180"/>
      <c r="CS45" s="180"/>
      <c r="CT45" s="180"/>
      <c r="CV45" s="180"/>
      <c r="CW45" s="180"/>
      <c r="CX45" s="180"/>
      <c r="CY45" s="180"/>
      <c r="DA45" s="180"/>
      <c r="DB45" s="180"/>
      <c r="DC45" s="180"/>
      <c r="DD45" s="180"/>
      <c r="DF45" s="180"/>
      <c r="DG45" s="180"/>
      <c r="DH45" s="180"/>
      <c r="DI45" s="180"/>
      <c r="DK45" s="180"/>
      <c r="DL45" s="180"/>
      <c r="DM45" s="180"/>
      <c r="DN45" s="180"/>
      <c r="DO45" s="180"/>
      <c r="DQ45" s="180"/>
      <c r="DR45" s="180"/>
      <c r="DS45" s="180"/>
      <c r="DT45" s="180"/>
      <c r="DU45" s="180"/>
      <c r="DW45" s="180"/>
      <c r="DX45" s="180"/>
      <c r="DY45" s="180"/>
      <c r="DZ45" s="180"/>
      <c r="EA45" s="180"/>
      <c r="EC45" s="180"/>
      <c r="ED45" s="180"/>
      <c r="EE45" s="180"/>
      <c r="EF45" s="180"/>
      <c r="EG45" s="180"/>
      <c r="EI45" s="180"/>
      <c r="EJ45" s="180"/>
      <c r="EK45" s="180"/>
      <c r="EL45" s="180"/>
      <c r="EM45" s="180"/>
      <c r="EO45" s="180"/>
      <c r="EP45" s="180"/>
      <c r="EQ45" s="180"/>
      <c r="ER45" s="180"/>
      <c r="ES45" s="180"/>
      <c r="ET45" s="180"/>
      <c r="EW45" s="180"/>
    </row>
    <row r="46" spans="11:153">
      <c r="K46" s="180"/>
      <c r="L46" s="180"/>
      <c r="N46" s="180"/>
      <c r="O46" s="180"/>
      <c r="P46" s="180"/>
      <c r="R46" s="180"/>
      <c r="S46" s="180"/>
      <c r="T46" s="180"/>
      <c r="U46" s="180"/>
      <c r="V46" s="180"/>
      <c r="W46" s="180"/>
      <c r="X46" s="180"/>
      <c r="Y46" s="180"/>
      <c r="Z46" s="180"/>
      <c r="AC46" s="180"/>
      <c r="AD46" s="180"/>
      <c r="AG46" s="180"/>
      <c r="AH46" s="180"/>
      <c r="AI46" s="180"/>
      <c r="AK46" s="180"/>
      <c r="AL46" s="180"/>
      <c r="AM46" s="180"/>
      <c r="AN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80"/>
      <c r="BO46" s="180"/>
      <c r="BP46" s="180"/>
      <c r="BQ46" s="180"/>
      <c r="BR46" s="180"/>
      <c r="BS46" s="180"/>
      <c r="BT46" s="180"/>
      <c r="BU46" s="180"/>
      <c r="BV46" s="180"/>
      <c r="BW46" s="180"/>
      <c r="BX46" s="180"/>
      <c r="BY46" s="180"/>
      <c r="BZ46" s="180"/>
      <c r="CA46" s="180"/>
      <c r="CB46" s="180"/>
      <c r="CC46" s="180"/>
      <c r="CD46" s="180"/>
      <c r="CE46" s="180"/>
      <c r="CF46" s="180"/>
      <c r="CG46" s="180"/>
      <c r="CH46" s="180"/>
      <c r="CI46" s="180"/>
      <c r="CJ46" s="180"/>
      <c r="CK46" s="180"/>
      <c r="CL46" s="180"/>
      <c r="CM46" s="180"/>
      <c r="CN46" s="180"/>
      <c r="CO46" s="180"/>
      <c r="CQ46" s="180"/>
      <c r="CR46" s="180"/>
      <c r="CS46" s="180"/>
      <c r="CT46" s="180"/>
      <c r="CV46" s="180"/>
      <c r="CW46" s="180"/>
      <c r="CX46" s="180"/>
      <c r="CY46" s="180"/>
      <c r="DA46" s="180"/>
      <c r="DB46" s="180"/>
      <c r="DC46" s="180"/>
      <c r="DD46" s="180"/>
      <c r="DF46" s="180"/>
      <c r="DG46" s="180"/>
      <c r="DH46" s="180"/>
      <c r="DI46" s="180"/>
      <c r="DK46" s="180"/>
      <c r="DL46" s="180"/>
      <c r="DM46" s="180"/>
      <c r="DN46" s="180"/>
      <c r="DO46" s="180"/>
      <c r="DQ46" s="180"/>
      <c r="DR46" s="180"/>
      <c r="DS46" s="180"/>
      <c r="DT46" s="180"/>
      <c r="DU46" s="180"/>
      <c r="DW46" s="180"/>
      <c r="DX46" s="180"/>
      <c r="DY46" s="180"/>
      <c r="DZ46" s="180"/>
      <c r="EA46" s="180"/>
      <c r="EC46" s="180"/>
      <c r="ED46" s="180"/>
      <c r="EE46" s="180"/>
      <c r="EF46" s="180"/>
      <c r="EG46" s="180"/>
      <c r="EI46" s="180"/>
      <c r="EJ46" s="180"/>
      <c r="EK46" s="180"/>
      <c r="EL46" s="180"/>
      <c r="EM46" s="180"/>
      <c r="EO46" s="180"/>
      <c r="EP46" s="180"/>
      <c r="EQ46" s="180"/>
      <c r="ER46" s="180"/>
      <c r="ES46" s="180"/>
      <c r="ET46" s="180"/>
      <c r="EW46" s="180"/>
    </row>
    <row r="47" spans="11:153">
      <c r="K47" s="180"/>
      <c r="L47" s="180"/>
      <c r="N47" s="180"/>
      <c r="O47" s="180"/>
      <c r="P47" s="180"/>
      <c r="R47" s="180"/>
      <c r="S47" s="180"/>
      <c r="T47" s="180"/>
      <c r="U47" s="180"/>
      <c r="V47" s="180"/>
      <c r="W47" s="180"/>
      <c r="X47" s="180"/>
      <c r="Y47" s="180"/>
      <c r="Z47" s="180"/>
      <c r="AC47" s="180"/>
      <c r="AD47" s="180"/>
      <c r="AG47" s="180"/>
      <c r="AH47" s="180"/>
      <c r="AI47" s="180"/>
      <c r="AK47" s="180"/>
      <c r="AL47" s="180"/>
      <c r="AM47" s="180"/>
      <c r="AN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0"/>
      <c r="BO47" s="180"/>
      <c r="BP47" s="180"/>
      <c r="BQ47" s="180"/>
      <c r="BR47" s="180"/>
      <c r="BS47" s="180"/>
      <c r="BT47" s="180"/>
      <c r="BU47" s="180"/>
      <c r="BV47" s="180"/>
      <c r="BW47" s="180"/>
      <c r="BX47" s="180"/>
      <c r="BY47" s="180"/>
      <c r="BZ47" s="180"/>
      <c r="CA47" s="180"/>
      <c r="CB47" s="180"/>
      <c r="CC47" s="180"/>
      <c r="CD47" s="180"/>
      <c r="CE47" s="180"/>
      <c r="CF47" s="180"/>
      <c r="CG47" s="180"/>
      <c r="CH47" s="180"/>
      <c r="CI47" s="180"/>
      <c r="CJ47" s="180"/>
      <c r="CK47" s="180"/>
      <c r="CL47" s="180"/>
      <c r="CM47" s="180"/>
      <c r="CN47" s="180"/>
      <c r="CO47" s="180"/>
      <c r="CQ47" s="180"/>
      <c r="CR47" s="180"/>
      <c r="CS47" s="180"/>
      <c r="CT47" s="180"/>
      <c r="CV47" s="180"/>
      <c r="CW47" s="180"/>
      <c r="CX47" s="180"/>
      <c r="CY47" s="180"/>
      <c r="DA47" s="180"/>
      <c r="DB47" s="180"/>
      <c r="DC47" s="180"/>
      <c r="DD47" s="180"/>
      <c r="DF47" s="180"/>
      <c r="DG47" s="180"/>
      <c r="DH47" s="180"/>
      <c r="DI47" s="180"/>
      <c r="DK47" s="180"/>
      <c r="DL47" s="180"/>
      <c r="DM47" s="180"/>
      <c r="DN47" s="180"/>
      <c r="DO47" s="180"/>
      <c r="DQ47" s="180"/>
      <c r="DR47" s="180"/>
      <c r="DS47" s="180"/>
      <c r="DT47" s="180"/>
      <c r="DU47" s="180"/>
      <c r="DW47" s="180"/>
      <c r="DX47" s="180"/>
      <c r="DY47" s="180"/>
      <c r="DZ47" s="180"/>
      <c r="EA47" s="180"/>
      <c r="EC47" s="180"/>
      <c r="ED47" s="180"/>
      <c r="EE47" s="180"/>
      <c r="EF47" s="180"/>
      <c r="EG47" s="180"/>
      <c r="EI47" s="180"/>
      <c r="EJ47" s="180"/>
      <c r="EK47" s="180"/>
      <c r="EL47" s="180"/>
      <c r="EM47" s="180"/>
      <c r="EO47" s="180"/>
      <c r="EP47" s="180"/>
      <c r="EQ47" s="180"/>
      <c r="ER47" s="180"/>
      <c r="ES47" s="180"/>
      <c r="ET47" s="180"/>
      <c r="EW47" s="180"/>
    </row>
    <row r="48" spans="11:153">
      <c r="K48" s="180"/>
      <c r="L48" s="180"/>
      <c r="N48" s="180"/>
      <c r="O48" s="180"/>
      <c r="P48" s="180"/>
      <c r="R48" s="180"/>
      <c r="S48" s="180"/>
      <c r="T48" s="180"/>
      <c r="U48" s="180"/>
      <c r="V48" s="180"/>
      <c r="W48" s="180"/>
      <c r="X48" s="180"/>
      <c r="Y48" s="180"/>
      <c r="Z48" s="180"/>
      <c r="AC48" s="180"/>
      <c r="AD48" s="180"/>
      <c r="AG48" s="180"/>
      <c r="AH48" s="180"/>
      <c r="AI48" s="180"/>
      <c r="AK48" s="180"/>
      <c r="AL48" s="180"/>
      <c r="AM48" s="180"/>
      <c r="AN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0"/>
      <c r="BO48" s="180"/>
      <c r="BP48" s="180"/>
      <c r="BQ48" s="180"/>
      <c r="BR48" s="180"/>
      <c r="BS48" s="180"/>
      <c r="BT48" s="180"/>
      <c r="BU48" s="180"/>
      <c r="BV48" s="180"/>
      <c r="BW48" s="180"/>
      <c r="BX48" s="180"/>
      <c r="BY48" s="180"/>
      <c r="BZ48" s="180"/>
      <c r="CA48" s="180"/>
      <c r="CB48" s="180"/>
      <c r="CC48" s="180"/>
      <c r="CD48" s="180"/>
      <c r="CE48" s="180"/>
      <c r="CF48" s="180"/>
      <c r="CG48" s="180"/>
      <c r="CH48" s="180"/>
      <c r="CI48" s="180"/>
      <c r="CJ48" s="180"/>
      <c r="CK48" s="180"/>
      <c r="CL48" s="180"/>
      <c r="CM48" s="180"/>
      <c r="CN48" s="180"/>
      <c r="CO48" s="180"/>
      <c r="CQ48" s="180"/>
      <c r="CR48" s="180"/>
      <c r="CS48" s="180"/>
      <c r="CT48" s="180"/>
      <c r="CV48" s="180"/>
      <c r="CW48" s="180"/>
      <c r="CX48" s="180"/>
      <c r="CY48" s="180"/>
      <c r="DA48" s="180"/>
      <c r="DB48" s="180"/>
      <c r="DC48" s="180"/>
      <c r="DD48" s="180"/>
      <c r="DF48" s="180"/>
      <c r="DG48" s="180"/>
      <c r="DH48" s="180"/>
      <c r="DI48" s="180"/>
      <c r="DK48" s="180"/>
      <c r="DL48" s="180"/>
      <c r="DM48" s="180"/>
      <c r="DN48" s="180"/>
      <c r="DO48" s="180"/>
      <c r="DQ48" s="180"/>
      <c r="DR48" s="180"/>
      <c r="DS48" s="180"/>
      <c r="DT48" s="180"/>
      <c r="DU48" s="180"/>
      <c r="DW48" s="180"/>
      <c r="DX48" s="180"/>
      <c r="DY48" s="180"/>
      <c r="DZ48" s="180"/>
      <c r="EA48" s="180"/>
      <c r="EC48" s="180"/>
      <c r="ED48" s="180"/>
      <c r="EE48" s="180"/>
      <c r="EF48" s="180"/>
      <c r="EG48" s="180"/>
      <c r="EI48" s="180"/>
      <c r="EJ48" s="180"/>
      <c r="EK48" s="180"/>
      <c r="EL48" s="180"/>
      <c r="EM48" s="180"/>
      <c r="EO48" s="180"/>
      <c r="EP48" s="180"/>
      <c r="EQ48" s="180"/>
      <c r="ER48" s="180"/>
      <c r="ES48" s="180"/>
      <c r="ET48" s="180"/>
      <c r="EW48" s="180"/>
    </row>
    <row r="49" spans="11:153">
      <c r="K49" s="180"/>
      <c r="L49" s="180"/>
      <c r="N49" s="180"/>
      <c r="O49" s="180"/>
      <c r="P49" s="180"/>
      <c r="R49" s="180"/>
      <c r="S49" s="180"/>
      <c r="T49" s="180"/>
      <c r="U49" s="180"/>
      <c r="V49" s="180"/>
      <c r="W49" s="180"/>
      <c r="X49" s="180"/>
      <c r="Y49" s="180"/>
      <c r="Z49" s="180"/>
      <c r="AC49" s="180"/>
      <c r="AD49" s="180"/>
      <c r="AG49" s="180"/>
      <c r="AH49" s="180"/>
      <c r="AI49" s="180"/>
      <c r="AK49" s="180"/>
      <c r="AL49" s="180"/>
      <c r="AM49" s="180"/>
      <c r="AN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0"/>
      <c r="BO49" s="180"/>
      <c r="BP49" s="180"/>
      <c r="BQ49" s="180"/>
      <c r="BR49" s="180"/>
      <c r="BS49" s="180"/>
      <c r="BT49" s="180"/>
      <c r="BU49" s="180"/>
      <c r="BV49" s="180"/>
      <c r="BW49" s="180"/>
      <c r="BX49" s="180"/>
      <c r="BY49" s="180"/>
      <c r="BZ49" s="180"/>
      <c r="CA49" s="180"/>
      <c r="CB49" s="180"/>
      <c r="CC49" s="180"/>
      <c r="CD49" s="180"/>
      <c r="CE49" s="180"/>
      <c r="CF49" s="180"/>
      <c r="CG49" s="180"/>
      <c r="CH49" s="180"/>
      <c r="CI49" s="180"/>
      <c r="CJ49" s="180"/>
      <c r="CK49" s="180"/>
      <c r="CL49" s="180"/>
      <c r="CM49" s="180"/>
      <c r="CN49" s="180"/>
      <c r="CO49" s="180"/>
      <c r="CQ49" s="180"/>
      <c r="CR49" s="180"/>
      <c r="CS49" s="180"/>
      <c r="CT49" s="180"/>
      <c r="CV49" s="180"/>
      <c r="CW49" s="180"/>
      <c r="CX49" s="180"/>
      <c r="CY49" s="180"/>
      <c r="DA49" s="180"/>
      <c r="DB49" s="180"/>
      <c r="DC49" s="180"/>
      <c r="DD49" s="180"/>
      <c r="DF49" s="180"/>
      <c r="DG49" s="180"/>
      <c r="DH49" s="180"/>
      <c r="DI49" s="180"/>
      <c r="DK49" s="180"/>
      <c r="DL49" s="180"/>
      <c r="DM49" s="180"/>
      <c r="DN49" s="180"/>
      <c r="DO49" s="180"/>
      <c r="DQ49" s="180"/>
      <c r="DR49" s="180"/>
      <c r="DS49" s="180"/>
      <c r="DT49" s="180"/>
      <c r="DU49" s="180"/>
      <c r="DW49" s="180"/>
      <c r="DX49" s="180"/>
      <c r="DY49" s="180"/>
      <c r="DZ49" s="180"/>
      <c r="EA49" s="180"/>
      <c r="EC49" s="180"/>
      <c r="ED49" s="180"/>
      <c r="EE49" s="180"/>
      <c r="EF49" s="180"/>
      <c r="EG49" s="180"/>
      <c r="EI49" s="180"/>
      <c r="EJ49" s="180"/>
      <c r="EK49" s="180"/>
      <c r="EL49" s="180"/>
      <c r="EM49" s="180"/>
      <c r="EO49" s="180"/>
      <c r="EP49" s="180"/>
      <c r="EQ49" s="180"/>
      <c r="ER49" s="180"/>
      <c r="ES49" s="180"/>
      <c r="ET49" s="180"/>
      <c r="EW49" s="180"/>
    </row>
    <row r="50" spans="11:153">
      <c r="K50" s="180"/>
      <c r="L50" s="180"/>
      <c r="N50" s="180"/>
      <c r="O50" s="180"/>
      <c r="P50" s="180"/>
      <c r="R50" s="180"/>
      <c r="S50" s="180"/>
      <c r="T50" s="180"/>
      <c r="U50" s="180"/>
      <c r="V50" s="180"/>
      <c r="W50" s="180"/>
      <c r="X50" s="180"/>
      <c r="Y50" s="180"/>
      <c r="Z50" s="180"/>
      <c r="AC50" s="180"/>
      <c r="AD50" s="180"/>
      <c r="AG50" s="180"/>
      <c r="AH50" s="180"/>
      <c r="AI50" s="180"/>
      <c r="AK50" s="180"/>
      <c r="AL50" s="180"/>
      <c r="AM50" s="180"/>
      <c r="AN50" s="180"/>
      <c r="AP50" s="180"/>
      <c r="AQ50" s="180"/>
      <c r="AR50" s="180"/>
      <c r="AS50" s="180"/>
      <c r="AT50" s="180"/>
      <c r="AU50" s="180"/>
      <c r="AV50" s="180"/>
      <c r="AW50" s="180"/>
      <c r="AX50" s="180"/>
      <c r="AY50" s="180"/>
      <c r="AZ50" s="180"/>
      <c r="BA50" s="180"/>
      <c r="BB50" s="180"/>
      <c r="BC50" s="180"/>
      <c r="BD50" s="180"/>
      <c r="BE50" s="180"/>
      <c r="BF50" s="180"/>
      <c r="BG50" s="180"/>
      <c r="BH50" s="180"/>
      <c r="BI50" s="180"/>
      <c r="BJ50" s="180"/>
      <c r="BK50" s="180"/>
      <c r="BL50" s="180"/>
      <c r="BM50" s="180"/>
      <c r="BN50" s="180"/>
      <c r="BO50" s="180"/>
      <c r="BP50" s="180"/>
      <c r="BQ50" s="180"/>
      <c r="BR50" s="180"/>
      <c r="BS50" s="180"/>
      <c r="BT50" s="180"/>
      <c r="BU50" s="180"/>
      <c r="BV50" s="180"/>
      <c r="BW50" s="180"/>
      <c r="BX50" s="180"/>
      <c r="BY50" s="180"/>
      <c r="BZ50" s="180"/>
      <c r="CA50" s="180"/>
      <c r="CB50" s="180"/>
      <c r="CC50" s="180"/>
      <c r="CD50" s="180"/>
      <c r="CE50" s="180"/>
      <c r="CF50" s="180"/>
      <c r="CG50" s="180"/>
      <c r="CH50" s="180"/>
      <c r="CI50" s="180"/>
      <c r="CJ50" s="180"/>
      <c r="CK50" s="180"/>
      <c r="CL50" s="180"/>
      <c r="CM50" s="180"/>
      <c r="CN50" s="180"/>
      <c r="CO50" s="180"/>
      <c r="CQ50" s="180"/>
      <c r="CR50" s="180"/>
      <c r="CS50" s="180"/>
      <c r="CT50" s="180"/>
      <c r="CV50" s="180"/>
      <c r="CW50" s="180"/>
      <c r="CX50" s="180"/>
      <c r="CY50" s="180"/>
      <c r="DA50" s="180"/>
      <c r="DB50" s="180"/>
      <c r="DC50" s="180"/>
      <c r="DD50" s="180"/>
      <c r="DF50" s="180"/>
      <c r="DG50" s="180"/>
      <c r="DH50" s="180"/>
      <c r="DI50" s="180"/>
      <c r="DK50" s="180"/>
      <c r="DL50" s="180"/>
      <c r="DM50" s="180"/>
      <c r="DN50" s="180"/>
      <c r="DO50" s="180"/>
      <c r="DQ50" s="180"/>
      <c r="DR50" s="180"/>
      <c r="DS50" s="180"/>
      <c r="DT50" s="180"/>
      <c r="DU50" s="180"/>
      <c r="DW50" s="180"/>
      <c r="DX50" s="180"/>
      <c r="DY50" s="180"/>
      <c r="DZ50" s="180"/>
      <c r="EA50" s="180"/>
      <c r="EC50" s="180"/>
      <c r="ED50" s="180"/>
      <c r="EE50" s="180"/>
      <c r="EF50" s="180"/>
      <c r="EG50" s="180"/>
      <c r="EI50" s="180"/>
      <c r="EJ50" s="180"/>
      <c r="EK50" s="180"/>
      <c r="EL50" s="180"/>
      <c r="EM50" s="180"/>
      <c r="EO50" s="180"/>
      <c r="EP50" s="180"/>
      <c r="EQ50" s="180"/>
      <c r="ER50" s="180"/>
      <c r="ES50" s="180"/>
      <c r="ET50" s="180"/>
      <c r="EW50" s="180"/>
    </row>
    <row r="51" spans="11:153">
      <c r="K51" s="180"/>
      <c r="L51" s="180"/>
      <c r="N51" s="180"/>
      <c r="O51" s="180"/>
      <c r="P51" s="180"/>
      <c r="R51" s="180"/>
      <c r="S51" s="180"/>
      <c r="T51" s="180"/>
      <c r="U51" s="180"/>
      <c r="V51" s="180"/>
      <c r="W51" s="180"/>
      <c r="X51" s="180"/>
      <c r="Y51" s="180"/>
      <c r="Z51" s="180"/>
      <c r="AC51" s="180"/>
      <c r="AD51" s="180"/>
      <c r="AG51" s="180"/>
      <c r="AH51" s="180"/>
      <c r="AI51" s="180"/>
      <c r="AK51" s="180"/>
      <c r="AL51" s="180"/>
      <c r="AM51" s="180"/>
      <c r="AN51" s="180"/>
      <c r="AP51" s="180"/>
      <c r="AQ51" s="180"/>
      <c r="AR51" s="180"/>
      <c r="AS51" s="180"/>
      <c r="AT51" s="180"/>
      <c r="AU51" s="180"/>
      <c r="AV51" s="180"/>
      <c r="AW51" s="180"/>
      <c r="AX51" s="180"/>
      <c r="AY51" s="180"/>
      <c r="AZ51" s="180"/>
      <c r="BA51" s="180"/>
      <c r="BB51" s="180"/>
      <c r="BC51" s="180"/>
      <c r="BD51" s="180"/>
      <c r="BE51" s="180"/>
      <c r="BF51" s="180"/>
      <c r="BG51" s="180"/>
      <c r="BH51" s="180"/>
      <c r="BI51" s="180"/>
      <c r="BJ51" s="180"/>
      <c r="BK51" s="180"/>
      <c r="BL51" s="180"/>
      <c r="BM51" s="180"/>
      <c r="BN51" s="180"/>
      <c r="BO51" s="180"/>
      <c r="BP51" s="180"/>
      <c r="BQ51" s="180"/>
      <c r="BR51" s="180"/>
      <c r="BS51" s="180"/>
      <c r="BT51" s="180"/>
      <c r="BU51" s="180"/>
      <c r="BV51" s="180"/>
      <c r="BW51" s="180"/>
      <c r="BX51" s="180"/>
      <c r="BY51" s="180"/>
      <c r="BZ51" s="180"/>
      <c r="CA51" s="180"/>
      <c r="CB51" s="180"/>
      <c r="CC51" s="180"/>
      <c r="CD51" s="180"/>
      <c r="CE51" s="180"/>
      <c r="CF51" s="180"/>
      <c r="CG51" s="180"/>
      <c r="CH51" s="180"/>
      <c r="CI51" s="180"/>
      <c r="CJ51" s="180"/>
      <c r="CK51" s="180"/>
      <c r="CL51" s="180"/>
      <c r="CM51" s="180"/>
      <c r="CN51" s="180"/>
      <c r="CO51" s="180"/>
      <c r="CQ51" s="180"/>
      <c r="CR51" s="180"/>
      <c r="CS51" s="180"/>
      <c r="CT51" s="180"/>
      <c r="CV51" s="180"/>
      <c r="CW51" s="180"/>
      <c r="CX51" s="180"/>
      <c r="CY51" s="180"/>
      <c r="DA51" s="180"/>
      <c r="DB51" s="180"/>
      <c r="DC51" s="180"/>
      <c r="DD51" s="180"/>
      <c r="DF51" s="180"/>
      <c r="DG51" s="180"/>
      <c r="DH51" s="180"/>
      <c r="DI51" s="180"/>
      <c r="DK51" s="180"/>
      <c r="DL51" s="180"/>
      <c r="DM51" s="180"/>
      <c r="DN51" s="180"/>
      <c r="DO51" s="180"/>
      <c r="DQ51" s="180"/>
      <c r="DR51" s="180"/>
      <c r="DS51" s="180"/>
      <c r="DT51" s="180"/>
      <c r="DU51" s="180"/>
      <c r="DW51" s="180"/>
      <c r="DX51" s="180"/>
      <c r="DY51" s="180"/>
      <c r="DZ51" s="180"/>
      <c r="EA51" s="180"/>
      <c r="EC51" s="180"/>
      <c r="ED51" s="180"/>
      <c r="EE51" s="180"/>
      <c r="EF51" s="180"/>
      <c r="EG51" s="180"/>
      <c r="EI51" s="180"/>
      <c r="EJ51" s="180"/>
      <c r="EK51" s="180"/>
      <c r="EL51" s="180"/>
      <c r="EM51" s="180"/>
      <c r="EO51" s="180"/>
      <c r="EP51" s="180"/>
      <c r="EQ51" s="180"/>
      <c r="ER51" s="180"/>
      <c r="ES51" s="180"/>
      <c r="ET51" s="180"/>
      <c r="EW51" s="180"/>
    </row>
    <row r="52" spans="11:153">
      <c r="K52" s="180"/>
      <c r="L52" s="180"/>
      <c r="N52" s="180"/>
      <c r="O52" s="180"/>
      <c r="P52" s="180"/>
      <c r="R52" s="180"/>
      <c r="S52" s="180"/>
      <c r="T52" s="180"/>
      <c r="U52" s="180"/>
      <c r="V52" s="180"/>
      <c r="W52" s="180"/>
      <c r="X52" s="180"/>
      <c r="Y52" s="180"/>
      <c r="Z52" s="180"/>
      <c r="AC52" s="180"/>
      <c r="AD52" s="180"/>
      <c r="AG52" s="180"/>
      <c r="AH52" s="180"/>
      <c r="AI52" s="180"/>
      <c r="AK52" s="180"/>
      <c r="AL52" s="180"/>
      <c r="AM52" s="180"/>
      <c r="AN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c r="BM52" s="180"/>
      <c r="BN52" s="180"/>
      <c r="BO52" s="180"/>
      <c r="BP52" s="180"/>
      <c r="BQ52" s="180"/>
      <c r="BR52" s="180"/>
      <c r="BS52" s="180"/>
      <c r="BT52" s="180"/>
      <c r="BU52" s="180"/>
      <c r="BV52" s="180"/>
      <c r="BW52" s="180"/>
      <c r="BX52" s="180"/>
      <c r="BY52" s="180"/>
      <c r="BZ52" s="180"/>
      <c r="CA52" s="180"/>
      <c r="CB52" s="180"/>
      <c r="CC52" s="180"/>
      <c r="CD52" s="180"/>
      <c r="CE52" s="180"/>
      <c r="CF52" s="180"/>
      <c r="CG52" s="180"/>
      <c r="CH52" s="180"/>
      <c r="CI52" s="180"/>
      <c r="CJ52" s="180"/>
      <c r="CK52" s="180"/>
      <c r="CL52" s="180"/>
      <c r="CM52" s="180"/>
      <c r="CN52" s="180"/>
      <c r="CO52" s="180"/>
      <c r="CQ52" s="180"/>
      <c r="CR52" s="180"/>
      <c r="CS52" s="180"/>
      <c r="CT52" s="180"/>
      <c r="CV52" s="180"/>
      <c r="CW52" s="180"/>
      <c r="CX52" s="180"/>
      <c r="CY52" s="180"/>
      <c r="DA52" s="180"/>
      <c r="DB52" s="180"/>
      <c r="DC52" s="180"/>
      <c r="DD52" s="180"/>
      <c r="DF52" s="180"/>
      <c r="DG52" s="180"/>
      <c r="DH52" s="180"/>
      <c r="DI52" s="180"/>
      <c r="DK52" s="180"/>
      <c r="DL52" s="180"/>
      <c r="DM52" s="180"/>
      <c r="DN52" s="180"/>
      <c r="DO52" s="180"/>
      <c r="DQ52" s="180"/>
      <c r="DR52" s="180"/>
      <c r="DS52" s="180"/>
      <c r="DT52" s="180"/>
      <c r="DU52" s="180"/>
      <c r="DW52" s="180"/>
      <c r="DX52" s="180"/>
      <c r="DY52" s="180"/>
      <c r="DZ52" s="180"/>
      <c r="EA52" s="180"/>
      <c r="EC52" s="180"/>
      <c r="ED52" s="180"/>
      <c r="EE52" s="180"/>
      <c r="EF52" s="180"/>
      <c r="EG52" s="180"/>
      <c r="EI52" s="180"/>
      <c r="EJ52" s="180"/>
      <c r="EK52" s="180"/>
      <c r="EL52" s="180"/>
      <c r="EM52" s="180"/>
      <c r="EO52" s="180"/>
      <c r="EP52" s="180"/>
      <c r="EQ52" s="180"/>
      <c r="ER52" s="180"/>
      <c r="ES52" s="180"/>
      <c r="ET52" s="180"/>
      <c r="EW52" s="180"/>
    </row>
    <row r="53" spans="11:153">
      <c r="K53" s="180"/>
      <c r="L53" s="180"/>
      <c r="N53" s="180"/>
      <c r="O53" s="180"/>
      <c r="P53" s="180"/>
      <c r="R53" s="180"/>
      <c r="S53" s="180"/>
      <c r="T53" s="180"/>
      <c r="U53" s="180"/>
      <c r="V53" s="180"/>
      <c r="W53" s="180"/>
      <c r="X53" s="180"/>
      <c r="Y53" s="180"/>
      <c r="Z53" s="180"/>
      <c r="AC53" s="180"/>
      <c r="AD53" s="180"/>
      <c r="AG53" s="180"/>
      <c r="AH53" s="180"/>
      <c r="AI53" s="180"/>
      <c r="AK53" s="180"/>
      <c r="AL53" s="180"/>
      <c r="AM53" s="180"/>
      <c r="AN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c r="BM53" s="180"/>
      <c r="BN53" s="180"/>
      <c r="BO53" s="180"/>
      <c r="BP53" s="180"/>
      <c r="BQ53" s="180"/>
      <c r="BR53" s="180"/>
      <c r="BS53" s="180"/>
      <c r="BT53" s="180"/>
      <c r="BU53" s="180"/>
      <c r="BV53" s="180"/>
      <c r="BW53" s="180"/>
      <c r="BX53" s="180"/>
      <c r="BY53" s="180"/>
      <c r="BZ53" s="180"/>
      <c r="CA53" s="180"/>
      <c r="CB53" s="180"/>
      <c r="CC53" s="180"/>
      <c r="CD53" s="180"/>
      <c r="CE53" s="180"/>
      <c r="CF53" s="180"/>
      <c r="CG53" s="180"/>
      <c r="CH53" s="180"/>
      <c r="CI53" s="180"/>
      <c r="CJ53" s="180"/>
      <c r="CK53" s="180"/>
      <c r="CL53" s="180"/>
      <c r="CM53" s="180"/>
      <c r="CN53" s="180"/>
      <c r="CO53" s="180"/>
      <c r="CQ53" s="180"/>
      <c r="CR53" s="180"/>
      <c r="CS53" s="180"/>
      <c r="CT53" s="180"/>
      <c r="CV53" s="180"/>
      <c r="CW53" s="180"/>
      <c r="CX53" s="180"/>
      <c r="CY53" s="180"/>
      <c r="DA53" s="180"/>
      <c r="DB53" s="180"/>
      <c r="DC53" s="180"/>
      <c r="DD53" s="180"/>
      <c r="DF53" s="180"/>
      <c r="DG53" s="180"/>
      <c r="DH53" s="180"/>
      <c r="DI53" s="180"/>
      <c r="DK53" s="180"/>
      <c r="DL53" s="180"/>
      <c r="DM53" s="180"/>
      <c r="DN53" s="180"/>
      <c r="DO53" s="180"/>
      <c r="DQ53" s="180"/>
      <c r="DR53" s="180"/>
      <c r="DS53" s="180"/>
      <c r="DT53" s="180"/>
      <c r="DU53" s="180"/>
      <c r="DW53" s="180"/>
      <c r="DX53" s="180"/>
      <c r="DY53" s="180"/>
      <c r="DZ53" s="180"/>
      <c r="EA53" s="180"/>
      <c r="EC53" s="180"/>
      <c r="ED53" s="180"/>
      <c r="EE53" s="180"/>
      <c r="EF53" s="180"/>
      <c r="EG53" s="180"/>
      <c r="EI53" s="180"/>
      <c r="EJ53" s="180"/>
      <c r="EK53" s="180"/>
      <c r="EL53" s="180"/>
      <c r="EM53" s="180"/>
      <c r="EO53" s="180"/>
      <c r="EP53" s="180"/>
      <c r="EQ53" s="180"/>
      <c r="ER53" s="180"/>
      <c r="ES53" s="180"/>
      <c r="ET53" s="180"/>
      <c r="EW53" s="180"/>
    </row>
    <row r="54" spans="11:153">
      <c r="K54" s="180"/>
      <c r="L54" s="180"/>
      <c r="N54" s="180"/>
      <c r="O54" s="180"/>
      <c r="P54" s="180"/>
      <c r="R54" s="180"/>
      <c r="S54" s="180"/>
      <c r="T54" s="180"/>
      <c r="U54" s="180"/>
      <c r="V54" s="180"/>
      <c r="W54" s="180"/>
      <c r="X54" s="180"/>
      <c r="Y54" s="180"/>
      <c r="Z54" s="180"/>
      <c r="AC54" s="180"/>
      <c r="AD54" s="180"/>
      <c r="AG54" s="180"/>
      <c r="AH54" s="180"/>
      <c r="AI54" s="180"/>
      <c r="AK54" s="180"/>
      <c r="AL54" s="180"/>
      <c r="AM54" s="180"/>
      <c r="AN54" s="180"/>
      <c r="AP54" s="180"/>
      <c r="AQ54" s="180"/>
      <c r="AR54" s="180"/>
      <c r="AS54" s="180"/>
      <c r="AT54" s="180"/>
      <c r="AU54" s="180"/>
      <c r="AV54" s="180"/>
      <c r="AW54" s="180"/>
      <c r="AX54" s="180"/>
      <c r="AY54" s="180"/>
      <c r="AZ54" s="180"/>
      <c r="BA54" s="180"/>
      <c r="BB54" s="180"/>
      <c r="BC54" s="180"/>
      <c r="BD54" s="180"/>
      <c r="BE54" s="180"/>
      <c r="BF54" s="180"/>
      <c r="BG54" s="180"/>
      <c r="BH54" s="180"/>
      <c r="BI54" s="180"/>
      <c r="BJ54" s="180"/>
      <c r="BK54" s="180"/>
      <c r="BL54" s="180"/>
      <c r="BM54" s="180"/>
      <c r="BN54" s="180"/>
      <c r="BO54" s="180"/>
      <c r="BP54" s="180"/>
      <c r="BQ54" s="180"/>
      <c r="BR54" s="180"/>
      <c r="BS54" s="180"/>
      <c r="BT54" s="180"/>
      <c r="BU54" s="180"/>
      <c r="BV54" s="180"/>
      <c r="BW54" s="180"/>
      <c r="BX54" s="180"/>
      <c r="BY54" s="180"/>
      <c r="BZ54" s="180"/>
      <c r="CA54" s="180"/>
      <c r="CB54" s="180"/>
      <c r="CC54" s="180"/>
      <c r="CD54" s="180"/>
      <c r="CE54" s="180"/>
      <c r="CF54" s="180"/>
      <c r="CG54" s="180"/>
      <c r="CH54" s="180"/>
      <c r="CI54" s="180"/>
      <c r="CJ54" s="180"/>
      <c r="CK54" s="180"/>
      <c r="CL54" s="180"/>
      <c r="CM54" s="180"/>
      <c r="CN54" s="180"/>
      <c r="CO54" s="180"/>
      <c r="CQ54" s="180"/>
      <c r="CR54" s="180"/>
      <c r="CS54" s="180"/>
      <c r="CT54" s="180"/>
      <c r="CV54" s="180"/>
      <c r="CW54" s="180"/>
      <c r="CX54" s="180"/>
      <c r="CY54" s="180"/>
      <c r="DA54" s="180"/>
      <c r="DB54" s="180"/>
      <c r="DC54" s="180"/>
      <c r="DD54" s="180"/>
      <c r="DF54" s="180"/>
      <c r="DG54" s="180"/>
      <c r="DH54" s="180"/>
      <c r="DI54" s="180"/>
      <c r="DK54" s="180"/>
      <c r="DL54" s="180"/>
      <c r="DM54" s="180"/>
      <c r="DN54" s="180"/>
      <c r="DO54" s="180"/>
      <c r="DQ54" s="180"/>
      <c r="DR54" s="180"/>
      <c r="DS54" s="180"/>
      <c r="DT54" s="180"/>
      <c r="DU54" s="180"/>
      <c r="DW54" s="180"/>
      <c r="DX54" s="180"/>
      <c r="DY54" s="180"/>
      <c r="DZ54" s="180"/>
      <c r="EA54" s="180"/>
      <c r="EC54" s="180"/>
      <c r="ED54" s="180"/>
      <c r="EE54" s="180"/>
      <c r="EF54" s="180"/>
      <c r="EG54" s="180"/>
      <c r="EI54" s="180"/>
      <c r="EJ54" s="180"/>
      <c r="EK54" s="180"/>
      <c r="EL54" s="180"/>
      <c r="EM54" s="180"/>
      <c r="EO54" s="180"/>
      <c r="EP54" s="180"/>
      <c r="EQ54" s="180"/>
      <c r="ER54" s="180"/>
      <c r="ES54" s="180"/>
      <c r="ET54" s="180"/>
      <c r="EW54" s="180"/>
    </row>
    <row r="55" spans="11:153">
      <c r="K55" s="180"/>
      <c r="L55" s="180"/>
      <c r="N55" s="180"/>
      <c r="O55" s="180"/>
      <c r="P55" s="180"/>
      <c r="R55" s="180"/>
      <c r="S55" s="180"/>
      <c r="T55" s="180"/>
      <c r="U55" s="180"/>
      <c r="V55" s="180"/>
      <c r="W55" s="180"/>
      <c r="X55" s="180"/>
      <c r="Y55" s="180"/>
      <c r="Z55" s="180"/>
      <c r="AC55" s="180"/>
      <c r="AD55" s="180"/>
      <c r="AG55" s="180"/>
      <c r="AH55" s="180"/>
      <c r="AI55" s="180"/>
      <c r="AK55" s="180"/>
      <c r="AL55" s="180"/>
      <c r="AM55" s="180"/>
      <c r="AN55" s="180"/>
      <c r="AP55" s="180"/>
      <c r="AQ55" s="180"/>
      <c r="AR55" s="180"/>
      <c r="AS55" s="180"/>
      <c r="AT55" s="180"/>
      <c r="AU55" s="180"/>
      <c r="AV55" s="180"/>
      <c r="AW55" s="180"/>
      <c r="AX55" s="180"/>
      <c r="AY55" s="180"/>
      <c r="AZ55" s="180"/>
      <c r="BA55" s="180"/>
      <c r="BB55" s="180"/>
      <c r="BC55" s="180"/>
      <c r="BD55" s="180"/>
      <c r="BE55" s="180"/>
      <c r="BF55" s="180"/>
      <c r="BG55" s="180"/>
      <c r="BH55" s="180"/>
      <c r="BI55" s="180"/>
      <c r="BJ55" s="180"/>
      <c r="BK55" s="180"/>
      <c r="BL55" s="180"/>
      <c r="BM55" s="180"/>
      <c r="BN55" s="180"/>
      <c r="BO55" s="180"/>
      <c r="BP55" s="180"/>
      <c r="BQ55" s="180"/>
      <c r="BR55" s="180"/>
      <c r="BS55" s="180"/>
      <c r="BT55" s="180"/>
      <c r="BU55" s="180"/>
      <c r="BV55" s="180"/>
      <c r="BW55" s="180"/>
      <c r="BX55" s="180"/>
      <c r="BY55" s="180"/>
      <c r="BZ55" s="180"/>
      <c r="CA55" s="180"/>
      <c r="CB55" s="180"/>
      <c r="CC55" s="180"/>
      <c r="CD55" s="180"/>
      <c r="CE55" s="180"/>
      <c r="CF55" s="180"/>
      <c r="CG55" s="180"/>
      <c r="CH55" s="180"/>
      <c r="CI55" s="180"/>
      <c r="CJ55" s="180"/>
      <c r="CK55" s="180"/>
      <c r="CL55" s="180"/>
      <c r="CM55" s="180"/>
      <c r="CN55" s="180"/>
      <c r="CO55" s="180"/>
      <c r="CQ55" s="180"/>
      <c r="CR55" s="180"/>
      <c r="CS55" s="180"/>
      <c r="CT55" s="180"/>
      <c r="CV55" s="180"/>
      <c r="CW55" s="180"/>
      <c r="CX55" s="180"/>
      <c r="CY55" s="180"/>
      <c r="DA55" s="180"/>
      <c r="DB55" s="180"/>
      <c r="DC55" s="180"/>
      <c r="DD55" s="180"/>
      <c r="DF55" s="180"/>
      <c r="DG55" s="180"/>
      <c r="DH55" s="180"/>
      <c r="DI55" s="180"/>
      <c r="DK55" s="180"/>
      <c r="DL55" s="180"/>
      <c r="DM55" s="180"/>
      <c r="DN55" s="180"/>
      <c r="DO55" s="180"/>
      <c r="DQ55" s="180"/>
      <c r="DR55" s="180"/>
      <c r="DS55" s="180"/>
      <c r="DT55" s="180"/>
      <c r="DU55" s="180"/>
      <c r="DW55" s="180"/>
      <c r="DX55" s="180"/>
      <c r="DY55" s="180"/>
      <c r="DZ55" s="180"/>
      <c r="EA55" s="180"/>
      <c r="EC55" s="180"/>
      <c r="ED55" s="180"/>
      <c r="EE55" s="180"/>
      <c r="EF55" s="180"/>
      <c r="EG55" s="180"/>
      <c r="EI55" s="180"/>
      <c r="EJ55" s="180"/>
      <c r="EK55" s="180"/>
      <c r="EL55" s="180"/>
      <c r="EM55" s="180"/>
      <c r="EO55" s="180"/>
      <c r="EP55" s="180"/>
      <c r="EQ55" s="180"/>
      <c r="ER55" s="180"/>
      <c r="ES55" s="180"/>
      <c r="ET55" s="180"/>
      <c r="EW55" s="180"/>
    </row>
    <row r="56" spans="11:153">
      <c r="K56" s="180"/>
      <c r="L56" s="180"/>
      <c r="N56" s="180"/>
      <c r="O56" s="180"/>
      <c r="P56" s="180"/>
      <c r="R56" s="180"/>
      <c r="S56" s="180"/>
      <c r="T56" s="180"/>
      <c r="U56" s="180"/>
      <c r="V56" s="180"/>
      <c r="W56" s="180"/>
      <c r="X56" s="180"/>
      <c r="Y56" s="180"/>
      <c r="Z56" s="180"/>
      <c r="AC56" s="180"/>
      <c r="AD56" s="180"/>
      <c r="AG56" s="180"/>
      <c r="AH56" s="180"/>
      <c r="AI56" s="180"/>
      <c r="AK56" s="180"/>
      <c r="AL56" s="180"/>
      <c r="AM56" s="180"/>
      <c r="AN56" s="180"/>
      <c r="AP56" s="180"/>
      <c r="AQ56" s="180"/>
      <c r="AR56" s="180"/>
      <c r="AS56" s="180"/>
      <c r="AT56" s="180"/>
      <c r="AU56" s="180"/>
      <c r="AV56" s="180"/>
      <c r="AW56" s="180"/>
      <c r="AX56" s="180"/>
      <c r="AY56" s="180"/>
      <c r="AZ56" s="180"/>
      <c r="BA56" s="180"/>
      <c r="BB56" s="180"/>
      <c r="BC56" s="180"/>
      <c r="BD56" s="180"/>
      <c r="BE56" s="180"/>
      <c r="BF56" s="180"/>
      <c r="BG56" s="180"/>
      <c r="BH56" s="180"/>
      <c r="BI56" s="180"/>
      <c r="BJ56" s="180"/>
      <c r="BK56" s="180"/>
      <c r="BL56" s="180"/>
      <c r="BM56" s="180"/>
      <c r="BN56" s="180"/>
      <c r="BO56" s="180"/>
      <c r="BP56" s="180"/>
      <c r="BQ56" s="180"/>
      <c r="BR56" s="180"/>
      <c r="BS56" s="180"/>
      <c r="BT56" s="180"/>
      <c r="BU56" s="180"/>
      <c r="BV56" s="180"/>
      <c r="BW56" s="180"/>
      <c r="BX56" s="180"/>
      <c r="BY56" s="180"/>
      <c r="BZ56" s="180"/>
      <c r="CA56" s="180"/>
      <c r="CB56" s="180"/>
      <c r="CC56" s="180"/>
      <c r="CD56" s="180"/>
      <c r="CE56" s="180"/>
      <c r="CF56" s="180"/>
      <c r="CG56" s="180"/>
      <c r="CH56" s="180"/>
      <c r="CI56" s="180"/>
      <c r="CJ56" s="180"/>
      <c r="CK56" s="180"/>
      <c r="CL56" s="180"/>
      <c r="CM56" s="180"/>
      <c r="CN56" s="180"/>
      <c r="CO56" s="180"/>
      <c r="CQ56" s="180"/>
      <c r="CR56" s="180"/>
      <c r="CS56" s="180"/>
      <c r="CT56" s="180"/>
      <c r="CV56" s="180"/>
      <c r="CW56" s="180"/>
      <c r="CX56" s="180"/>
      <c r="CY56" s="180"/>
      <c r="DA56" s="180"/>
      <c r="DB56" s="180"/>
      <c r="DC56" s="180"/>
      <c r="DD56" s="180"/>
      <c r="DF56" s="180"/>
      <c r="DG56" s="180"/>
      <c r="DH56" s="180"/>
      <c r="DI56" s="180"/>
      <c r="DK56" s="180"/>
      <c r="DL56" s="180"/>
      <c r="DM56" s="180"/>
      <c r="DN56" s="180"/>
      <c r="DO56" s="180"/>
      <c r="DQ56" s="180"/>
      <c r="DR56" s="180"/>
      <c r="DS56" s="180"/>
      <c r="DT56" s="180"/>
      <c r="DU56" s="180"/>
      <c r="DW56" s="180"/>
      <c r="DX56" s="180"/>
      <c r="DY56" s="180"/>
      <c r="DZ56" s="180"/>
      <c r="EA56" s="180"/>
      <c r="EC56" s="180"/>
      <c r="ED56" s="180"/>
      <c r="EE56" s="180"/>
      <c r="EF56" s="180"/>
      <c r="EG56" s="180"/>
      <c r="EI56" s="180"/>
      <c r="EJ56" s="180"/>
      <c r="EK56" s="180"/>
      <c r="EL56" s="180"/>
      <c r="EM56" s="180"/>
      <c r="EO56" s="180"/>
      <c r="EP56" s="180"/>
      <c r="EQ56" s="180"/>
      <c r="ER56" s="180"/>
      <c r="ES56" s="180"/>
      <c r="ET56" s="180"/>
      <c r="EW56" s="180"/>
    </row>
    <row r="57" spans="11:153">
      <c r="K57" s="180"/>
      <c r="L57" s="180"/>
      <c r="N57" s="180"/>
      <c r="O57" s="180"/>
      <c r="P57" s="180"/>
      <c r="R57" s="180"/>
      <c r="S57" s="180"/>
      <c r="T57" s="180"/>
      <c r="U57" s="180"/>
      <c r="V57" s="180"/>
      <c r="W57" s="180"/>
      <c r="X57" s="180"/>
      <c r="Y57" s="180"/>
      <c r="Z57" s="180"/>
      <c r="AC57" s="180"/>
      <c r="AD57" s="180"/>
      <c r="AG57" s="180"/>
      <c r="AH57" s="180"/>
      <c r="AI57" s="180"/>
      <c r="AK57" s="180"/>
      <c r="AL57" s="180"/>
      <c r="AM57" s="180"/>
      <c r="AN57" s="180"/>
      <c r="AP57" s="180"/>
      <c r="AQ57" s="180"/>
      <c r="AR57" s="180"/>
      <c r="AS57" s="180"/>
      <c r="AT57" s="180"/>
      <c r="AU57" s="180"/>
      <c r="AV57" s="180"/>
      <c r="AW57" s="180"/>
      <c r="AX57" s="180"/>
      <c r="AY57" s="180"/>
      <c r="AZ57" s="180"/>
      <c r="BA57" s="180"/>
      <c r="BB57" s="180"/>
      <c r="BC57" s="180"/>
      <c r="BD57" s="180"/>
      <c r="BE57" s="180"/>
      <c r="BF57" s="180"/>
      <c r="BG57" s="180"/>
      <c r="BH57" s="180"/>
      <c r="BI57" s="180"/>
      <c r="BJ57" s="180"/>
      <c r="BK57" s="180"/>
      <c r="BL57" s="180"/>
      <c r="BM57" s="180"/>
      <c r="BN57" s="180"/>
      <c r="BO57" s="180"/>
      <c r="BP57" s="180"/>
      <c r="BQ57" s="180"/>
      <c r="BR57" s="180"/>
      <c r="BS57" s="180"/>
      <c r="BT57" s="180"/>
      <c r="BU57" s="180"/>
      <c r="BV57" s="180"/>
      <c r="BW57" s="180"/>
      <c r="BX57" s="180"/>
      <c r="BY57" s="180"/>
      <c r="BZ57" s="180"/>
      <c r="CA57" s="180"/>
      <c r="CB57" s="180"/>
      <c r="CC57" s="180"/>
      <c r="CD57" s="180"/>
      <c r="CE57" s="180"/>
      <c r="CF57" s="180"/>
      <c r="CG57" s="180"/>
      <c r="CH57" s="180"/>
      <c r="CI57" s="180"/>
      <c r="CJ57" s="180"/>
      <c r="CK57" s="180"/>
      <c r="CL57" s="180"/>
      <c r="CM57" s="180"/>
      <c r="CN57" s="180"/>
      <c r="CO57" s="180"/>
      <c r="CQ57" s="180"/>
      <c r="CR57" s="180"/>
      <c r="CS57" s="180"/>
      <c r="CT57" s="180"/>
      <c r="CV57" s="180"/>
      <c r="CW57" s="180"/>
      <c r="CX57" s="180"/>
      <c r="CY57" s="180"/>
      <c r="DA57" s="180"/>
      <c r="DB57" s="180"/>
      <c r="DC57" s="180"/>
      <c r="DD57" s="180"/>
      <c r="DF57" s="180"/>
      <c r="DG57" s="180"/>
      <c r="DH57" s="180"/>
      <c r="DI57" s="180"/>
      <c r="DK57" s="180"/>
      <c r="DL57" s="180"/>
      <c r="DM57" s="180"/>
      <c r="DN57" s="180"/>
      <c r="DO57" s="180"/>
      <c r="DQ57" s="180"/>
      <c r="DR57" s="180"/>
      <c r="DS57" s="180"/>
      <c r="DT57" s="180"/>
      <c r="DU57" s="180"/>
      <c r="DW57" s="180"/>
      <c r="DX57" s="180"/>
      <c r="DY57" s="180"/>
      <c r="DZ57" s="180"/>
      <c r="EA57" s="180"/>
      <c r="EC57" s="180"/>
      <c r="ED57" s="180"/>
      <c r="EE57" s="180"/>
      <c r="EF57" s="180"/>
      <c r="EG57" s="180"/>
      <c r="EI57" s="180"/>
      <c r="EJ57" s="180"/>
      <c r="EK57" s="180"/>
      <c r="EL57" s="180"/>
      <c r="EM57" s="180"/>
      <c r="EO57" s="180"/>
      <c r="EP57" s="180"/>
      <c r="EQ57" s="180"/>
      <c r="ER57" s="180"/>
      <c r="ES57" s="180"/>
      <c r="ET57" s="180"/>
      <c r="EW57" s="180"/>
    </row>
    <row r="58" spans="11:153">
      <c r="K58" s="180"/>
      <c r="L58" s="180"/>
      <c r="N58" s="180"/>
      <c r="O58" s="180"/>
      <c r="P58" s="180"/>
      <c r="R58" s="180"/>
      <c r="S58" s="180"/>
      <c r="T58" s="180"/>
      <c r="U58" s="180"/>
      <c r="V58" s="180"/>
      <c r="W58" s="180"/>
      <c r="X58" s="180"/>
      <c r="Y58" s="180"/>
      <c r="Z58" s="180"/>
      <c r="AC58" s="180"/>
      <c r="AD58" s="180"/>
      <c r="AG58" s="180"/>
      <c r="AH58" s="180"/>
      <c r="AI58" s="180"/>
      <c r="AK58" s="180"/>
      <c r="AL58" s="180"/>
      <c r="AM58" s="180"/>
      <c r="AN58" s="180"/>
      <c r="AP58" s="180"/>
      <c r="AQ58" s="180"/>
      <c r="AR58" s="180"/>
      <c r="AS58" s="180"/>
      <c r="AT58" s="180"/>
      <c r="AU58" s="180"/>
      <c r="AV58" s="180"/>
      <c r="AW58" s="180"/>
      <c r="AX58" s="180"/>
      <c r="AY58" s="180"/>
      <c r="AZ58" s="180"/>
      <c r="BA58" s="180"/>
      <c r="BB58" s="180"/>
      <c r="BC58" s="180"/>
      <c r="BD58" s="180"/>
      <c r="BE58" s="180"/>
      <c r="BF58" s="180"/>
      <c r="BG58" s="180"/>
      <c r="BH58" s="180"/>
      <c r="BI58" s="180"/>
      <c r="BJ58" s="180"/>
      <c r="BK58" s="180"/>
      <c r="BL58" s="180"/>
      <c r="BM58" s="180"/>
      <c r="BN58" s="180"/>
      <c r="BO58" s="180"/>
      <c r="BP58" s="180"/>
      <c r="BQ58" s="180"/>
      <c r="BR58" s="180"/>
      <c r="BS58" s="180"/>
      <c r="BT58" s="180"/>
      <c r="BU58" s="180"/>
      <c r="BV58" s="180"/>
      <c r="BW58" s="180"/>
      <c r="BX58" s="180"/>
      <c r="BY58" s="180"/>
      <c r="BZ58" s="180"/>
      <c r="CA58" s="180"/>
      <c r="CB58" s="180"/>
      <c r="CC58" s="180"/>
      <c r="CD58" s="180"/>
      <c r="CE58" s="180"/>
      <c r="CF58" s="180"/>
      <c r="CG58" s="180"/>
      <c r="CH58" s="180"/>
      <c r="CI58" s="180"/>
      <c r="CJ58" s="180"/>
      <c r="CK58" s="180"/>
      <c r="CL58" s="180"/>
      <c r="CM58" s="180"/>
      <c r="CN58" s="180"/>
      <c r="CO58" s="180"/>
      <c r="CQ58" s="180"/>
      <c r="CR58" s="180"/>
      <c r="CS58" s="180"/>
      <c r="CT58" s="180"/>
      <c r="CV58" s="180"/>
      <c r="CW58" s="180"/>
      <c r="CX58" s="180"/>
      <c r="CY58" s="180"/>
      <c r="DA58" s="180"/>
      <c r="DB58" s="180"/>
      <c r="DC58" s="180"/>
      <c r="DD58" s="180"/>
      <c r="DF58" s="180"/>
      <c r="DG58" s="180"/>
      <c r="DH58" s="180"/>
      <c r="DI58" s="180"/>
      <c r="DK58" s="180"/>
      <c r="DL58" s="180"/>
      <c r="DM58" s="180"/>
      <c r="DN58" s="180"/>
      <c r="DO58" s="180"/>
      <c r="DQ58" s="180"/>
      <c r="DR58" s="180"/>
      <c r="DS58" s="180"/>
      <c r="DT58" s="180"/>
      <c r="DU58" s="180"/>
      <c r="DW58" s="180"/>
      <c r="DX58" s="180"/>
      <c r="DY58" s="180"/>
      <c r="DZ58" s="180"/>
      <c r="EA58" s="180"/>
      <c r="EC58" s="180"/>
      <c r="ED58" s="180"/>
      <c r="EE58" s="180"/>
      <c r="EF58" s="180"/>
      <c r="EG58" s="180"/>
      <c r="EI58" s="180"/>
      <c r="EJ58" s="180"/>
      <c r="EK58" s="180"/>
      <c r="EL58" s="180"/>
      <c r="EM58" s="180"/>
      <c r="EO58" s="180"/>
      <c r="EP58" s="180"/>
      <c r="EQ58" s="180"/>
      <c r="ER58" s="180"/>
      <c r="ES58" s="180"/>
      <c r="ET58" s="180"/>
      <c r="EW58" s="180"/>
    </row>
    <row r="59" spans="11:153">
      <c r="K59" s="180"/>
      <c r="L59" s="180"/>
      <c r="N59" s="180"/>
      <c r="O59" s="180"/>
      <c r="P59" s="180"/>
      <c r="R59" s="180"/>
      <c r="S59" s="180"/>
      <c r="T59" s="180"/>
      <c r="U59" s="180"/>
      <c r="V59" s="180"/>
      <c r="W59" s="180"/>
      <c r="X59" s="180"/>
      <c r="Y59" s="180"/>
      <c r="Z59" s="180"/>
      <c r="AC59" s="180"/>
      <c r="AD59" s="180"/>
      <c r="AG59" s="180"/>
      <c r="AH59" s="180"/>
      <c r="AI59" s="180"/>
      <c r="AK59" s="180"/>
      <c r="AL59" s="180"/>
      <c r="AM59" s="180"/>
      <c r="AN59" s="180"/>
      <c r="AP59" s="180"/>
      <c r="AQ59" s="180"/>
      <c r="AR59" s="180"/>
      <c r="AS59" s="180"/>
      <c r="AT59" s="180"/>
      <c r="AU59" s="180"/>
      <c r="AV59" s="180"/>
      <c r="AW59" s="180"/>
      <c r="AX59" s="180"/>
      <c r="AY59" s="180"/>
      <c r="AZ59" s="180"/>
      <c r="BA59" s="180"/>
      <c r="BB59" s="180"/>
      <c r="BC59" s="180"/>
      <c r="BD59" s="180"/>
      <c r="BE59" s="180"/>
      <c r="BF59" s="180"/>
      <c r="BG59" s="180"/>
      <c r="BH59" s="180"/>
      <c r="BI59" s="180"/>
      <c r="BJ59" s="180"/>
      <c r="BK59" s="180"/>
      <c r="BL59" s="180"/>
      <c r="BM59" s="180"/>
      <c r="BN59" s="180"/>
      <c r="BO59" s="180"/>
      <c r="BP59" s="180"/>
      <c r="BQ59" s="180"/>
      <c r="BR59" s="180"/>
      <c r="BS59" s="180"/>
      <c r="BT59" s="180"/>
      <c r="BU59" s="180"/>
      <c r="BV59" s="180"/>
      <c r="BW59" s="180"/>
      <c r="BX59" s="180"/>
      <c r="BY59" s="180"/>
      <c r="BZ59" s="180"/>
      <c r="CA59" s="180"/>
      <c r="CB59" s="180"/>
      <c r="CC59" s="180"/>
      <c r="CD59" s="180"/>
      <c r="CE59" s="180"/>
      <c r="CF59" s="180"/>
      <c r="CG59" s="180"/>
      <c r="CH59" s="180"/>
      <c r="CI59" s="180"/>
      <c r="CJ59" s="180"/>
      <c r="CK59" s="180"/>
      <c r="CL59" s="180"/>
      <c r="CM59" s="180"/>
      <c r="CN59" s="180"/>
      <c r="CO59" s="180"/>
      <c r="CQ59" s="180"/>
      <c r="CR59" s="180"/>
      <c r="CS59" s="180"/>
      <c r="CT59" s="180"/>
      <c r="CV59" s="180"/>
      <c r="CW59" s="180"/>
      <c r="CX59" s="180"/>
      <c r="CY59" s="180"/>
      <c r="DA59" s="180"/>
      <c r="DB59" s="180"/>
      <c r="DC59" s="180"/>
      <c r="DD59" s="180"/>
      <c r="DF59" s="180"/>
      <c r="DG59" s="180"/>
      <c r="DH59" s="180"/>
      <c r="DI59" s="180"/>
      <c r="DK59" s="180"/>
      <c r="DL59" s="180"/>
      <c r="DM59" s="180"/>
      <c r="DN59" s="180"/>
      <c r="DO59" s="180"/>
      <c r="DQ59" s="180"/>
      <c r="DR59" s="180"/>
      <c r="DS59" s="180"/>
      <c r="DT59" s="180"/>
      <c r="DU59" s="180"/>
      <c r="DW59" s="180"/>
      <c r="DX59" s="180"/>
      <c r="DY59" s="180"/>
      <c r="DZ59" s="180"/>
      <c r="EA59" s="180"/>
      <c r="EC59" s="180"/>
      <c r="ED59" s="180"/>
      <c r="EE59" s="180"/>
      <c r="EF59" s="180"/>
      <c r="EG59" s="180"/>
      <c r="EI59" s="180"/>
      <c r="EJ59" s="180"/>
      <c r="EK59" s="180"/>
      <c r="EL59" s="180"/>
      <c r="EM59" s="180"/>
      <c r="EO59" s="180"/>
      <c r="EP59" s="180"/>
      <c r="EQ59" s="180"/>
      <c r="ER59" s="180"/>
      <c r="ES59" s="180"/>
      <c r="ET59" s="180"/>
      <c r="EW59" s="180"/>
    </row>
    <row r="60" spans="11:153">
      <c r="K60" s="180"/>
      <c r="L60" s="180"/>
      <c r="N60" s="180"/>
      <c r="O60" s="180"/>
      <c r="P60" s="180"/>
      <c r="R60" s="180"/>
      <c r="S60" s="180"/>
      <c r="T60" s="180"/>
      <c r="U60" s="180"/>
      <c r="V60" s="180"/>
      <c r="W60" s="180"/>
      <c r="X60" s="180"/>
      <c r="Y60" s="180"/>
      <c r="Z60" s="180"/>
      <c r="AC60" s="180"/>
      <c r="AD60" s="180"/>
      <c r="AG60" s="180"/>
      <c r="AH60" s="180"/>
      <c r="AI60" s="180"/>
      <c r="AK60" s="180"/>
      <c r="AL60" s="180"/>
      <c r="AM60" s="180"/>
      <c r="AN60" s="180"/>
      <c r="AP60" s="180"/>
      <c r="AQ60" s="180"/>
      <c r="AR60" s="180"/>
      <c r="AS60" s="180"/>
      <c r="AT60" s="180"/>
      <c r="AU60" s="180"/>
      <c r="AV60" s="180"/>
      <c r="AW60" s="180"/>
      <c r="AX60" s="180"/>
      <c r="AY60" s="180"/>
      <c r="AZ60" s="180"/>
      <c r="BA60" s="180"/>
      <c r="BB60" s="180"/>
      <c r="BC60" s="180"/>
      <c r="BD60" s="180"/>
      <c r="BE60" s="180"/>
      <c r="BF60" s="180"/>
      <c r="BG60" s="180"/>
      <c r="BH60" s="180"/>
      <c r="BI60" s="180"/>
      <c r="BJ60" s="180"/>
      <c r="BK60" s="180"/>
      <c r="BL60" s="180"/>
      <c r="BM60" s="180"/>
      <c r="BN60" s="180"/>
      <c r="BO60" s="180"/>
      <c r="BP60" s="180"/>
      <c r="BQ60" s="180"/>
      <c r="BR60" s="180"/>
      <c r="BS60" s="180"/>
      <c r="BT60" s="180"/>
      <c r="BU60" s="180"/>
      <c r="BV60" s="180"/>
      <c r="BW60" s="180"/>
      <c r="BX60" s="180"/>
      <c r="BY60" s="180"/>
      <c r="BZ60" s="180"/>
      <c r="CA60" s="180"/>
      <c r="CB60" s="180"/>
      <c r="CC60" s="180"/>
      <c r="CD60" s="180"/>
      <c r="CE60" s="180"/>
      <c r="CF60" s="180"/>
      <c r="CG60" s="180"/>
      <c r="CH60" s="180"/>
      <c r="CI60" s="180"/>
      <c r="CJ60" s="180"/>
      <c r="CK60" s="180"/>
      <c r="CL60" s="180"/>
      <c r="CM60" s="180"/>
      <c r="CN60" s="180"/>
      <c r="CO60" s="180"/>
      <c r="CQ60" s="180"/>
      <c r="CR60" s="180"/>
      <c r="CS60" s="180"/>
      <c r="CT60" s="180"/>
      <c r="CV60" s="180"/>
      <c r="CW60" s="180"/>
      <c r="CX60" s="180"/>
      <c r="CY60" s="180"/>
      <c r="DA60" s="180"/>
      <c r="DB60" s="180"/>
      <c r="DC60" s="180"/>
      <c r="DD60" s="180"/>
      <c r="DF60" s="180"/>
      <c r="DG60" s="180"/>
      <c r="DH60" s="180"/>
      <c r="DI60" s="180"/>
      <c r="DK60" s="180"/>
      <c r="DL60" s="180"/>
      <c r="DM60" s="180"/>
      <c r="DN60" s="180"/>
      <c r="DO60" s="180"/>
      <c r="DQ60" s="180"/>
      <c r="DR60" s="180"/>
      <c r="DS60" s="180"/>
      <c r="DT60" s="180"/>
      <c r="DU60" s="180"/>
      <c r="DW60" s="180"/>
      <c r="DX60" s="180"/>
      <c r="DY60" s="180"/>
      <c r="DZ60" s="180"/>
      <c r="EA60" s="180"/>
      <c r="EC60" s="180"/>
      <c r="ED60" s="180"/>
      <c r="EE60" s="180"/>
      <c r="EF60" s="180"/>
      <c r="EG60" s="180"/>
      <c r="EI60" s="180"/>
      <c r="EJ60" s="180"/>
      <c r="EK60" s="180"/>
      <c r="EL60" s="180"/>
      <c r="EM60" s="180"/>
      <c r="EO60" s="180"/>
      <c r="EP60" s="180"/>
      <c r="EQ60" s="180"/>
      <c r="ER60" s="180"/>
      <c r="ES60" s="180"/>
      <c r="ET60" s="180"/>
      <c r="EW60" s="180"/>
    </row>
    <row r="61" spans="11:153">
      <c r="K61" s="180"/>
      <c r="L61" s="180"/>
      <c r="N61" s="180"/>
      <c r="O61" s="180"/>
      <c r="P61" s="180"/>
      <c r="R61" s="180"/>
      <c r="S61" s="180"/>
      <c r="T61" s="180"/>
      <c r="U61" s="180"/>
      <c r="V61" s="180"/>
      <c r="W61" s="180"/>
      <c r="X61" s="180"/>
      <c r="Y61" s="180"/>
      <c r="Z61" s="180"/>
      <c r="AC61" s="180"/>
      <c r="AD61" s="180"/>
      <c r="AG61" s="180"/>
      <c r="AH61" s="180"/>
      <c r="AI61" s="180"/>
      <c r="AK61" s="180"/>
      <c r="AL61" s="180"/>
      <c r="AM61" s="180"/>
      <c r="AN61" s="180"/>
      <c r="AP61" s="180"/>
      <c r="AQ61" s="180"/>
      <c r="AR61" s="180"/>
      <c r="AS61" s="180"/>
      <c r="AT61" s="180"/>
      <c r="AU61" s="180"/>
      <c r="AV61" s="180"/>
      <c r="AW61" s="180"/>
      <c r="AX61" s="180"/>
      <c r="AY61" s="180"/>
      <c r="AZ61" s="180"/>
      <c r="BA61" s="180"/>
      <c r="BB61" s="180"/>
      <c r="BC61" s="180"/>
      <c r="BD61" s="180"/>
      <c r="BE61" s="180"/>
      <c r="BF61" s="180"/>
      <c r="BG61" s="180"/>
      <c r="BH61" s="180"/>
      <c r="BI61" s="180"/>
      <c r="BJ61" s="180"/>
      <c r="BK61" s="180"/>
      <c r="BL61" s="180"/>
      <c r="BM61" s="180"/>
      <c r="BN61" s="180"/>
      <c r="BO61" s="180"/>
      <c r="BP61" s="180"/>
      <c r="BQ61" s="180"/>
      <c r="BR61" s="180"/>
      <c r="BS61" s="180"/>
      <c r="BT61" s="180"/>
      <c r="BU61" s="180"/>
      <c r="BV61" s="180"/>
      <c r="BW61" s="180"/>
      <c r="BX61" s="180"/>
      <c r="BY61" s="180"/>
      <c r="BZ61" s="180"/>
      <c r="CA61" s="180"/>
      <c r="CB61" s="180"/>
      <c r="CC61" s="180"/>
      <c r="CD61" s="180"/>
      <c r="CE61" s="180"/>
      <c r="CF61" s="180"/>
      <c r="CG61" s="180"/>
      <c r="CH61" s="180"/>
      <c r="CI61" s="180"/>
      <c r="CJ61" s="180"/>
      <c r="CK61" s="180"/>
      <c r="CL61" s="180"/>
      <c r="CM61" s="180"/>
      <c r="CN61" s="180"/>
      <c r="CO61" s="180"/>
      <c r="CQ61" s="180"/>
      <c r="CR61" s="180"/>
      <c r="CS61" s="180"/>
      <c r="CT61" s="180"/>
      <c r="CV61" s="180"/>
      <c r="CW61" s="180"/>
      <c r="CX61" s="180"/>
      <c r="CY61" s="180"/>
      <c r="DA61" s="180"/>
      <c r="DB61" s="180"/>
      <c r="DC61" s="180"/>
      <c r="DD61" s="180"/>
      <c r="DF61" s="180"/>
      <c r="DG61" s="180"/>
      <c r="DH61" s="180"/>
      <c r="DI61" s="180"/>
      <c r="DK61" s="180"/>
      <c r="DL61" s="180"/>
      <c r="DM61" s="180"/>
      <c r="DN61" s="180"/>
      <c r="DO61" s="180"/>
      <c r="DQ61" s="180"/>
      <c r="DR61" s="180"/>
      <c r="DS61" s="180"/>
      <c r="DT61" s="180"/>
      <c r="DU61" s="180"/>
      <c r="DW61" s="180"/>
      <c r="DX61" s="180"/>
      <c r="DY61" s="180"/>
      <c r="DZ61" s="180"/>
      <c r="EA61" s="180"/>
      <c r="EC61" s="180"/>
      <c r="ED61" s="180"/>
      <c r="EE61" s="180"/>
      <c r="EF61" s="180"/>
      <c r="EG61" s="180"/>
      <c r="EI61" s="180"/>
      <c r="EJ61" s="180"/>
      <c r="EK61" s="180"/>
      <c r="EL61" s="180"/>
      <c r="EM61" s="180"/>
      <c r="EO61" s="180"/>
      <c r="EP61" s="180"/>
      <c r="EQ61" s="180"/>
      <c r="ER61" s="180"/>
      <c r="ES61" s="180"/>
      <c r="ET61" s="180"/>
      <c r="EW61" s="180"/>
    </row>
    <row r="62" spans="11:153">
      <c r="K62" s="180"/>
      <c r="L62" s="180"/>
      <c r="N62" s="180"/>
      <c r="O62" s="180"/>
      <c r="P62" s="180"/>
      <c r="R62" s="180"/>
      <c r="S62" s="180"/>
      <c r="T62" s="180"/>
      <c r="U62" s="180"/>
      <c r="V62" s="180"/>
      <c r="W62" s="180"/>
      <c r="X62" s="180"/>
      <c r="Y62" s="180"/>
      <c r="Z62" s="180"/>
      <c r="AC62" s="180"/>
      <c r="AD62" s="180"/>
      <c r="AG62" s="180"/>
      <c r="AH62" s="180"/>
      <c r="AI62" s="180"/>
      <c r="AK62" s="180"/>
      <c r="AL62" s="180"/>
      <c r="AM62" s="180"/>
      <c r="AN62" s="180"/>
      <c r="AP62" s="180"/>
      <c r="AQ62" s="180"/>
      <c r="AR62" s="180"/>
      <c r="AS62" s="180"/>
      <c r="AT62" s="180"/>
      <c r="AU62" s="180"/>
      <c r="AV62" s="180"/>
      <c r="AW62" s="180"/>
      <c r="AX62" s="180"/>
      <c r="AY62" s="180"/>
      <c r="AZ62" s="180"/>
      <c r="BA62" s="180"/>
      <c r="BB62" s="180"/>
      <c r="BC62" s="180"/>
      <c r="BD62" s="180"/>
      <c r="BE62" s="180"/>
      <c r="BF62" s="180"/>
      <c r="BG62" s="180"/>
      <c r="BH62" s="180"/>
      <c r="BI62" s="180"/>
      <c r="BJ62" s="180"/>
      <c r="BK62" s="180"/>
      <c r="BL62" s="180"/>
      <c r="BM62" s="180"/>
      <c r="BN62" s="180"/>
      <c r="BO62" s="180"/>
      <c r="BP62" s="180"/>
      <c r="BQ62" s="180"/>
      <c r="BR62" s="180"/>
      <c r="BS62" s="180"/>
      <c r="BT62" s="180"/>
      <c r="BU62" s="180"/>
      <c r="BV62" s="180"/>
      <c r="BW62" s="180"/>
      <c r="BX62" s="180"/>
      <c r="BY62" s="180"/>
      <c r="BZ62" s="180"/>
      <c r="CA62" s="180"/>
      <c r="CB62" s="180"/>
      <c r="CC62" s="180"/>
      <c r="CD62" s="180"/>
      <c r="CE62" s="180"/>
      <c r="CF62" s="180"/>
      <c r="CG62" s="180"/>
      <c r="CH62" s="180"/>
      <c r="CI62" s="180"/>
      <c r="CJ62" s="180"/>
      <c r="CK62" s="180"/>
      <c r="CL62" s="180"/>
      <c r="CM62" s="180"/>
      <c r="CN62" s="180"/>
      <c r="CO62" s="180"/>
      <c r="CQ62" s="180"/>
      <c r="CR62" s="180"/>
      <c r="CS62" s="180"/>
      <c r="CT62" s="180"/>
      <c r="CV62" s="180"/>
      <c r="CW62" s="180"/>
      <c r="CX62" s="180"/>
      <c r="CY62" s="180"/>
      <c r="DA62" s="180"/>
      <c r="DB62" s="180"/>
      <c r="DC62" s="180"/>
      <c r="DD62" s="180"/>
      <c r="DF62" s="180"/>
      <c r="DG62" s="180"/>
      <c r="DH62" s="180"/>
      <c r="DI62" s="180"/>
      <c r="DK62" s="180"/>
      <c r="DL62" s="180"/>
      <c r="DM62" s="180"/>
      <c r="DN62" s="180"/>
      <c r="DO62" s="180"/>
      <c r="DQ62" s="180"/>
      <c r="DR62" s="180"/>
      <c r="DS62" s="180"/>
      <c r="DT62" s="180"/>
      <c r="DU62" s="180"/>
      <c r="DW62" s="180"/>
      <c r="DX62" s="180"/>
      <c r="DY62" s="180"/>
      <c r="DZ62" s="180"/>
      <c r="EA62" s="180"/>
      <c r="EC62" s="180"/>
      <c r="ED62" s="180"/>
      <c r="EE62" s="180"/>
      <c r="EF62" s="180"/>
      <c r="EG62" s="180"/>
      <c r="EI62" s="180"/>
      <c r="EJ62" s="180"/>
      <c r="EK62" s="180"/>
      <c r="EL62" s="180"/>
      <c r="EM62" s="180"/>
      <c r="EO62" s="180"/>
      <c r="EP62" s="180"/>
      <c r="EQ62" s="180"/>
      <c r="ER62" s="180"/>
      <c r="ES62" s="180"/>
      <c r="ET62" s="180"/>
      <c r="EW62" s="180"/>
    </row>
    <row r="63" spans="11:153">
      <c r="K63" s="180"/>
      <c r="L63" s="180"/>
      <c r="N63" s="180"/>
      <c r="O63" s="180"/>
      <c r="P63" s="180"/>
      <c r="R63" s="180"/>
      <c r="S63" s="180"/>
      <c r="T63" s="180"/>
      <c r="U63" s="180"/>
      <c r="V63" s="180"/>
      <c r="W63" s="180"/>
      <c r="X63" s="180"/>
      <c r="Y63" s="180"/>
      <c r="Z63" s="180"/>
      <c r="AC63" s="180"/>
      <c r="AD63" s="180"/>
      <c r="AG63" s="180"/>
      <c r="AH63" s="180"/>
      <c r="AI63" s="180"/>
      <c r="AK63" s="180"/>
      <c r="AL63" s="180"/>
      <c r="AM63" s="180"/>
      <c r="AN63" s="180"/>
      <c r="AP63" s="180"/>
      <c r="AQ63" s="180"/>
      <c r="AR63" s="180"/>
      <c r="AS63" s="180"/>
      <c r="AT63" s="180"/>
      <c r="AU63" s="180"/>
      <c r="AV63" s="180"/>
      <c r="AW63" s="180"/>
      <c r="AX63" s="180"/>
      <c r="AY63" s="180"/>
      <c r="AZ63" s="180"/>
      <c r="BA63" s="180"/>
      <c r="BB63" s="180"/>
      <c r="BC63" s="180"/>
      <c r="BD63" s="180"/>
      <c r="BE63" s="180"/>
      <c r="BF63" s="180"/>
      <c r="BG63" s="180"/>
      <c r="BH63" s="180"/>
      <c r="BI63" s="180"/>
      <c r="BJ63" s="180"/>
      <c r="BK63" s="180"/>
      <c r="BL63" s="180"/>
      <c r="BM63" s="180"/>
      <c r="BN63" s="180"/>
      <c r="BO63" s="180"/>
      <c r="BP63" s="180"/>
      <c r="BQ63" s="180"/>
      <c r="BR63" s="180"/>
      <c r="BS63" s="180"/>
      <c r="BT63" s="180"/>
      <c r="BU63" s="180"/>
      <c r="BV63" s="180"/>
      <c r="BW63" s="180"/>
      <c r="BX63" s="180"/>
      <c r="BY63" s="180"/>
      <c r="BZ63" s="180"/>
      <c r="CA63" s="180"/>
      <c r="CB63" s="180"/>
      <c r="CC63" s="180"/>
      <c r="CD63" s="180"/>
      <c r="CE63" s="180"/>
      <c r="CF63" s="180"/>
      <c r="CG63" s="180"/>
      <c r="CH63" s="180"/>
      <c r="CI63" s="180"/>
      <c r="CJ63" s="180"/>
      <c r="CK63" s="180"/>
      <c r="CL63" s="180"/>
      <c r="CM63" s="180"/>
      <c r="CN63" s="180"/>
      <c r="CO63" s="180"/>
      <c r="CQ63" s="180"/>
      <c r="CR63" s="180"/>
      <c r="CS63" s="180"/>
      <c r="CT63" s="180"/>
      <c r="CV63" s="180"/>
      <c r="CW63" s="180"/>
      <c r="CX63" s="180"/>
      <c r="CY63" s="180"/>
      <c r="DA63" s="180"/>
      <c r="DB63" s="180"/>
      <c r="DC63" s="180"/>
      <c r="DD63" s="180"/>
      <c r="DF63" s="180"/>
      <c r="DG63" s="180"/>
      <c r="DH63" s="180"/>
      <c r="DI63" s="180"/>
      <c r="DK63" s="180"/>
      <c r="DL63" s="180"/>
      <c r="DM63" s="180"/>
      <c r="DN63" s="180"/>
      <c r="DO63" s="180"/>
      <c r="DQ63" s="180"/>
      <c r="DR63" s="180"/>
      <c r="DS63" s="180"/>
      <c r="DT63" s="180"/>
      <c r="DU63" s="180"/>
      <c r="DW63" s="180"/>
      <c r="DX63" s="180"/>
      <c r="DY63" s="180"/>
      <c r="DZ63" s="180"/>
      <c r="EA63" s="180"/>
      <c r="EC63" s="180"/>
      <c r="ED63" s="180"/>
      <c r="EE63" s="180"/>
      <c r="EF63" s="180"/>
      <c r="EG63" s="180"/>
      <c r="EI63" s="180"/>
      <c r="EJ63" s="180"/>
      <c r="EK63" s="180"/>
      <c r="EL63" s="180"/>
      <c r="EM63" s="180"/>
      <c r="EO63" s="180"/>
      <c r="EP63" s="180"/>
      <c r="EQ63" s="180"/>
      <c r="ER63" s="180"/>
      <c r="ES63" s="180"/>
      <c r="ET63" s="180"/>
      <c r="EW63" s="180"/>
    </row>
    <row r="64" spans="11:153">
      <c r="K64" s="180"/>
      <c r="L64" s="180"/>
      <c r="N64" s="180"/>
      <c r="O64" s="180"/>
      <c r="P64" s="180"/>
      <c r="R64" s="180"/>
      <c r="S64" s="180"/>
      <c r="T64" s="180"/>
      <c r="U64" s="180"/>
      <c r="V64" s="180"/>
      <c r="W64" s="180"/>
      <c r="X64" s="180"/>
      <c r="Y64" s="180"/>
      <c r="Z64" s="180"/>
      <c r="AC64" s="180"/>
      <c r="AD64" s="180"/>
      <c r="AG64" s="180"/>
      <c r="AH64" s="180"/>
      <c r="AI64" s="180"/>
      <c r="AK64" s="180"/>
      <c r="AL64" s="180"/>
      <c r="AM64" s="180"/>
      <c r="AN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0"/>
      <c r="BO64" s="180"/>
      <c r="BP64" s="180"/>
      <c r="BQ64" s="180"/>
      <c r="BR64" s="180"/>
      <c r="BS64" s="180"/>
      <c r="BT64" s="180"/>
      <c r="BU64" s="180"/>
      <c r="BV64" s="180"/>
      <c r="BW64" s="180"/>
      <c r="BX64" s="180"/>
      <c r="BY64" s="180"/>
      <c r="BZ64" s="180"/>
      <c r="CA64" s="180"/>
      <c r="CB64" s="180"/>
      <c r="CC64" s="180"/>
      <c r="CD64" s="180"/>
      <c r="CE64" s="180"/>
      <c r="CF64" s="180"/>
      <c r="CG64" s="180"/>
      <c r="CH64" s="180"/>
      <c r="CI64" s="180"/>
      <c r="CJ64" s="180"/>
      <c r="CK64" s="180"/>
      <c r="CL64" s="180"/>
      <c r="CM64" s="180"/>
      <c r="CN64" s="180"/>
      <c r="CO64" s="180"/>
      <c r="CQ64" s="180"/>
      <c r="CR64" s="180"/>
      <c r="CS64" s="180"/>
      <c r="CT64" s="180"/>
      <c r="CV64" s="180"/>
      <c r="CW64" s="180"/>
      <c r="CX64" s="180"/>
      <c r="CY64" s="180"/>
      <c r="DA64" s="180"/>
      <c r="DB64" s="180"/>
      <c r="DC64" s="180"/>
      <c r="DD64" s="180"/>
      <c r="DF64" s="180"/>
      <c r="DG64" s="180"/>
      <c r="DH64" s="180"/>
      <c r="DI64" s="180"/>
      <c r="DK64" s="180"/>
      <c r="DL64" s="180"/>
      <c r="DM64" s="180"/>
      <c r="DN64" s="180"/>
      <c r="DO64" s="180"/>
      <c r="DQ64" s="180"/>
      <c r="DR64" s="180"/>
      <c r="DS64" s="180"/>
      <c r="DT64" s="180"/>
      <c r="DU64" s="180"/>
      <c r="DW64" s="180"/>
      <c r="DX64" s="180"/>
      <c r="DY64" s="180"/>
      <c r="DZ64" s="180"/>
      <c r="EA64" s="180"/>
      <c r="EC64" s="180"/>
      <c r="ED64" s="180"/>
      <c r="EE64" s="180"/>
      <c r="EF64" s="180"/>
      <c r="EG64" s="180"/>
      <c r="EI64" s="180"/>
      <c r="EJ64" s="180"/>
      <c r="EK64" s="180"/>
      <c r="EL64" s="180"/>
      <c r="EM64" s="180"/>
      <c r="EO64" s="180"/>
      <c r="EP64" s="180"/>
      <c r="EQ64" s="180"/>
      <c r="ER64" s="180"/>
      <c r="ES64" s="180"/>
      <c r="ET64" s="180"/>
      <c r="EW64" s="180"/>
    </row>
    <row r="65" spans="11:153">
      <c r="K65" s="180"/>
      <c r="L65" s="180"/>
      <c r="N65" s="180"/>
      <c r="O65" s="180"/>
      <c r="P65" s="180"/>
      <c r="R65" s="180"/>
      <c r="S65" s="180"/>
      <c r="T65" s="180"/>
      <c r="U65" s="180"/>
      <c r="V65" s="180"/>
      <c r="W65" s="180"/>
      <c r="X65" s="180"/>
      <c r="Y65" s="180"/>
      <c r="Z65" s="180"/>
      <c r="AC65" s="180"/>
      <c r="AD65" s="180"/>
      <c r="AG65" s="180"/>
      <c r="AH65" s="180"/>
      <c r="AI65" s="180"/>
      <c r="AK65" s="180"/>
      <c r="AL65" s="180"/>
      <c r="AM65" s="180"/>
      <c r="AN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Q65" s="180"/>
      <c r="CR65" s="180"/>
      <c r="CS65" s="180"/>
      <c r="CT65" s="180"/>
      <c r="CV65" s="180"/>
      <c r="CW65" s="180"/>
      <c r="CX65" s="180"/>
      <c r="CY65" s="180"/>
      <c r="DA65" s="180"/>
      <c r="DB65" s="180"/>
      <c r="DC65" s="180"/>
      <c r="DD65" s="180"/>
      <c r="DF65" s="180"/>
      <c r="DG65" s="180"/>
      <c r="DH65" s="180"/>
      <c r="DI65" s="180"/>
      <c r="DK65" s="180"/>
      <c r="DL65" s="180"/>
      <c r="DM65" s="180"/>
      <c r="DN65" s="180"/>
      <c r="DO65" s="180"/>
      <c r="DQ65" s="180"/>
      <c r="DR65" s="180"/>
      <c r="DS65" s="180"/>
      <c r="DT65" s="180"/>
      <c r="DU65" s="180"/>
      <c r="DW65" s="180"/>
      <c r="DX65" s="180"/>
      <c r="DY65" s="180"/>
      <c r="DZ65" s="180"/>
      <c r="EA65" s="180"/>
      <c r="EC65" s="180"/>
      <c r="ED65" s="180"/>
      <c r="EE65" s="180"/>
      <c r="EF65" s="180"/>
      <c r="EG65" s="180"/>
      <c r="EI65" s="180"/>
      <c r="EJ65" s="180"/>
      <c r="EK65" s="180"/>
      <c r="EL65" s="180"/>
      <c r="EM65" s="180"/>
      <c r="EO65" s="180"/>
      <c r="EP65" s="180"/>
      <c r="EQ65" s="180"/>
      <c r="ER65" s="180"/>
      <c r="ES65" s="180"/>
      <c r="ET65" s="180"/>
      <c r="EW65" s="180"/>
    </row>
    <row r="66" spans="11:153">
      <c r="K66" s="180"/>
      <c r="L66" s="180"/>
      <c r="N66" s="180"/>
      <c r="O66" s="180"/>
      <c r="P66" s="180"/>
      <c r="R66" s="180"/>
      <c r="S66" s="180"/>
      <c r="T66" s="180"/>
      <c r="U66" s="180"/>
      <c r="V66" s="180"/>
      <c r="W66" s="180"/>
      <c r="X66" s="180"/>
      <c r="Y66" s="180"/>
      <c r="Z66" s="180"/>
      <c r="AC66" s="180"/>
      <c r="AD66" s="180"/>
      <c r="AG66" s="180"/>
      <c r="AH66" s="180"/>
      <c r="AI66" s="180"/>
      <c r="AK66" s="180"/>
      <c r="AL66" s="180"/>
      <c r="AM66" s="180"/>
      <c r="AN66" s="180"/>
      <c r="AP66" s="180"/>
      <c r="AQ66" s="180"/>
      <c r="AR66" s="180"/>
      <c r="AS66" s="180"/>
      <c r="AT66" s="180"/>
      <c r="AU66" s="180"/>
      <c r="AV66" s="180"/>
      <c r="AW66" s="180"/>
      <c r="AX66" s="180"/>
      <c r="AY66" s="180"/>
      <c r="AZ66" s="180"/>
      <c r="BA66" s="180"/>
      <c r="BB66" s="180"/>
      <c r="BC66" s="180"/>
      <c r="BD66" s="180"/>
      <c r="BE66" s="180"/>
      <c r="BF66" s="180"/>
      <c r="BG66" s="180"/>
      <c r="BH66" s="180"/>
      <c r="BI66" s="180"/>
      <c r="BJ66" s="180"/>
      <c r="BK66" s="180"/>
      <c r="BL66" s="180"/>
      <c r="BM66" s="180"/>
      <c r="BN66" s="180"/>
      <c r="BO66" s="180"/>
      <c r="BP66" s="180"/>
      <c r="BQ66" s="180"/>
      <c r="BR66" s="180"/>
      <c r="BS66" s="180"/>
      <c r="BT66" s="180"/>
      <c r="BU66" s="180"/>
      <c r="BV66" s="180"/>
      <c r="BW66" s="180"/>
      <c r="BX66" s="180"/>
      <c r="BY66" s="180"/>
      <c r="BZ66" s="180"/>
      <c r="CA66" s="180"/>
      <c r="CB66" s="180"/>
      <c r="CC66" s="180"/>
      <c r="CD66" s="180"/>
      <c r="CE66" s="180"/>
      <c r="CF66" s="180"/>
      <c r="CG66" s="180"/>
      <c r="CH66" s="180"/>
      <c r="CI66" s="180"/>
      <c r="CJ66" s="180"/>
      <c r="CK66" s="180"/>
      <c r="CL66" s="180"/>
      <c r="CM66" s="180"/>
      <c r="CN66" s="180"/>
      <c r="CO66" s="180"/>
      <c r="CQ66" s="180"/>
      <c r="CR66" s="180"/>
      <c r="CS66" s="180"/>
      <c r="CT66" s="180"/>
      <c r="CV66" s="180"/>
      <c r="CW66" s="180"/>
      <c r="CX66" s="180"/>
      <c r="CY66" s="180"/>
      <c r="DA66" s="180"/>
      <c r="DB66" s="180"/>
      <c r="DC66" s="180"/>
      <c r="DD66" s="180"/>
      <c r="DF66" s="180"/>
      <c r="DG66" s="180"/>
      <c r="DH66" s="180"/>
      <c r="DI66" s="180"/>
      <c r="DK66" s="180"/>
      <c r="DL66" s="180"/>
      <c r="DM66" s="180"/>
      <c r="DN66" s="180"/>
      <c r="DO66" s="180"/>
      <c r="DQ66" s="180"/>
      <c r="DR66" s="180"/>
      <c r="DS66" s="180"/>
      <c r="DT66" s="180"/>
      <c r="DU66" s="180"/>
      <c r="DW66" s="180"/>
      <c r="DX66" s="180"/>
      <c r="DY66" s="180"/>
      <c r="DZ66" s="180"/>
      <c r="EA66" s="180"/>
      <c r="EC66" s="180"/>
      <c r="ED66" s="180"/>
      <c r="EE66" s="180"/>
      <c r="EF66" s="180"/>
      <c r="EG66" s="180"/>
      <c r="EI66" s="180"/>
      <c r="EJ66" s="180"/>
      <c r="EK66" s="180"/>
      <c r="EL66" s="180"/>
      <c r="EM66" s="180"/>
      <c r="EO66" s="180"/>
      <c r="EP66" s="180"/>
      <c r="EQ66" s="180"/>
      <c r="ER66" s="180"/>
      <c r="ES66" s="180"/>
      <c r="ET66" s="180"/>
      <c r="EW66" s="180"/>
    </row>
    <row r="67" spans="11:153">
      <c r="K67" s="180"/>
      <c r="L67" s="180"/>
      <c r="N67" s="180"/>
      <c r="O67" s="180"/>
      <c r="P67" s="180"/>
      <c r="R67" s="180"/>
      <c r="S67" s="180"/>
      <c r="T67" s="180"/>
      <c r="U67" s="180"/>
      <c r="V67" s="180"/>
      <c r="W67" s="180"/>
      <c r="X67" s="180"/>
      <c r="Y67" s="180"/>
      <c r="Z67" s="180"/>
      <c r="AC67" s="180"/>
      <c r="AD67" s="180"/>
      <c r="AG67" s="180"/>
      <c r="AH67" s="180"/>
      <c r="AI67" s="180"/>
      <c r="AK67" s="180"/>
      <c r="AL67" s="180"/>
      <c r="AM67" s="180"/>
      <c r="AN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K67" s="180"/>
      <c r="BL67" s="180"/>
      <c r="BM67" s="180"/>
      <c r="BN67" s="180"/>
      <c r="BO67" s="180"/>
      <c r="BP67" s="180"/>
      <c r="BQ67" s="180"/>
      <c r="BR67" s="180"/>
      <c r="BS67" s="180"/>
      <c r="BT67" s="180"/>
      <c r="BU67" s="180"/>
      <c r="BV67" s="180"/>
      <c r="BW67" s="180"/>
      <c r="BX67" s="180"/>
      <c r="BY67" s="180"/>
      <c r="BZ67" s="180"/>
      <c r="CA67" s="180"/>
      <c r="CB67" s="180"/>
      <c r="CC67" s="180"/>
      <c r="CD67" s="180"/>
      <c r="CE67" s="180"/>
      <c r="CF67" s="180"/>
      <c r="CG67" s="180"/>
      <c r="CH67" s="180"/>
      <c r="CI67" s="180"/>
      <c r="CJ67" s="180"/>
      <c r="CK67" s="180"/>
      <c r="CL67" s="180"/>
      <c r="CM67" s="180"/>
      <c r="CN67" s="180"/>
      <c r="CO67" s="180"/>
      <c r="CQ67" s="180"/>
      <c r="CR67" s="180"/>
      <c r="CS67" s="180"/>
      <c r="CT67" s="180"/>
      <c r="CV67" s="180"/>
      <c r="CW67" s="180"/>
      <c r="CX67" s="180"/>
      <c r="CY67" s="180"/>
      <c r="DA67" s="180"/>
      <c r="DB67" s="180"/>
      <c r="DC67" s="180"/>
      <c r="DD67" s="180"/>
      <c r="DF67" s="180"/>
      <c r="DG67" s="180"/>
      <c r="DH67" s="180"/>
      <c r="DI67" s="180"/>
      <c r="DK67" s="180"/>
      <c r="DL67" s="180"/>
      <c r="DM67" s="180"/>
      <c r="DN67" s="180"/>
      <c r="DO67" s="180"/>
      <c r="DQ67" s="180"/>
      <c r="DR67" s="180"/>
      <c r="DS67" s="180"/>
      <c r="DT67" s="180"/>
      <c r="DU67" s="180"/>
      <c r="DW67" s="180"/>
      <c r="DX67" s="180"/>
      <c r="DY67" s="180"/>
      <c r="DZ67" s="180"/>
      <c r="EA67" s="180"/>
      <c r="EC67" s="180"/>
      <c r="ED67" s="180"/>
      <c r="EE67" s="180"/>
      <c r="EF67" s="180"/>
      <c r="EG67" s="180"/>
      <c r="EI67" s="180"/>
      <c r="EJ67" s="180"/>
      <c r="EK67" s="180"/>
      <c r="EL67" s="180"/>
      <c r="EM67" s="180"/>
      <c r="EO67" s="180"/>
      <c r="EP67" s="180"/>
      <c r="EQ67" s="180"/>
      <c r="ER67" s="180"/>
      <c r="ES67" s="180"/>
      <c r="ET67" s="180"/>
      <c r="EW67" s="180"/>
    </row>
    <row r="68" spans="11:153">
      <c r="K68" s="180"/>
      <c r="L68" s="180"/>
      <c r="N68" s="180"/>
      <c r="O68" s="180"/>
      <c r="P68" s="180"/>
      <c r="R68" s="180"/>
      <c r="S68" s="180"/>
      <c r="T68" s="180"/>
      <c r="U68" s="180"/>
      <c r="V68" s="180"/>
      <c r="W68" s="180"/>
      <c r="X68" s="180"/>
      <c r="Y68" s="180"/>
      <c r="Z68" s="180"/>
      <c r="AC68" s="180"/>
      <c r="AD68" s="180"/>
      <c r="AG68" s="180"/>
      <c r="AH68" s="180"/>
      <c r="AI68" s="180"/>
      <c r="AK68" s="180"/>
      <c r="AL68" s="180"/>
      <c r="AM68" s="180"/>
      <c r="AN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Q68" s="180"/>
      <c r="CR68" s="180"/>
      <c r="CS68" s="180"/>
      <c r="CT68" s="180"/>
      <c r="CV68" s="180"/>
      <c r="CW68" s="180"/>
      <c r="CX68" s="180"/>
      <c r="CY68" s="180"/>
      <c r="DA68" s="180"/>
      <c r="DB68" s="180"/>
      <c r="DC68" s="180"/>
      <c r="DD68" s="180"/>
      <c r="DF68" s="180"/>
      <c r="DG68" s="180"/>
      <c r="DH68" s="180"/>
      <c r="DI68" s="180"/>
      <c r="DK68" s="180"/>
      <c r="DL68" s="180"/>
      <c r="DM68" s="180"/>
      <c r="DN68" s="180"/>
      <c r="DO68" s="180"/>
      <c r="DQ68" s="180"/>
      <c r="DR68" s="180"/>
      <c r="DS68" s="180"/>
      <c r="DT68" s="180"/>
      <c r="DU68" s="180"/>
      <c r="DW68" s="180"/>
      <c r="DX68" s="180"/>
      <c r="DY68" s="180"/>
      <c r="DZ68" s="180"/>
      <c r="EA68" s="180"/>
      <c r="EC68" s="180"/>
      <c r="ED68" s="180"/>
      <c r="EE68" s="180"/>
      <c r="EF68" s="180"/>
      <c r="EG68" s="180"/>
      <c r="EI68" s="180"/>
      <c r="EJ68" s="180"/>
      <c r="EK68" s="180"/>
      <c r="EL68" s="180"/>
      <c r="EM68" s="180"/>
      <c r="EO68" s="180"/>
      <c r="EP68" s="180"/>
      <c r="EQ68" s="180"/>
      <c r="ER68" s="180"/>
      <c r="ES68" s="180"/>
      <c r="ET68" s="180"/>
      <c r="EW68" s="180"/>
    </row>
    <row r="69" spans="11:153">
      <c r="K69" s="180"/>
      <c r="L69" s="180"/>
      <c r="N69" s="180"/>
      <c r="O69" s="180"/>
      <c r="P69" s="180"/>
      <c r="R69" s="180"/>
      <c r="S69" s="180"/>
      <c r="T69" s="180"/>
      <c r="U69" s="180"/>
      <c r="V69" s="180"/>
      <c r="W69" s="180"/>
      <c r="X69" s="180"/>
      <c r="Y69" s="180"/>
      <c r="Z69" s="180"/>
      <c r="AC69" s="180"/>
      <c r="AD69" s="180"/>
      <c r="AG69" s="180"/>
      <c r="AH69" s="180"/>
      <c r="AI69" s="180"/>
      <c r="AK69" s="180"/>
      <c r="AL69" s="180"/>
      <c r="AM69" s="180"/>
      <c r="AN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0"/>
      <c r="BO69" s="180"/>
      <c r="BP69" s="180"/>
      <c r="BQ69" s="180"/>
      <c r="BR69" s="180"/>
      <c r="BS69" s="180"/>
      <c r="BT69" s="180"/>
      <c r="BU69" s="180"/>
      <c r="BV69" s="180"/>
      <c r="BW69" s="180"/>
      <c r="BX69" s="180"/>
      <c r="BY69" s="180"/>
      <c r="BZ69" s="180"/>
      <c r="CA69" s="180"/>
      <c r="CB69" s="180"/>
      <c r="CC69" s="180"/>
      <c r="CD69" s="180"/>
      <c r="CE69" s="180"/>
      <c r="CF69" s="180"/>
      <c r="CG69" s="180"/>
      <c r="CH69" s="180"/>
      <c r="CI69" s="180"/>
      <c r="CJ69" s="180"/>
      <c r="CK69" s="180"/>
      <c r="CL69" s="180"/>
      <c r="CM69" s="180"/>
      <c r="CN69" s="180"/>
      <c r="CO69" s="180"/>
      <c r="CQ69" s="180"/>
      <c r="CR69" s="180"/>
      <c r="CS69" s="180"/>
      <c r="CT69" s="180"/>
      <c r="CV69" s="180"/>
      <c r="CW69" s="180"/>
      <c r="CX69" s="180"/>
      <c r="CY69" s="180"/>
      <c r="DA69" s="180"/>
      <c r="DB69" s="180"/>
      <c r="DC69" s="180"/>
      <c r="DD69" s="180"/>
      <c r="DF69" s="180"/>
      <c r="DG69" s="180"/>
      <c r="DH69" s="180"/>
      <c r="DI69" s="180"/>
      <c r="DK69" s="180"/>
      <c r="DL69" s="180"/>
      <c r="DM69" s="180"/>
      <c r="DN69" s="180"/>
      <c r="DO69" s="180"/>
      <c r="DQ69" s="180"/>
      <c r="DR69" s="180"/>
      <c r="DS69" s="180"/>
      <c r="DT69" s="180"/>
      <c r="DU69" s="180"/>
      <c r="DW69" s="180"/>
      <c r="DX69" s="180"/>
      <c r="DY69" s="180"/>
      <c r="DZ69" s="180"/>
      <c r="EA69" s="180"/>
      <c r="EC69" s="180"/>
      <c r="ED69" s="180"/>
      <c r="EE69" s="180"/>
      <c r="EF69" s="180"/>
      <c r="EG69" s="180"/>
      <c r="EI69" s="180"/>
      <c r="EJ69" s="180"/>
      <c r="EK69" s="180"/>
      <c r="EL69" s="180"/>
      <c r="EM69" s="180"/>
      <c r="EO69" s="180"/>
      <c r="EP69" s="180"/>
      <c r="EQ69" s="180"/>
      <c r="ER69" s="180"/>
      <c r="ES69" s="180"/>
      <c r="ET69" s="180"/>
      <c r="EW69" s="180"/>
    </row>
    <row r="70" spans="11:153">
      <c r="K70" s="180"/>
      <c r="L70" s="180"/>
      <c r="N70" s="180"/>
      <c r="O70" s="180"/>
      <c r="P70" s="180"/>
      <c r="R70" s="180"/>
      <c r="S70" s="180"/>
      <c r="T70" s="180"/>
      <c r="U70" s="180"/>
      <c r="V70" s="180"/>
      <c r="W70" s="180"/>
      <c r="X70" s="180"/>
      <c r="Y70" s="180"/>
      <c r="Z70" s="180"/>
      <c r="AC70" s="180"/>
      <c r="AD70" s="180"/>
      <c r="AG70" s="180"/>
      <c r="AH70" s="180"/>
      <c r="AI70" s="180"/>
      <c r="AK70" s="180"/>
      <c r="AL70" s="180"/>
      <c r="AM70" s="180"/>
      <c r="AN70" s="180"/>
      <c r="AP70" s="180"/>
      <c r="AQ70" s="180"/>
      <c r="AR70" s="180"/>
      <c r="AS70" s="180"/>
      <c r="AT70" s="180"/>
      <c r="AU70" s="180"/>
      <c r="AV70" s="180"/>
      <c r="AW70" s="180"/>
      <c r="AX70" s="180"/>
      <c r="AY70" s="180"/>
      <c r="AZ70" s="180"/>
      <c r="BA70" s="180"/>
      <c r="BB70" s="180"/>
      <c r="BC70" s="180"/>
      <c r="BD70" s="180"/>
      <c r="BE70" s="180"/>
      <c r="BF70" s="180"/>
      <c r="BG70" s="180"/>
      <c r="BH70" s="180"/>
      <c r="BI70" s="180"/>
      <c r="BJ70" s="180"/>
      <c r="BK70" s="180"/>
      <c r="BL70" s="180"/>
      <c r="BM70" s="180"/>
      <c r="BN70" s="180"/>
      <c r="BO70" s="180"/>
      <c r="BP70" s="180"/>
      <c r="BQ70" s="180"/>
      <c r="BR70" s="180"/>
      <c r="BS70" s="180"/>
      <c r="BT70" s="180"/>
      <c r="BU70" s="180"/>
      <c r="BV70" s="180"/>
      <c r="BW70" s="180"/>
      <c r="BX70" s="180"/>
      <c r="BY70" s="180"/>
      <c r="BZ70" s="180"/>
      <c r="CA70" s="180"/>
      <c r="CB70" s="180"/>
      <c r="CC70" s="180"/>
      <c r="CD70" s="180"/>
      <c r="CE70" s="180"/>
      <c r="CF70" s="180"/>
      <c r="CG70" s="180"/>
      <c r="CH70" s="180"/>
      <c r="CI70" s="180"/>
      <c r="CJ70" s="180"/>
      <c r="CK70" s="180"/>
      <c r="CL70" s="180"/>
      <c r="CM70" s="180"/>
      <c r="CN70" s="180"/>
      <c r="CO70" s="180"/>
      <c r="CQ70" s="180"/>
      <c r="CR70" s="180"/>
      <c r="CS70" s="180"/>
      <c r="CT70" s="180"/>
      <c r="CV70" s="180"/>
      <c r="CW70" s="180"/>
      <c r="CX70" s="180"/>
      <c r="CY70" s="180"/>
      <c r="DA70" s="180"/>
      <c r="DB70" s="180"/>
      <c r="DC70" s="180"/>
      <c r="DD70" s="180"/>
      <c r="DF70" s="180"/>
      <c r="DG70" s="180"/>
      <c r="DH70" s="180"/>
      <c r="DI70" s="180"/>
      <c r="DK70" s="180"/>
      <c r="DL70" s="180"/>
      <c r="DM70" s="180"/>
      <c r="DN70" s="180"/>
      <c r="DO70" s="180"/>
      <c r="DQ70" s="180"/>
      <c r="DR70" s="180"/>
      <c r="DS70" s="180"/>
      <c r="DT70" s="180"/>
      <c r="DU70" s="180"/>
      <c r="DW70" s="180"/>
      <c r="DX70" s="180"/>
      <c r="DY70" s="180"/>
      <c r="DZ70" s="180"/>
      <c r="EA70" s="180"/>
      <c r="EC70" s="180"/>
      <c r="ED70" s="180"/>
      <c r="EE70" s="180"/>
      <c r="EF70" s="180"/>
      <c r="EG70" s="180"/>
      <c r="EI70" s="180"/>
      <c r="EJ70" s="180"/>
      <c r="EK70" s="180"/>
      <c r="EL70" s="180"/>
      <c r="EM70" s="180"/>
      <c r="EO70" s="180"/>
      <c r="EP70" s="180"/>
      <c r="EQ70" s="180"/>
      <c r="ER70" s="180"/>
      <c r="ES70" s="180"/>
      <c r="ET70" s="180"/>
      <c r="EW70" s="180"/>
    </row>
    <row r="71" spans="11:153">
      <c r="K71" s="180"/>
      <c r="L71" s="180"/>
      <c r="N71" s="180"/>
      <c r="O71" s="180"/>
      <c r="P71" s="180"/>
      <c r="R71" s="180"/>
      <c r="S71" s="180"/>
      <c r="T71" s="180"/>
      <c r="U71" s="180"/>
      <c r="V71" s="180"/>
      <c r="W71" s="180"/>
      <c r="X71" s="180"/>
      <c r="Y71" s="180"/>
      <c r="Z71" s="180"/>
      <c r="AC71" s="180"/>
      <c r="AD71" s="180"/>
      <c r="AG71" s="180"/>
      <c r="AH71" s="180"/>
      <c r="AI71" s="180"/>
      <c r="AK71" s="180"/>
      <c r="AL71" s="180"/>
      <c r="AM71" s="180"/>
      <c r="AN71" s="180"/>
      <c r="AP71" s="180"/>
      <c r="AQ71" s="180"/>
      <c r="AR71" s="180"/>
      <c r="AS71" s="180"/>
      <c r="AT71" s="180"/>
      <c r="AU71" s="180"/>
      <c r="AV71" s="180"/>
      <c r="AW71" s="180"/>
      <c r="AX71" s="180"/>
      <c r="AY71" s="180"/>
      <c r="AZ71" s="180"/>
      <c r="BA71" s="180"/>
      <c r="BB71" s="180"/>
      <c r="BC71" s="180"/>
      <c r="BD71" s="180"/>
      <c r="BE71" s="180"/>
      <c r="BF71" s="180"/>
      <c r="BG71" s="180"/>
      <c r="BH71" s="180"/>
      <c r="BI71" s="180"/>
      <c r="BJ71" s="180"/>
      <c r="BK71" s="180"/>
      <c r="BL71" s="180"/>
      <c r="BM71" s="180"/>
      <c r="BN71" s="180"/>
      <c r="BO71" s="180"/>
      <c r="BP71" s="180"/>
      <c r="BQ71" s="180"/>
      <c r="BR71" s="180"/>
      <c r="BS71" s="180"/>
      <c r="BT71" s="180"/>
      <c r="BU71" s="180"/>
      <c r="BV71" s="180"/>
      <c r="BW71" s="180"/>
      <c r="BX71" s="180"/>
      <c r="BY71" s="180"/>
      <c r="BZ71" s="180"/>
      <c r="CA71" s="180"/>
      <c r="CB71" s="180"/>
      <c r="CC71" s="180"/>
      <c r="CD71" s="180"/>
      <c r="CE71" s="180"/>
      <c r="CF71" s="180"/>
      <c r="CG71" s="180"/>
      <c r="CH71" s="180"/>
      <c r="CI71" s="180"/>
      <c r="CJ71" s="180"/>
      <c r="CK71" s="180"/>
      <c r="CL71" s="180"/>
      <c r="CM71" s="180"/>
      <c r="CN71" s="180"/>
      <c r="CO71" s="180"/>
      <c r="CQ71" s="180"/>
      <c r="CR71" s="180"/>
      <c r="CS71" s="180"/>
      <c r="CT71" s="180"/>
      <c r="CV71" s="180"/>
      <c r="CW71" s="180"/>
      <c r="CX71" s="180"/>
      <c r="CY71" s="180"/>
      <c r="DA71" s="180"/>
      <c r="DB71" s="180"/>
      <c r="DC71" s="180"/>
      <c r="DD71" s="180"/>
      <c r="DF71" s="180"/>
      <c r="DG71" s="180"/>
      <c r="DH71" s="180"/>
      <c r="DI71" s="180"/>
      <c r="DK71" s="180"/>
      <c r="DL71" s="180"/>
      <c r="DM71" s="180"/>
      <c r="DN71" s="180"/>
      <c r="DO71" s="180"/>
      <c r="DQ71" s="180"/>
      <c r="DR71" s="180"/>
      <c r="DS71" s="180"/>
      <c r="DT71" s="180"/>
      <c r="DU71" s="180"/>
      <c r="DW71" s="180"/>
      <c r="DX71" s="180"/>
      <c r="DY71" s="180"/>
      <c r="DZ71" s="180"/>
      <c r="EA71" s="180"/>
      <c r="EC71" s="180"/>
      <c r="ED71" s="180"/>
      <c r="EE71" s="180"/>
      <c r="EF71" s="180"/>
      <c r="EG71" s="180"/>
      <c r="EI71" s="180"/>
      <c r="EJ71" s="180"/>
      <c r="EK71" s="180"/>
      <c r="EL71" s="180"/>
      <c r="EM71" s="180"/>
      <c r="EO71" s="180"/>
      <c r="EP71" s="180"/>
      <c r="EQ71" s="180"/>
      <c r="ER71" s="180"/>
      <c r="ES71" s="180"/>
      <c r="ET71" s="180"/>
      <c r="EW71" s="180"/>
    </row>
    <row r="72" spans="11:153">
      <c r="K72" s="180"/>
      <c r="L72" s="180"/>
      <c r="N72" s="180"/>
      <c r="O72" s="180"/>
      <c r="P72" s="180"/>
      <c r="R72" s="180"/>
      <c r="S72" s="180"/>
      <c r="T72" s="180"/>
      <c r="U72" s="180"/>
      <c r="V72" s="180"/>
      <c r="W72" s="180"/>
      <c r="X72" s="180"/>
      <c r="Y72" s="180"/>
      <c r="Z72" s="180"/>
      <c r="AC72" s="180"/>
      <c r="AD72" s="180"/>
      <c r="AG72" s="180"/>
      <c r="AH72" s="180"/>
      <c r="AI72" s="180"/>
      <c r="AK72" s="180"/>
      <c r="AL72" s="180"/>
      <c r="AM72" s="180"/>
      <c r="AN72" s="180"/>
      <c r="AP72" s="180"/>
      <c r="AQ72" s="180"/>
      <c r="AR72" s="180"/>
      <c r="AS72" s="180"/>
      <c r="AT72" s="180"/>
      <c r="AU72" s="180"/>
      <c r="AV72" s="180"/>
      <c r="AW72" s="180"/>
      <c r="AX72" s="180"/>
      <c r="AY72" s="180"/>
      <c r="AZ72" s="180"/>
      <c r="BA72" s="180"/>
      <c r="BB72" s="180"/>
      <c r="BC72" s="180"/>
      <c r="BD72" s="180"/>
      <c r="BE72" s="180"/>
      <c r="BF72" s="180"/>
      <c r="BG72" s="180"/>
      <c r="BH72" s="180"/>
      <c r="BI72" s="180"/>
      <c r="BJ72" s="180"/>
      <c r="BK72" s="180"/>
      <c r="BL72" s="180"/>
      <c r="BM72" s="180"/>
      <c r="BN72" s="180"/>
      <c r="BO72" s="180"/>
      <c r="BP72" s="180"/>
      <c r="BQ72" s="180"/>
      <c r="BR72" s="180"/>
      <c r="BS72" s="180"/>
      <c r="BT72" s="180"/>
      <c r="BU72" s="180"/>
      <c r="BV72" s="180"/>
      <c r="BW72" s="180"/>
      <c r="BX72" s="180"/>
      <c r="BY72" s="180"/>
      <c r="BZ72" s="180"/>
      <c r="CA72" s="180"/>
      <c r="CB72" s="180"/>
      <c r="CC72" s="180"/>
      <c r="CD72" s="180"/>
      <c r="CE72" s="180"/>
      <c r="CF72" s="180"/>
      <c r="CG72" s="180"/>
      <c r="CH72" s="180"/>
      <c r="CI72" s="180"/>
      <c r="CJ72" s="180"/>
      <c r="CK72" s="180"/>
      <c r="CL72" s="180"/>
      <c r="CM72" s="180"/>
      <c r="CN72" s="180"/>
      <c r="CO72" s="180"/>
      <c r="CQ72" s="180"/>
      <c r="CR72" s="180"/>
      <c r="CS72" s="180"/>
      <c r="CT72" s="180"/>
      <c r="CV72" s="180"/>
      <c r="CW72" s="180"/>
      <c r="CX72" s="180"/>
      <c r="CY72" s="180"/>
      <c r="DA72" s="180"/>
      <c r="DB72" s="180"/>
      <c r="DC72" s="180"/>
      <c r="DD72" s="180"/>
      <c r="DF72" s="180"/>
      <c r="DG72" s="180"/>
      <c r="DH72" s="180"/>
      <c r="DI72" s="180"/>
      <c r="DK72" s="180"/>
      <c r="DL72" s="180"/>
      <c r="DM72" s="180"/>
      <c r="DN72" s="180"/>
      <c r="DO72" s="180"/>
      <c r="DQ72" s="180"/>
      <c r="DR72" s="180"/>
      <c r="DS72" s="180"/>
      <c r="DT72" s="180"/>
      <c r="DU72" s="180"/>
      <c r="DW72" s="180"/>
      <c r="DX72" s="180"/>
      <c r="DY72" s="180"/>
      <c r="DZ72" s="180"/>
      <c r="EA72" s="180"/>
      <c r="EC72" s="180"/>
      <c r="ED72" s="180"/>
      <c r="EE72" s="180"/>
      <c r="EF72" s="180"/>
      <c r="EG72" s="180"/>
      <c r="EI72" s="180"/>
      <c r="EJ72" s="180"/>
      <c r="EK72" s="180"/>
      <c r="EL72" s="180"/>
      <c r="EM72" s="180"/>
      <c r="EO72" s="180"/>
      <c r="EP72" s="180"/>
      <c r="EQ72" s="180"/>
      <c r="ER72" s="180"/>
      <c r="ES72" s="180"/>
      <c r="ET72" s="180"/>
      <c r="EW72" s="180"/>
    </row>
    <row r="73" spans="11:153">
      <c r="K73" s="180"/>
      <c r="L73" s="180"/>
      <c r="N73" s="180"/>
      <c r="O73" s="180"/>
      <c r="P73" s="180"/>
      <c r="R73" s="180"/>
      <c r="S73" s="180"/>
      <c r="T73" s="180"/>
      <c r="U73" s="180"/>
      <c r="V73" s="180"/>
      <c r="W73" s="180"/>
      <c r="X73" s="180"/>
      <c r="Y73" s="180"/>
      <c r="Z73" s="180"/>
      <c r="AC73" s="180"/>
      <c r="AD73" s="180"/>
      <c r="AG73" s="180"/>
      <c r="AH73" s="180"/>
      <c r="AI73" s="180"/>
      <c r="AK73" s="180"/>
      <c r="AL73" s="180"/>
      <c r="AM73" s="180"/>
      <c r="AN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80"/>
      <c r="BO73" s="180"/>
      <c r="BP73" s="180"/>
      <c r="BQ73" s="180"/>
      <c r="BR73" s="180"/>
      <c r="BS73" s="180"/>
      <c r="BT73" s="180"/>
      <c r="BU73" s="180"/>
      <c r="BV73" s="180"/>
      <c r="BW73" s="180"/>
      <c r="BX73" s="180"/>
      <c r="BY73" s="180"/>
      <c r="BZ73" s="180"/>
      <c r="CA73" s="180"/>
      <c r="CB73" s="180"/>
      <c r="CC73" s="180"/>
      <c r="CD73" s="180"/>
      <c r="CE73" s="180"/>
      <c r="CF73" s="180"/>
      <c r="CG73" s="180"/>
      <c r="CH73" s="180"/>
      <c r="CI73" s="180"/>
      <c r="CJ73" s="180"/>
      <c r="CK73" s="180"/>
      <c r="CL73" s="180"/>
      <c r="CM73" s="180"/>
      <c r="CN73" s="180"/>
      <c r="CO73" s="180"/>
      <c r="CQ73" s="180"/>
      <c r="CR73" s="180"/>
      <c r="CS73" s="180"/>
      <c r="CT73" s="180"/>
      <c r="CV73" s="180"/>
      <c r="CW73" s="180"/>
      <c r="CX73" s="180"/>
      <c r="CY73" s="180"/>
      <c r="DA73" s="180"/>
      <c r="DB73" s="180"/>
      <c r="DC73" s="180"/>
      <c r="DD73" s="180"/>
      <c r="DF73" s="180"/>
      <c r="DG73" s="180"/>
      <c r="DH73" s="180"/>
      <c r="DI73" s="180"/>
      <c r="DK73" s="180"/>
      <c r="DL73" s="180"/>
      <c r="DM73" s="180"/>
      <c r="DN73" s="180"/>
      <c r="DO73" s="180"/>
      <c r="DQ73" s="180"/>
      <c r="DR73" s="180"/>
      <c r="DS73" s="180"/>
      <c r="DT73" s="180"/>
      <c r="DU73" s="180"/>
      <c r="DW73" s="180"/>
      <c r="DX73" s="180"/>
      <c r="DY73" s="180"/>
      <c r="DZ73" s="180"/>
      <c r="EA73" s="180"/>
      <c r="EC73" s="180"/>
      <c r="ED73" s="180"/>
      <c r="EE73" s="180"/>
      <c r="EF73" s="180"/>
      <c r="EG73" s="180"/>
      <c r="EI73" s="180"/>
      <c r="EJ73" s="180"/>
      <c r="EK73" s="180"/>
      <c r="EL73" s="180"/>
      <c r="EM73" s="180"/>
      <c r="EO73" s="180"/>
      <c r="EP73" s="180"/>
      <c r="EQ73" s="180"/>
      <c r="ER73" s="180"/>
      <c r="ES73" s="180"/>
      <c r="ET73" s="180"/>
      <c r="EW73" s="180"/>
    </row>
    <row r="74" spans="11:153">
      <c r="K74" s="180"/>
      <c r="L74" s="180"/>
      <c r="N74" s="180"/>
      <c r="O74" s="180"/>
      <c r="P74" s="180"/>
      <c r="R74" s="180"/>
      <c r="S74" s="180"/>
      <c r="T74" s="180"/>
      <c r="U74" s="180"/>
      <c r="V74" s="180"/>
      <c r="W74" s="180"/>
      <c r="X74" s="180"/>
      <c r="Y74" s="180"/>
      <c r="Z74" s="180"/>
      <c r="AC74" s="180"/>
      <c r="AD74" s="180"/>
      <c r="AG74" s="180"/>
      <c r="AH74" s="180"/>
      <c r="AI74" s="180"/>
      <c r="AK74" s="180"/>
      <c r="AL74" s="180"/>
      <c r="AM74" s="180"/>
      <c r="AN74" s="180"/>
      <c r="AP74" s="180"/>
      <c r="AQ74" s="180"/>
      <c r="AR74" s="180"/>
      <c r="AS74" s="180"/>
      <c r="AT74" s="180"/>
      <c r="AU74" s="180"/>
      <c r="AV74" s="180"/>
      <c r="AW74" s="180"/>
      <c r="AX74" s="180"/>
      <c r="AY74" s="180"/>
      <c r="AZ74" s="180"/>
      <c r="BA74" s="180"/>
      <c r="BB74" s="180"/>
      <c r="BC74" s="180"/>
      <c r="BD74" s="180"/>
      <c r="BE74" s="180"/>
      <c r="BF74" s="180"/>
      <c r="BG74" s="180"/>
      <c r="BH74" s="180"/>
      <c r="BI74" s="180"/>
      <c r="BJ74" s="180"/>
      <c r="BK74" s="180"/>
      <c r="BL74" s="180"/>
      <c r="BM74" s="180"/>
      <c r="BN74" s="180"/>
      <c r="BO74" s="180"/>
      <c r="BP74" s="180"/>
      <c r="BQ74" s="180"/>
      <c r="BR74" s="180"/>
      <c r="BS74" s="180"/>
      <c r="BT74" s="180"/>
      <c r="BU74" s="180"/>
      <c r="BV74" s="180"/>
      <c r="BW74" s="180"/>
      <c r="BX74" s="180"/>
      <c r="BY74" s="180"/>
      <c r="BZ74" s="180"/>
      <c r="CA74" s="180"/>
      <c r="CB74" s="180"/>
      <c r="CC74" s="180"/>
      <c r="CD74" s="180"/>
      <c r="CE74" s="180"/>
      <c r="CF74" s="180"/>
      <c r="CG74" s="180"/>
      <c r="CH74" s="180"/>
      <c r="CI74" s="180"/>
      <c r="CJ74" s="180"/>
      <c r="CK74" s="180"/>
      <c r="CL74" s="180"/>
      <c r="CM74" s="180"/>
      <c r="CN74" s="180"/>
      <c r="CO74" s="180"/>
      <c r="CQ74" s="180"/>
      <c r="CR74" s="180"/>
      <c r="CS74" s="180"/>
      <c r="CT74" s="180"/>
      <c r="CV74" s="180"/>
      <c r="CW74" s="180"/>
      <c r="CX74" s="180"/>
      <c r="CY74" s="180"/>
      <c r="DA74" s="180"/>
      <c r="DB74" s="180"/>
      <c r="DC74" s="180"/>
      <c r="DD74" s="180"/>
      <c r="DF74" s="180"/>
      <c r="DG74" s="180"/>
      <c r="DH74" s="180"/>
      <c r="DI74" s="180"/>
      <c r="DK74" s="180"/>
      <c r="DL74" s="180"/>
      <c r="DM74" s="180"/>
      <c r="DN74" s="180"/>
      <c r="DO74" s="180"/>
      <c r="DQ74" s="180"/>
      <c r="DR74" s="180"/>
      <c r="DS74" s="180"/>
      <c r="DT74" s="180"/>
      <c r="DU74" s="180"/>
      <c r="DW74" s="180"/>
      <c r="DX74" s="180"/>
      <c r="DY74" s="180"/>
      <c r="DZ74" s="180"/>
      <c r="EA74" s="180"/>
      <c r="EC74" s="180"/>
      <c r="ED74" s="180"/>
      <c r="EE74" s="180"/>
      <c r="EF74" s="180"/>
      <c r="EG74" s="180"/>
      <c r="EI74" s="180"/>
      <c r="EJ74" s="180"/>
      <c r="EK74" s="180"/>
      <c r="EL74" s="180"/>
      <c r="EM74" s="180"/>
      <c r="EO74" s="180"/>
      <c r="EP74" s="180"/>
      <c r="EQ74" s="180"/>
      <c r="ER74" s="180"/>
      <c r="ES74" s="180"/>
      <c r="ET74" s="180"/>
      <c r="EW74" s="180"/>
    </row>
    <row r="75" spans="11:153">
      <c r="K75" s="180"/>
      <c r="L75" s="180"/>
      <c r="N75" s="180"/>
      <c r="O75" s="180"/>
      <c r="P75" s="180"/>
      <c r="R75" s="180"/>
      <c r="S75" s="180"/>
      <c r="T75" s="180"/>
      <c r="U75" s="180"/>
      <c r="V75" s="180"/>
      <c r="W75" s="180"/>
      <c r="X75" s="180"/>
      <c r="Y75" s="180"/>
      <c r="Z75" s="180"/>
      <c r="AC75" s="180"/>
      <c r="AD75" s="180"/>
      <c r="AG75" s="180"/>
      <c r="AH75" s="180"/>
      <c r="AI75" s="180"/>
      <c r="AK75" s="180"/>
      <c r="AL75" s="180"/>
      <c r="AM75" s="180"/>
      <c r="AN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0"/>
      <c r="BO75" s="180"/>
      <c r="BP75" s="180"/>
      <c r="BQ75" s="180"/>
      <c r="BR75" s="180"/>
      <c r="BS75" s="180"/>
      <c r="BT75" s="180"/>
      <c r="BU75" s="180"/>
      <c r="BV75" s="180"/>
      <c r="BW75" s="180"/>
      <c r="BX75" s="180"/>
      <c r="BY75" s="180"/>
      <c r="BZ75" s="180"/>
      <c r="CA75" s="180"/>
      <c r="CB75" s="180"/>
      <c r="CC75" s="180"/>
      <c r="CD75" s="180"/>
      <c r="CE75" s="180"/>
      <c r="CF75" s="180"/>
      <c r="CG75" s="180"/>
      <c r="CH75" s="180"/>
      <c r="CI75" s="180"/>
      <c r="CJ75" s="180"/>
      <c r="CK75" s="180"/>
      <c r="CL75" s="180"/>
      <c r="CM75" s="180"/>
      <c r="CN75" s="180"/>
      <c r="CO75" s="180"/>
      <c r="CQ75" s="180"/>
      <c r="CR75" s="180"/>
      <c r="CS75" s="180"/>
      <c r="CT75" s="180"/>
      <c r="CV75" s="180"/>
      <c r="CW75" s="180"/>
      <c r="CX75" s="180"/>
      <c r="CY75" s="180"/>
      <c r="DA75" s="180"/>
      <c r="DB75" s="180"/>
      <c r="DC75" s="180"/>
      <c r="DD75" s="180"/>
      <c r="DF75" s="180"/>
      <c r="DG75" s="180"/>
      <c r="DH75" s="180"/>
      <c r="DI75" s="180"/>
      <c r="DK75" s="180"/>
      <c r="DL75" s="180"/>
      <c r="DM75" s="180"/>
      <c r="DN75" s="180"/>
      <c r="DO75" s="180"/>
      <c r="DQ75" s="180"/>
      <c r="DR75" s="180"/>
      <c r="DS75" s="180"/>
      <c r="DT75" s="180"/>
      <c r="DU75" s="180"/>
      <c r="DW75" s="180"/>
      <c r="DX75" s="180"/>
      <c r="DY75" s="180"/>
      <c r="DZ75" s="180"/>
      <c r="EA75" s="180"/>
      <c r="EC75" s="180"/>
      <c r="ED75" s="180"/>
      <c r="EE75" s="180"/>
      <c r="EF75" s="180"/>
      <c r="EG75" s="180"/>
      <c r="EI75" s="180"/>
      <c r="EJ75" s="180"/>
      <c r="EK75" s="180"/>
      <c r="EL75" s="180"/>
      <c r="EM75" s="180"/>
      <c r="EO75" s="180"/>
      <c r="EP75" s="180"/>
      <c r="EQ75" s="180"/>
      <c r="ER75" s="180"/>
      <c r="ES75" s="180"/>
      <c r="ET75" s="180"/>
      <c r="EW75" s="180"/>
    </row>
    <row r="76" spans="11:153">
      <c r="K76" s="180"/>
      <c r="L76" s="180"/>
      <c r="N76" s="180"/>
      <c r="O76" s="180"/>
      <c r="P76" s="180"/>
      <c r="R76" s="180"/>
      <c r="S76" s="180"/>
      <c r="T76" s="180"/>
      <c r="U76" s="180"/>
      <c r="V76" s="180"/>
      <c r="W76" s="180"/>
      <c r="X76" s="180"/>
      <c r="Y76" s="180"/>
      <c r="Z76" s="180"/>
      <c r="AC76" s="180"/>
      <c r="AD76" s="180"/>
      <c r="AG76" s="180"/>
      <c r="AH76" s="180"/>
      <c r="AI76" s="180"/>
      <c r="AK76" s="180"/>
      <c r="AL76" s="180"/>
      <c r="AM76" s="180"/>
      <c r="AN76" s="180"/>
      <c r="AP76" s="180"/>
      <c r="AQ76" s="180"/>
      <c r="AR76" s="180"/>
      <c r="AS76" s="180"/>
      <c r="AT76" s="180"/>
      <c r="AU76" s="180"/>
      <c r="AV76" s="180"/>
      <c r="AW76" s="180"/>
      <c r="AX76" s="180"/>
      <c r="AY76" s="180"/>
      <c r="AZ76" s="180"/>
      <c r="BA76" s="180"/>
      <c r="BB76" s="180"/>
      <c r="BC76" s="180"/>
      <c r="BD76" s="180"/>
      <c r="BE76" s="180"/>
      <c r="BF76" s="180"/>
      <c r="BG76" s="180"/>
      <c r="BH76" s="180"/>
      <c r="BI76" s="180"/>
      <c r="BJ76" s="180"/>
      <c r="BK76" s="180"/>
      <c r="BL76" s="180"/>
      <c r="BM76" s="180"/>
      <c r="BN76" s="180"/>
      <c r="BO76" s="180"/>
      <c r="BP76" s="180"/>
      <c r="BQ76" s="180"/>
      <c r="BR76" s="180"/>
      <c r="BS76" s="180"/>
      <c r="BT76" s="180"/>
      <c r="BU76" s="180"/>
      <c r="BV76" s="180"/>
      <c r="BW76" s="180"/>
      <c r="BX76" s="180"/>
      <c r="BY76" s="180"/>
      <c r="BZ76" s="180"/>
      <c r="CA76" s="180"/>
      <c r="CB76" s="180"/>
      <c r="CC76" s="180"/>
      <c r="CD76" s="180"/>
      <c r="CE76" s="180"/>
      <c r="CF76" s="180"/>
      <c r="CG76" s="180"/>
      <c r="CH76" s="180"/>
      <c r="CI76" s="180"/>
      <c r="CJ76" s="180"/>
      <c r="CK76" s="180"/>
      <c r="CL76" s="180"/>
      <c r="CM76" s="180"/>
      <c r="CN76" s="180"/>
      <c r="CO76" s="180"/>
      <c r="CQ76" s="180"/>
      <c r="CR76" s="180"/>
      <c r="CS76" s="180"/>
      <c r="CT76" s="180"/>
      <c r="CV76" s="180"/>
      <c r="CW76" s="180"/>
      <c r="CX76" s="180"/>
      <c r="CY76" s="180"/>
      <c r="DA76" s="180"/>
      <c r="DB76" s="180"/>
      <c r="DC76" s="180"/>
      <c r="DD76" s="180"/>
      <c r="DF76" s="180"/>
      <c r="DG76" s="180"/>
      <c r="DH76" s="180"/>
      <c r="DI76" s="180"/>
      <c r="DK76" s="180"/>
      <c r="DL76" s="180"/>
      <c r="DM76" s="180"/>
      <c r="DN76" s="180"/>
      <c r="DO76" s="180"/>
      <c r="DQ76" s="180"/>
      <c r="DR76" s="180"/>
      <c r="DS76" s="180"/>
      <c r="DT76" s="180"/>
      <c r="DU76" s="180"/>
      <c r="DW76" s="180"/>
      <c r="DX76" s="180"/>
      <c r="DY76" s="180"/>
      <c r="DZ76" s="180"/>
      <c r="EA76" s="180"/>
      <c r="EC76" s="180"/>
      <c r="ED76" s="180"/>
      <c r="EE76" s="180"/>
      <c r="EF76" s="180"/>
      <c r="EG76" s="180"/>
      <c r="EI76" s="180"/>
      <c r="EJ76" s="180"/>
      <c r="EK76" s="180"/>
      <c r="EL76" s="180"/>
      <c r="EM76" s="180"/>
      <c r="EO76" s="180"/>
      <c r="EP76" s="180"/>
      <c r="EQ76" s="180"/>
      <c r="ER76" s="180"/>
      <c r="ES76" s="180"/>
      <c r="ET76" s="180"/>
      <c r="EW76" s="180"/>
    </row>
    <row r="77" spans="11:153">
      <c r="K77" s="180"/>
      <c r="L77" s="180"/>
      <c r="N77" s="180"/>
      <c r="O77" s="180"/>
      <c r="P77" s="180"/>
      <c r="R77" s="180"/>
      <c r="S77" s="180"/>
      <c r="T77" s="180"/>
      <c r="U77" s="180"/>
      <c r="V77" s="180"/>
      <c r="W77" s="180"/>
      <c r="X77" s="180"/>
      <c r="Y77" s="180"/>
      <c r="Z77" s="180"/>
      <c r="AC77" s="180"/>
      <c r="AD77" s="180"/>
      <c r="AG77" s="180"/>
      <c r="AH77" s="180"/>
      <c r="AI77" s="180"/>
      <c r="AK77" s="180"/>
      <c r="AL77" s="180"/>
      <c r="AM77" s="180"/>
      <c r="AN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80"/>
      <c r="BL77" s="180"/>
      <c r="BM77" s="180"/>
      <c r="BN77" s="180"/>
      <c r="BO77" s="180"/>
      <c r="BP77" s="180"/>
      <c r="BQ77" s="180"/>
      <c r="BR77" s="180"/>
      <c r="BS77" s="180"/>
      <c r="BT77" s="180"/>
      <c r="BU77" s="180"/>
      <c r="BV77" s="180"/>
      <c r="BW77" s="180"/>
      <c r="BX77" s="180"/>
      <c r="BY77" s="180"/>
      <c r="BZ77" s="180"/>
      <c r="CA77" s="180"/>
      <c r="CB77" s="180"/>
      <c r="CC77" s="180"/>
      <c r="CD77" s="180"/>
      <c r="CE77" s="180"/>
      <c r="CF77" s="180"/>
      <c r="CG77" s="180"/>
      <c r="CH77" s="180"/>
      <c r="CI77" s="180"/>
      <c r="CJ77" s="180"/>
      <c r="CK77" s="180"/>
      <c r="CL77" s="180"/>
      <c r="CM77" s="180"/>
      <c r="CN77" s="180"/>
      <c r="CO77" s="180"/>
      <c r="CQ77" s="180"/>
      <c r="CR77" s="180"/>
      <c r="CS77" s="180"/>
      <c r="CT77" s="180"/>
      <c r="CV77" s="180"/>
      <c r="CW77" s="180"/>
      <c r="CX77" s="180"/>
      <c r="CY77" s="180"/>
      <c r="DA77" s="180"/>
      <c r="DB77" s="180"/>
      <c r="DC77" s="180"/>
      <c r="DD77" s="180"/>
      <c r="DF77" s="180"/>
      <c r="DG77" s="180"/>
      <c r="DH77" s="180"/>
      <c r="DI77" s="180"/>
      <c r="DK77" s="180"/>
      <c r="DL77" s="180"/>
      <c r="DM77" s="180"/>
      <c r="DN77" s="180"/>
      <c r="DO77" s="180"/>
      <c r="DQ77" s="180"/>
      <c r="DR77" s="180"/>
      <c r="DS77" s="180"/>
      <c r="DT77" s="180"/>
      <c r="DU77" s="180"/>
      <c r="DW77" s="180"/>
      <c r="DX77" s="180"/>
      <c r="DY77" s="180"/>
      <c r="DZ77" s="180"/>
      <c r="EA77" s="180"/>
      <c r="EC77" s="180"/>
      <c r="ED77" s="180"/>
      <c r="EE77" s="180"/>
      <c r="EF77" s="180"/>
      <c r="EG77" s="180"/>
      <c r="EI77" s="180"/>
      <c r="EJ77" s="180"/>
      <c r="EK77" s="180"/>
      <c r="EL77" s="180"/>
      <c r="EM77" s="180"/>
      <c r="EO77" s="180"/>
      <c r="EP77" s="180"/>
      <c r="EQ77" s="180"/>
      <c r="ER77" s="180"/>
      <c r="ES77" s="180"/>
      <c r="ET77" s="180"/>
      <c r="EW77" s="180"/>
    </row>
    <row r="78" spans="11:153">
      <c r="K78" s="180"/>
      <c r="L78" s="180"/>
      <c r="N78" s="180"/>
      <c r="O78" s="180"/>
      <c r="P78" s="180"/>
      <c r="R78" s="180"/>
      <c r="S78" s="180"/>
      <c r="T78" s="180"/>
      <c r="U78" s="180"/>
      <c r="V78" s="180"/>
      <c r="W78" s="180"/>
      <c r="X78" s="180"/>
      <c r="Y78" s="180"/>
      <c r="Z78" s="180"/>
      <c r="AC78" s="180"/>
      <c r="AD78" s="180"/>
      <c r="AG78" s="180"/>
      <c r="AH78" s="180"/>
      <c r="AI78" s="180"/>
      <c r="AK78" s="180"/>
      <c r="AL78" s="180"/>
      <c r="AM78" s="180"/>
      <c r="AN78" s="180"/>
      <c r="AP78" s="180"/>
      <c r="AQ78" s="180"/>
      <c r="AR78" s="180"/>
      <c r="AS78" s="180"/>
      <c r="AT78" s="180"/>
      <c r="AU78" s="180"/>
      <c r="AV78" s="180"/>
      <c r="AW78" s="180"/>
      <c r="AX78" s="180"/>
      <c r="AY78" s="180"/>
      <c r="AZ78" s="180"/>
      <c r="BA78" s="180"/>
      <c r="BB78" s="180"/>
      <c r="BC78" s="180"/>
      <c r="BD78" s="180"/>
      <c r="BE78" s="180"/>
      <c r="BF78" s="180"/>
      <c r="BG78" s="180"/>
      <c r="BH78" s="180"/>
      <c r="BI78" s="180"/>
      <c r="BJ78" s="180"/>
      <c r="BK78" s="180"/>
      <c r="BL78" s="180"/>
      <c r="BM78" s="180"/>
      <c r="BN78" s="180"/>
      <c r="BO78" s="180"/>
      <c r="BP78" s="180"/>
      <c r="BQ78" s="180"/>
      <c r="BR78" s="180"/>
      <c r="BS78" s="180"/>
      <c r="BT78" s="180"/>
      <c r="BU78" s="180"/>
      <c r="BV78" s="180"/>
      <c r="BW78" s="180"/>
      <c r="BX78" s="180"/>
      <c r="BY78" s="180"/>
      <c r="BZ78" s="180"/>
      <c r="CA78" s="180"/>
      <c r="CB78" s="180"/>
      <c r="CC78" s="180"/>
      <c r="CD78" s="180"/>
      <c r="CE78" s="180"/>
      <c r="CF78" s="180"/>
      <c r="CG78" s="180"/>
      <c r="CH78" s="180"/>
      <c r="CI78" s="180"/>
      <c r="CJ78" s="180"/>
      <c r="CK78" s="180"/>
      <c r="CL78" s="180"/>
      <c r="CM78" s="180"/>
      <c r="CN78" s="180"/>
      <c r="CO78" s="180"/>
      <c r="CQ78" s="180"/>
      <c r="CR78" s="180"/>
      <c r="CS78" s="180"/>
      <c r="CT78" s="180"/>
      <c r="CV78" s="180"/>
      <c r="CW78" s="180"/>
      <c r="CX78" s="180"/>
      <c r="CY78" s="180"/>
      <c r="DA78" s="180"/>
      <c r="DB78" s="180"/>
      <c r="DC78" s="180"/>
      <c r="DD78" s="180"/>
      <c r="DF78" s="180"/>
      <c r="DG78" s="180"/>
      <c r="DH78" s="180"/>
      <c r="DI78" s="180"/>
      <c r="DK78" s="180"/>
      <c r="DL78" s="180"/>
      <c r="DM78" s="180"/>
      <c r="DN78" s="180"/>
      <c r="DO78" s="180"/>
      <c r="DQ78" s="180"/>
      <c r="DR78" s="180"/>
      <c r="DS78" s="180"/>
      <c r="DT78" s="180"/>
      <c r="DU78" s="180"/>
      <c r="DW78" s="180"/>
      <c r="DX78" s="180"/>
      <c r="DY78" s="180"/>
      <c r="DZ78" s="180"/>
      <c r="EA78" s="180"/>
      <c r="EC78" s="180"/>
      <c r="ED78" s="180"/>
      <c r="EE78" s="180"/>
      <c r="EF78" s="180"/>
      <c r="EG78" s="180"/>
      <c r="EI78" s="180"/>
      <c r="EJ78" s="180"/>
      <c r="EK78" s="180"/>
      <c r="EL78" s="180"/>
      <c r="EM78" s="180"/>
      <c r="EO78" s="180"/>
      <c r="EP78" s="180"/>
      <c r="EQ78" s="180"/>
      <c r="ER78" s="180"/>
      <c r="ES78" s="180"/>
      <c r="ET78" s="180"/>
      <c r="EW78" s="180"/>
    </row>
    <row r="79" spans="11:153">
      <c r="K79" s="180"/>
      <c r="L79" s="180"/>
      <c r="N79" s="180"/>
      <c r="O79" s="180"/>
      <c r="P79" s="180"/>
      <c r="R79" s="180"/>
      <c r="S79" s="180"/>
      <c r="T79" s="180"/>
      <c r="U79" s="180"/>
      <c r="V79" s="180"/>
      <c r="W79" s="180"/>
      <c r="X79" s="180"/>
      <c r="Y79" s="180"/>
      <c r="Z79" s="180"/>
      <c r="AC79" s="180"/>
      <c r="AD79" s="180"/>
      <c r="AG79" s="180"/>
      <c r="AH79" s="180"/>
      <c r="AI79" s="180"/>
      <c r="AK79" s="180"/>
      <c r="AL79" s="180"/>
      <c r="AM79" s="180"/>
      <c r="AN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80"/>
      <c r="BO79" s="180"/>
      <c r="BP79" s="180"/>
      <c r="BQ79" s="180"/>
      <c r="BR79" s="180"/>
      <c r="BS79" s="180"/>
      <c r="BT79" s="180"/>
      <c r="BU79" s="180"/>
      <c r="BV79" s="180"/>
      <c r="BW79" s="180"/>
      <c r="BX79" s="180"/>
      <c r="BY79" s="180"/>
      <c r="BZ79" s="180"/>
      <c r="CA79" s="180"/>
      <c r="CB79" s="180"/>
      <c r="CC79" s="180"/>
      <c r="CD79" s="180"/>
      <c r="CE79" s="180"/>
      <c r="CF79" s="180"/>
      <c r="CG79" s="180"/>
      <c r="CH79" s="180"/>
      <c r="CI79" s="180"/>
      <c r="CJ79" s="180"/>
      <c r="CK79" s="180"/>
      <c r="CL79" s="180"/>
      <c r="CM79" s="180"/>
      <c r="CN79" s="180"/>
      <c r="CO79" s="180"/>
      <c r="CQ79" s="180"/>
      <c r="CR79" s="180"/>
      <c r="CS79" s="180"/>
      <c r="CT79" s="180"/>
      <c r="CV79" s="180"/>
      <c r="CW79" s="180"/>
      <c r="CX79" s="180"/>
      <c r="CY79" s="180"/>
      <c r="DA79" s="180"/>
      <c r="DB79" s="180"/>
      <c r="DC79" s="180"/>
      <c r="DD79" s="180"/>
      <c r="DF79" s="180"/>
      <c r="DG79" s="180"/>
      <c r="DH79" s="180"/>
      <c r="DI79" s="180"/>
      <c r="DK79" s="180"/>
      <c r="DL79" s="180"/>
      <c r="DM79" s="180"/>
      <c r="DN79" s="180"/>
      <c r="DO79" s="180"/>
      <c r="DQ79" s="180"/>
      <c r="DR79" s="180"/>
      <c r="DS79" s="180"/>
      <c r="DT79" s="180"/>
      <c r="DU79" s="180"/>
      <c r="DW79" s="180"/>
      <c r="DX79" s="180"/>
      <c r="DY79" s="180"/>
      <c r="DZ79" s="180"/>
      <c r="EA79" s="180"/>
      <c r="EC79" s="180"/>
      <c r="ED79" s="180"/>
      <c r="EE79" s="180"/>
      <c r="EF79" s="180"/>
      <c r="EG79" s="180"/>
      <c r="EI79" s="180"/>
      <c r="EJ79" s="180"/>
      <c r="EK79" s="180"/>
      <c r="EL79" s="180"/>
      <c r="EM79" s="180"/>
      <c r="EO79" s="180"/>
      <c r="EP79" s="180"/>
      <c r="EQ79" s="180"/>
      <c r="ER79" s="180"/>
      <c r="ES79" s="180"/>
      <c r="ET79" s="180"/>
      <c r="EW79" s="180"/>
    </row>
    <row r="80" spans="11:153">
      <c r="K80" s="180"/>
      <c r="L80" s="180"/>
      <c r="N80" s="180"/>
      <c r="O80" s="180"/>
      <c r="P80" s="180"/>
      <c r="R80" s="180"/>
      <c r="S80" s="180"/>
      <c r="T80" s="180"/>
      <c r="U80" s="180"/>
      <c r="V80" s="180"/>
      <c r="W80" s="180"/>
      <c r="X80" s="180"/>
      <c r="Y80" s="180"/>
      <c r="Z80" s="180"/>
      <c r="AC80" s="180"/>
      <c r="AD80" s="180"/>
      <c r="AG80" s="180"/>
      <c r="AH80" s="180"/>
      <c r="AI80" s="180"/>
      <c r="AK80" s="180"/>
      <c r="AL80" s="180"/>
      <c r="AM80" s="180"/>
      <c r="AN80" s="180"/>
      <c r="AP80" s="180"/>
      <c r="AQ80" s="180"/>
      <c r="AR80" s="180"/>
      <c r="AS80" s="180"/>
      <c r="AT80" s="180"/>
      <c r="AU80" s="180"/>
      <c r="AV80" s="180"/>
      <c r="AW80" s="180"/>
      <c r="AX80" s="180"/>
      <c r="AY80" s="180"/>
      <c r="AZ80" s="180"/>
      <c r="BA80" s="180"/>
      <c r="BB80" s="180"/>
      <c r="BC80" s="180"/>
      <c r="BD80" s="180"/>
      <c r="BE80" s="180"/>
      <c r="BF80" s="180"/>
      <c r="BG80" s="180"/>
      <c r="BH80" s="180"/>
      <c r="BI80" s="180"/>
      <c r="BJ80" s="180"/>
      <c r="BK80" s="180"/>
      <c r="BL80" s="180"/>
      <c r="BM80" s="180"/>
      <c r="BN80" s="180"/>
      <c r="BO80" s="180"/>
      <c r="BP80" s="180"/>
      <c r="BQ80" s="180"/>
      <c r="BR80" s="180"/>
      <c r="BS80" s="180"/>
      <c r="BT80" s="180"/>
      <c r="BU80" s="180"/>
      <c r="BV80" s="180"/>
      <c r="BW80" s="180"/>
      <c r="BX80" s="180"/>
      <c r="BY80" s="180"/>
      <c r="BZ80" s="180"/>
      <c r="CA80" s="180"/>
      <c r="CB80" s="180"/>
      <c r="CC80" s="180"/>
      <c r="CD80" s="180"/>
      <c r="CE80" s="180"/>
      <c r="CF80" s="180"/>
      <c r="CG80" s="180"/>
      <c r="CH80" s="180"/>
      <c r="CI80" s="180"/>
      <c r="CJ80" s="180"/>
      <c r="CK80" s="180"/>
      <c r="CL80" s="180"/>
      <c r="CM80" s="180"/>
      <c r="CN80" s="180"/>
      <c r="CO80" s="180"/>
      <c r="CQ80" s="180"/>
      <c r="CR80" s="180"/>
      <c r="CS80" s="180"/>
      <c r="CT80" s="180"/>
      <c r="CV80" s="180"/>
      <c r="CW80" s="180"/>
      <c r="CX80" s="180"/>
      <c r="CY80" s="180"/>
      <c r="DA80" s="180"/>
      <c r="DB80" s="180"/>
      <c r="DC80" s="180"/>
      <c r="DD80" s="180"/>
      <c r="DF80" s="180"/>
      <c r="DG80" s="180"/>
      <c r="DH80" s="180"/>
      <c r="DI80" s="180"/>
      <c r="DK80" s="180"/>
      <c r="DL80" s="180"/>
      <c r="DM80" s="180"/>
      <c r="DN80" s="180"/>
      <c r="DO80" s="180"/>
      <c r="DQ80" s="180"/>
      <c r="DR80" s="180"/>
      <c r="DS80" s="180"/>
      <c r="DT80" s="180"/>
      <c r="DU80" s="180"/>
      <c r="DW80" s="180"/>
      <c r="DX80" s="180"/>
      <c r="DY80" s="180"/>
      <c r="DZ80" s="180"/>
      <c r="EA80" s="180"/>
      <c r="EC80" s="180"/>
      <c r="ED80" s="180"/>
      <c r="EE80" s="180"/>
      <c r="EF80" s="180"/>
      <c r="EG80" s="180"/>
      <c r="EI80" s="180"/>
      <c r="EJ80" s="180"/>
      <c r="EK80" s="180"/>
      <c r="EL80" s="180"/>
      <c r="EM80" s="180"/>
      <c r="EO80" s="180"/>
      <c r="EP80" s="180"/>
      <c r="EQ80" s="180"/>
      <c r="ER80" s="180"/>
      <c r="ES80" s="180"/>
      <c r="ET80" s="180"/>
      <c r="EW80" s="180"/>
    </row>
    <row r="81" spans="1:153">
      <c r="K81" s="180"/>
      <c r="L81" s="180"/>
      <c r="N81" s="180"/>
      <c r="O81" s="180"/>
      <c r="P81" s="180"/>
      <c r="R81" s="180"/>
      <c r="S81" s="180"/>
      <c r="T81" s="180"/>
      <c r="U81" s="180"/>
      <c r="V81" s="180"/>
      <c r="W81" s="180"/>
      <c r="X81" s="180"/>
      <c r="Y81" s="180"/>
      <c r="Z81" s="180"/>
      <c r="AC81" s="180"/>
      <c r="AD81" s="180"/>
      <c r="AG81" s="180"/>
      <c r="AH81" s="180"/>
      <c r="AI81" s="180"/>
      <c r="AK81" s="180"/>
      <c r="AL81" s="180"/>
      <c r="AM81" s="180"/>
      <c r="AN81" s="180"/>
      <c r="AP81" s="180"/>
      <c r="AQ81" s="180"/>
      <c r="AR81" s="180"/>
      <c r="AS81" s="180"/>
      <c r="AT81" s="180"/>
      <c r="AU81" s="180"/>
      <c r="AV81" s="180"/>
      <c r="AW81" s="180"/>
      <c r="AX81" s="180"/>
      <c r="AY81" s="180"/>
      <c r="AZ81" s="180"/>
      <c r="BA81" s="180"/>
      <c r="BB81" s="180"/>
      <c r="BC81" s="180"/>
      <c r="BD81" s="180"/>
      <c r="BE81" s="180"/>
      <c r="BF81" s="180"/>
      <c r="BG81" s="180"/>
      <c r="BH81" s="180"/>
      <c r="BI81" s="180"/>
      <c r="BJ81" s="180"/>
      <c r="BK81" s="180"/>
      <c r="BL81" s="180"/>
      <c r="BM81" s="180"/>
      <c r="BN81" s="180"/>
      <c r="BO81" s="180"/>
      <c r="BP81" s="180"/>
      <c r="BQ81" s="180"/>
      <c r="BR81" s="180"/>
      <c r="BS81" s="180"/>
      <c r="BT81" s="180"/>
      <c r="BU81" s="180"/>
      <c r="BV81" s="180"/>
      <c r="BW81" s="180"/>
      <c r="BX81" s="180"/>
      <c r="BY81" s="180"/>
      <c r="BZ81" s="180"/>
      <c r="CA81" s="180"/>
      <c r="CB81" s="180"/>
      <c r="CC81" s="180"/>
      <c r="CD81" s="180"/>
      <c r="CE81" s="180"/>
      <c r="CF81" s="180"/>
      <c r="CG81" s="180"/>
      <c r="CH81" s="180"/>
      <c r="CI81" s="180"/>
      <c r="CJ81" s="180"/>
      <c r="CK81" s="180"/>
      <c r="CL81" s="180"/>
      <c r="CM81" s="180"/>
      <c r="CN81" s="180"/>
      <c r="CO81" s="180"/>
      <c r="CQ81" s="180"/>
      <c r="CR81" s="180"/>
      <c r="CS81" s="180"/>
      <c r="CT81" s="180"/>
      <c r="CV81" s="180"/>
      <c r="CW81" s="180"/>
      <c r="CX81" s="180"/>
      <c r="CY81" s="180"/>
      <c r="DA81" s="180"/>
      <c r="DB81" s="180"/>
      <c r="DC81" s="180"/>
      <c r="DD81" s="180"/>
      <c r="DF81" s="180"/>
      <c r="DG81" s="180"/>
      <c r="DH81" s="180"/>
      <c r="DI81" s="180"/>
      <c r="DK81" s="180"/>
      <c r="DL81" s="180"/>
      <c r="DM81" s="180"/>
      <c r="DN81" s="180"/>
      <c r="DO81" s="180"/>
      <c r="DQ81" s="180"/>
      <c r="DR81" s="180"/>
      <c r="DS81" s="180"/>
      <c r="DT81" s="180"/>
      <c r="DU81" s="180"/>
      <c r="DW81" s="180"/>
      <c r="DX81" s="180"/>
      <c r="DY81" s="180"/>
      <c r="DZ81" s="180"/>
      <c r="EA81" s="180"/>
      <c r="EC81" s="180"/>
      <c r="ED81" s="180"/>
      <c r="EE81" s="180"/>
      <c r="EF81" s="180"/>
      <c r="EG81" s="180"/>
      <c r="EI81" s="180"/>
      <c r="EJ81" s="180"/>
      <c r="EK81" s="180"/>
      <c r="EL81" s="180"/>
      <c r="EM81" s="180"/>
      <c r="EO81" s="180"/>
      <c r="EP81" s="180"/>
      <c r="EQ81" s="180"/>
      <c r="ER81" s="180"/>
      <c r="ES81" s="180"/>
      <c r="ET81" s="180"/>
      <c r="EW81" s="180"/>
    </row>
    <row r="82" spans="1:153">
      <c r="K82" s="180"/>
      <c r="L82" s="180"/>
      <c r="N82" s="180"/>
      <c r="O82" s="180"/>
      <c r="P82" s="180"/>
      <c r="R82" s="180"/>
      <c r="S82" s="180"/>
      <c r="T82" s="180"/>
      <c r="U82" s="180"/>
      <c r="V82" s="180"/>
      <c r="W82" s="180"/>
      <c r="X82" s="180"/>
      <c r="Y82" s="180"/>
      <c r="Z82" s="180"/>
      <c r="AC82" s="180"/>
      <c r="AD82" s="180"/>
      <c r="AG82" s="180"/>
      <c r="AH82" s="180"/>
      <c r="AI82" s="180"/>
      <c r="AK82" s="180"/>
      <c r="AL82" s="180"/>
      <c r="AM82" s="180"/>
      <c r="AN82" s="180"/>
      <c r="AP82" s="180"/>
      <c r="AQ82" s="180"/>
      <c r="AR82" s="180"/>
      <c r="AS82" s="180"/>
      <c r="AT82" s="180"/>
      <c r="AU82" s="180"/>
      <c r="AV82" s="180"/>
      <c r="AW82" s="180"/>
      <c r="AX82" s="180"/>
      <c r="AY82" s="180"/>
      <c r="AZ82" s="180"/>
      <c r="BA82" s="180"/>
      <c r="BB82" s="180"/>
      <c r="BC82" s="180"/>
      <c r="BD82" s="180"/>
      <c r="BE82" s="180"/>
      <c r="BF82" s="180"/>
      <c r="BG82" s="180"/>
      <c r="BH82" s="180"/>
      <c r="BI82" s="180"/>
      <c r="BJ82" s="180"/>
      <c r="BK82" s="180"/>
      <c r="BL82" s="180"/>
      <c r="BM82" s="180"/>
      <c r="BN82" s="180"/>
      <c r="BO82" s="180"/>
      <c r="BP82" s="180"/>
      <c r="BQ82" s="180"/>
      <c r="BR82" s="180"/>
      <c r="BS82" s="180"/>
      <c r="BT82" s="180"/>
      <c r="BU82" s="180"/>
      <c r="BV82" s="180"/>
      <c r="BW82" s="180"/>
      <c r="BX82" s="180"/>
      <c r="BY82" s="180"/>
      <c r="BZ82" s="180"/>
      <c r="CA82" s="180"/>
      <c r="CB82" s="180"/>
      <c r="CC82" s="180"/>
      <c r="CD82" s="180"/>
      <c r="CE82" s="180"/>
      <c r="CF82" s="180"/>
      <c r="CG82" s="180"/>
      <c r="CH82" s="180"/>
      <c r="CI82" s="180"/>
      <c r="CJ82" s="180"/>
      <c r="CK82" s="180"/>
      <c r="CL82" s="180"/>
      <c r="CM82" s="180"/>
      <c r="CN82" s="180"/>
      <c r="CO82" s="180"/>
      <c r="CQ82" s="180"/>
      <c r="CR82" s="180"/>
      <c r="CS82" s="180"/>
      <c r="CT82" s="180"/>
      <c r="CV82" s="180"/>
      <c r="CW82" s="180"/>
      <c r="CX82" s="180"/>
      <c r="CY82" s="180"/>
      <c r="DA82" s="180"/>
      <c r="DB82" s="180"/>
      <c r="DC82" s="180"/>
      <c r="DD82" s="180"/>
      <c r="DF82" s="180"/>
      <c r="DG82" s="180"/>
      <c r="DH82" s="180"/>
      <c r="DI82" s="180"/>
      <c r="DK82" s="180"/>
      <c r="DL82" s="180"/>
      <c r="DM82" s="180"/>
      <c r="DN82" s="180"/>
      <c r="DO82" s="180"/>
      <c r="DQ82" s="180"/>
      <c r="DR82" s="180"/>
      <c r="DS82" s="180"/>
      <c r="DT82" s="180"/>
      <c r="DU82" s="180"/>
      <c r="DW82" s="180"/>
      <c r="DX82" s="180"/>
      <c r="DY82" s="180"/>
      <c r="DZ82" s="180"/>
      <c r="EA82" s="180"/>
      <c r="EC82" s="180"/>
      <c r="ED82" s="180"/>
      <c r="EE82" s="180"/>
      <c r="EF82" s="180"/>
      <c r="EG82" s="180"/>
      <c r="EI82" s="180"/>
      <c r="EJ82" s="180"/>
      <c r="EK82" s="180"/>
      <c r="EL82" s="180"/>
      <c r="EM82" s="180"/>
      <c r="EO82" s="180"/>
      <c r="EP82" s="180"/>
      <c r="EQ82" s="180"/>
      <c r="ER82" s="180"/>
      <c r="ES82" s="180"/>
      <c r="ET82" s="180"/>
      <c r="EW82" s="180"/>
    </row>
    <row r="83" spans="1:153">
      <c r="K83" s="180"/>
      <c r="L83" s="180"/>
      <c r="N83" s="180"/>
      <c r="O83" s="180"/>
      <c r="P83" s="180"/>
      <c r="R83" s="180"/>
      <c r="S83" s="180"/>
      <c r="T83" s="180"/>
      <c r="U83" s="180"/>
      <c r="V83" s="180"/>
      <c r="W83" s="180"/>
      <c r="X83" s="180"/>
      <c r="Y83" s="180"/>
      <c r="Z83" s="180"/>
      <c r="AC83" s="180"/>
      <c r="AD83" s="180"/>
      <c r="AG83" s="180"/>
      <c r="AH83" s="180"/>
      <c r="AI83" s="180"/>
      <c r="AK83" s="180"/>
      <c r="AL83" s="180"/>
      <c r="AM83" s="180"/>
      <c r="AN83" s="180"/>
      <c r="AP83" s="180"/>
      <c r="AQ83" s="180"/>
      <c r="AR83" s="180"/>
      <c r="AS83" s="180"/>
      <c r="AT83" s="180"/>
      <c r="AU83" s="180"/>
      <c r="AV83" s="180"/>
      <c r="AW83" s="180"/>
      <c r="AX83" s="180"/>
      <c r="AY83" s="180"/>
      <c r="AZ83" s="180"/>
      <c r="BA83" s="180"/>
      <c r="BB83" s="180"/>
      <c r="BC83" s="180"/>
      <c r="BD83" s="180"/>
      <c r="BE83" s="180"/>
      <c r="BF83" s="180"/>
      <c r="BG83" s="180"/>
      <c r="BH83" s="180"/>
      <c r="BI83" s="180"/>
      <c r="BJ83" s="180"/>
      <c r="BK83" s="180"/>
      <c r="BL83" s="180"/>
      <c r="BM83" s="180"/>
      <c r="BN83" s="180"/>
      <c r="BO83" s="180"/>
      <c r="BP83" s="180"/>
      <c r="BQ83" s="180"/>
      <c r="BR83" s="180"/>
      <c r="BS83" s="180"/>
      <c r="BT83" s="180"/>
      <c r="BU83" s="180"/>
      <c r="BV83" s="180"/>
      <c r="BW83" s="180"/>
      <c r="BX83" s="180"/>
      <c r="BY83" s="180"/>
      <c r="BZ83" s="180"/>
      <c r="CA83" s="180"/>
      <c r="CB83" s="180"/>
      <c r="CC83" s="180"/>
      <c r="CD83" s="180"/>
      <c r="CE83" s="180"/>
      <c r="CF83" s="180"/>
      <c r="CG83" s="180"/>
      <c r="CH83" s="180"/>
      <c r="CI83" s="180"/>
      <c r="CJ83" s="180"/>
      <c r="CK83" s="180"/>
      <c r="CL83" s="180"/>
      <c r="CM83" s="180"/>
      <c r="CN83" s="180"/>
      <c r="CO83" s="180"/>
      <c r="CQ83" s="180"/>
      <c r="CR83" s="180"/>
      <c r="CS83" s="180"/>
      <c r="CT83" s="180"/>
      <c r="CV83" s="180"/>
      <c r="CW83" s="180"/>
      <c r="CX83" s="180"/>
      <c r="CY83" s="180"/>
      <c r="DA83" s="180"/>
      <c r="DB83" s="180"/>
      <c r="DC83" s="180"/>
      <c r="DD83" s="180"/>
      <c r="DF83" s="180"/>
      <c r="DG83" s="180"/>
      <c r="DH83" s="180"/>
      <c r="DI83" s="180"/>
      <c r="DK83" s="180"/>
      <c r="DL83" s="180"/>
      <c r="DM83" s="180"/>
      <c r="DN83" s="180"/>
      <c r="DO83" s="180"/>
      <c r="DQ83" s="180"/>
      <c r="DR83" s="180"/>
      <c r="DS83" s="180"/>
      <c r="DT83" s="180"/>
      <c r="DU83" s="180"/>
      <c r="DW83" s="180"/>
      <c r="DX83" s="180"/>
      <c r="DY83" s="180"/>
      <c r="DZ83" s="180"/>
      <c r="EA83" s="180"/>
      <c r="EC83" s="180"/>
      <c r="ED83" s="180"/>
      <c r="EE83" s="180"/>
      <c r="EF83" s="180"/>
      <c r="EG83" s="180"/>
      <c r="EI83" s="180"/>
      <c r="EJ83" s="180"/>
      <c r="EK83" s="180"/>
      <c r="EL83" s="180"/>
      <c r="EM83" s="180"/>
      <c r="EO83" s="180"/>
      <c r="EP83" s="180"/>
      <c r="EQ83" s="180"/>
      <c r="ER83" s="180"/>
      <c r="ES83" s="180"/>
      <c r="ET83" s="180"/>
      <c r="EW83" s="180"/>
    </row>
    <row r="84" spans="1:153">
      <c r="K84" s="180"/>
      <c r="L84" s="180"/>
      <c r="N84" s="180"/>
      <c r="O84" s="180"/>
      <c r="P84" s="180"/>
      <c r="R84" s="180"/>
      <c r="S84" s="180"/>
      <c r="T84" s="180"/>
      <c r="U84" s="180"/>
      <c r="V84" s="180"/>
      <c r="W84" s="180"/>
      <c r="X84" s="180"/>
      <c r="Y84" s="180"/>
      <c r="Z84" s="180"/>
      <c r="AC84" s="180"/>
      <c r="AD84" s="180"/>
      <c r="AG84" s="180"/>
      <c r="AH84" s="180"/>
      <c r="AI84" s="180"/>
      <c r="AK84" s="180"/>
      <c r="AL84" s="180"/>
      <c r="AM84" s="180"/>
      <c r="AN84" s="180"/>
      <c r="AP84" s="180"/>
      <c r="AQ84" s="180"/>
      <c r="AR84" s="180"/>
      <c r="AS84" s="180"/>
      <c r="AT84" s="180"/>
      <c r="AU84" s="180"/>
      <c r="AV84" s="180"/>
      <c r="AW84" s="180"/>
      <c r="AX84" s="180"/>
      <c r="AY84" s="180"/>
      <c r="AZ84" s="180"/>
      <c r="BA84" s="180"/>
      <c r="BB84" s="180"/>
      <c r="BC84" s="180"/>
      <c r="BD84" s="180"/>
      <c r="BE84" s="180"/>
      <c r="BF84" s="180"/>
      <c r="BG84" s="180"/>
      <c r="BH84" s="180"/>
      <c r="BI84" s="180"/>
      <c r="BJ84" s="180"/>
      <c r="BK84" s="180"/>
      <c r="BL84" s="180"/>
      <c r="BM84" s="180"/>
      <c r="BN84" s="180"/>
      <c r="BO84" s="180"/>
      <c r="BP84" s="180"/>
      <c r="BQ84" s="180"/>
      <c r="BR84" s="180"/>
      <c r="BS84" s="180"/>
      <c r="BT84" s="180"/>
      <c r="BU84" s="180"/>
      <c r="BV84" s="180"/>
      <c r="BW84" s="180"/>
      <c r="BX84" s="180"/>
      <c r="BY84" s="180"/>
      <c r="BZ84" s="180"/>
      <c r="CA84" s="180"/>
      <c r="CB84" s="180"/>
      <c r="CC84" s="180"/>
      <c r="CD84" s="180"/>
      <c r="CE84" s="180"/>
      <c r="CF84" s="180"/>
      <c r="CG84" s="180"/>
      <c r="CH84" s="180"/>
      <c r="CI84" s="180"/>
      <c r="CJ84" s="180"/>
      <c r="CK84" s="180"/>
      <c r="CL84" s="180"/>
      <c r="CM84" s="180"/>
      <c r="CN84" s="180"/>
      <c r="CO84" s="180"/>
      <c r="CQ84" s="180"/>
      <c r="CR84" s="180"/>
      <c r="CS84" s="180"/>
      <c r="CT84" s="180"/>
      <c r="CV84" s="180"/>
      <c r="CW84" s="180"/>
      <c r="CX84" s="180"/>
      <c r="CY84" s="180"/>
      <c r="DA84" s="180"/>
      <c r="DB84" s="180"/>
      <c r="DC84" s="180"/>
      <c r="DD84" s="180"/>
      <c r="DF84" s="180"/>
      <c r="DG84" s="180"/>
      <c r="DH84" s="180"/>
      <c r="DI84" s="180"/>
      <c r="DK84" s="180"/>
      <c r="DL84" s="180"/>
      <c r="DM84" s="180"/>
      <c r="DN84" s="180"/>
      <c r="DO84" s="180"/>
      <c r="DQ84" s="180"/>
      <c r="DR84" s="180"/>
      <c r="DS84" s="180"/>
      <c r="DT84" s="180"/>
      <c r="DU84" s="180"/>
      <c r="DW84" s="180"/>
      <c r="DX84" s="180"/>
      <c r="DY84" s="180"/>
      <c r="DZ84" s="180"/>
      <c r="EA84" s="180"/>
      <c r="EC84" s="180"/>
      <c r="ED84" s="180"/>
      <c r="EE84" s="180"/>
      <c r="EF84" s="180"/>
      <c r="EG84" s="180"/>
      <c r="EI84" s="180"/>
      <c r="EJ84" s="180"/>
      <c r="EK84" s="180"/>
      <c r="EL84" s="180"/>
      <c r="EM84" s="180"/>
      <c r="EO84" s="180"/>
      <c r="EP84" s="180"/>
      <c r="EQ84" s="180"/>
      <c r="ER84" s="180"/>
      <c r="ES84" s="180"/>
      <c r="ET84" s="180"/>
      <c r="EW84" s="180"/>
    </row>
    <row r="85" spans="1:153">
      <c r="K85" s="180"/>
      <c r="L85" s="180"/>
      <c r="N85" s="180"/>
      <c r="O85" s="180"/>
      <c r="P85" s="180"/>
      <c r="R85" s="180"/>
      <c r="S85" s="180"/>
      <c r="T85" s="180"/>
      <c r="U85" s="180"/>
      <c r="V85" s="180"/>
      <c r="W85" s="180"/>
      <c r="X85" s="180"/>
      <c r="Y85" s="180"/>
      <c r="Z85" s="180"/>
      <c r="AC85" s="180"/>
      <c r="AD85" s="180"/>
      <c r="AG85" s="180"/>
      <c r="AH85" s="180"/>
      <c r="AI85" s="180"/>
      <c r="AK85" s="180"/>
      <c r="AL85" s="180"/>
      <c r="AM85" s="180"/>
      <c r="AN85" s="180"/>
      <c r="AP85" s="180"/>
      <c r="AQ85" s="180"/>
      <c r="AR85" s="180"/>
      <c r="AS85" s="180"/>
      <c r="AT85" s="180"/>
      <c r="AU85" s="180"/>
      <c r="AV85" s="180"/>
      <c r="AW85" s="180"/>
      <c r="AX85" s="180"/>
      <c r="AY85" s="180"/>
      <c r="AZ85" s="180"/>
      <c r="BA85" s="180"/>
      <c r="BB85" s="180"/>
      <c r="BC85" s="180"/>
      <c r="BD85" s="180"/>
      <c r="BE85" s="180"/>
      <c r="BF85" s="180"/>
      <c r="BG85" s="180"/>
      <c r="BH85" s="180"/>
      <c r="BI85" s="180"/>
      <c r="BJ85" s="180"/>
      <c r="BK85" s="180"/>
      <c r="BL85" s="180"/>
      <c r="BM85" s="180"/>
      <c r="BN85" s="180"/>
      <c r="BO85" s="180"/>
      <c r="BP85" s="180"/>
      <c r="BQ85" s="180"/>
      <c r="BR85" s="180"/>
      <c r="BS85" s="180"/>
      <c r="BT85" s="180"/>
      <c r="BU85" s="180"/>
      <c r="BV85" s="180"/>
      <c r="BW85" s="180"/>
      <c r="BX85" s="180"/>
      <c r="BY85" s="180"/>
      <c r="BZ85" s="180"/>
      <c r="CA85" s="180"/>
      <c r="CB85" s="180"/>
      <c r="CC85" s="180"/>
      <c r="CD85" s="180"/>
      <c r="CE85" s="180"/>
      <c r="CF85" s="180"/>
      <c r="CG85" s="180"/>
      <c r="CH85" s="180"/>
      <c r="CI85" s="180"/>
      <c r="CJ85" s="180"/>
      <c r="CK85" s="180"/>
      <c r="CL85" s="180"/>
      <c r="CM85" s="180"/>
      <c r="CN85" s="180"/>
      <c r="CO85" s="180"/>
      <c r="CQ85" s="180"/>
      <c r="CR85" s="180"/>
      <c r="CS85" s="180"/>
      <c r="CT85" s="180"/>
      <c r="CV85" s="180"/>
      <c r="CW85" s="180"/>
      <c r="CX85" s="180"/>
      <c r="CY85" s="180"/>
      <c r="DA85" s="180"/>
      <c r="DB85" s="180"/>
      <c r="DC85" s="180"/>
      <c r="DD85" s="180"/>
      <c r="DF85" s="180"/>
      <c r="DG85" s="180"/>
      <c r="DH85" s="180"/>
      <c r="DI85" s="180"/>
      <c r="DK85" s="180"/>
      <c r="DL85" s="180"/>
      <c r="DM85" s="180"/>
      <c r="DN85" s="180"/>
      <c r="DO85" s="180"/>
      <c r="DQ85" s="180"/>
      <c r="DR85" s="180"/>
      <c r="DS85" s="180"/>
      <c r="DT85" s="180"/>
      <c r="DU85" s="180"/>
      <c r="DW85" s="180"/>
      <c r="DX85" s="180"/>
      <c r="DY85" s="180"/>
      <c r="DZ85" s="180"/>
      <c r="EA85" s="180"/>
      <c r="EC85" s="180"/>
      <c r="ED85" s="180"/>
      <c r="EE85" s="180"/>
      <c r="EF85" s="180"/>
      <c r="EG85" s="180"/>
      <c r="EI85" s="180"/>
      <c r="EJ85" s="180"/>
      <c r="EK85" s="180"/>
      <c r="EL85" s="180"/>
      <c r="EM85" s="180"/>
      <c r="EO85" s="180"/>
      <c r="EP85" s="180"/>
      <c r="EQ85" s="180"/>
      <c r="ER85" s="180"/>
      <c r="ES85" s="180"/>
      <c r="ET85" s="180"/>
      <c r="EW85" s="180"/>
    </row>
    <row r="86" spans="1:153">
      <c r="K86" s="180"/>
      <c r="L86" s="180"/>
      <c r="N86" s="180"/>
      <c r="O86" s="180"/>
      <c r="P86" s="180"/>
      <c r="R86" s="180"/>
      <c r="S86" s="180"/>
      <c r="T86" s="180"/>
      <c r="U86" s="180"/>
      <c r="V86" s="180"/>
      <c r="W86" s="180"/>
      <c r="X86" s="180"/>
      <c r="Y86" s="180"/>
      <c r="Z86" s="180"/>
      <c r="AC86" s="180"/>
      <c r="AD86" s="180"/>
      <c r="AG86" s="180"/>
      <c r="AH86" s="180"/>
      <c r="AI86" s="180"/>
      <c r="AK86" s="180"/>
      <c r="AL86" s="180"/>
      <c r="AM86" s="180"/>
      <c r="AN86" s="180"/>
      <c r="AP86" s="180"/>
      <c r="AQ86" s="180"/>
      <c r="AR86" s="180"/>
      <c r="AS86" s="180"/>
      <c r="AT86" s="180"/>
      <c r="AU86" s="180"/>
      <c r="AV86" s="180"/>
      <c r="AW86" s="180"/>
      <c r="AX86" s="180"/>
      <c r="AY86" s="180"/>
      <c r="AZ86" s="180"/>
      <c r="BA86" s="180"/>
      <c r="BB86" s="180"/>
      <c r="BC86" s="180"/>
      <c r="BD86" s="180"/>
      <c r="BE86" s="180"/>
      <c r="BF86" s="180"/>
      <c r="BG86" s="180"/>
      <c r="BH86" s="180"/>
      <c r="BI86" s="180"/>
      <c r="BJ86" s="180"/>
      <c r="BK86" s="180"/>
      <c r="BL86" s="180"/>
      <c r="BM86" s="180"/>
      <c r="BN86" s="180"/>
      <c r="BO86" s="180"/>
      <c r="BP86" s="180"/>
      <c r="BQ86" s="180"/>
      <c r="BR86" s="180"/>
      <c r="BS86" s="180"/>
      <c r="BT86" s="180"/>
      <c r="BU86" s="180"/>
      <c r="BV86" s="180"/>
      <c r="BW86" s="180"/>
      <c r="BX86" s="180"/>
      <c r="BY86" s="180"/>
      <c r="BZ86" s="180"/>
      <c r="CA86" s="180"/>
      <c r="CB86" s="180"/>
      <c r="CC86" s="180"/>
      <c r="CD86" s="180"/>
      <c r="CE86" s="180"/>
      <c r="CF86" s="180"/>
      <c r="CG86" s="180"/>
      <c r="CH86" s="180"/>
      <c r="CI86" s="180"/>
      <c r="CJ86" s="180"/>
      <c r="CK86" s="180"/>
      <c r="CL86" s="180"/>
      <c r="CM86" s="180"/>
      <c r="CN86" s="180"/>
      <c r="CO86" s="180"/>
      <c r="CQ86" s="180"/>
      <c r="CR86" s="180"/>
      <c r="CS86" s="180"/>
      <c r="CT86" s="180"/>
      <c r="CV86" s="180"/>
      <c r="CW86" s="180"/>
      <c r="CX86" s="180"/>
      <c r="CY86" s="180"/>
      <c r="DA86" s="180"/>
      <c r="DB86" s="180"/>
      <c r="DC86" s="180"/>
      <c r="DD86" s="180"/>
      <c r="DF86" s="180"/>
      <c r="DG86" s="180"/>
      <c r="DH86" s="180"/>
      <c r="DI86" s="180"/>
      <c r="DK86" s="180"/>
      <c r="DL86" s="180"/>
      <c r="DM86" s="180"/>
      <c r="DN86" s="180"/>
      <c r="DO86" s="180"/>
      <c r="DQ86" s="180"/>
      <c r="DR86" s="180"/>
      <c r="DS86" s="180"/>
      <c r="DT86" s="180"/>
      <c r="DU86" s="180"/>
      <c r="DW86" s="180"/>
      <c r="DX86" s="180"/>
      <c r="DY86" s="180"/>
      <c r="DZ86" s="180"/>
      <c r="EA86" s="180"/>
      <c r="EC86" s="180"/>
      <c r="ED86" s="180"/>
      <c r="EE86" s="180"/>
      <c r="EF86" s="180"/>
      <c r="EG86" s="180"/>
      <c r="EI86" s="180"/>
      <c r="EJ86" s="180"/>
      <c r="EK86" s="180"/>
      <c r="EL86" s="180"/>
      <c r="EM86" s="180"/>
      <c r="EO86" s="180"/>
      <c r="EP86" s="180"/>
      <c r="EQ86" s="180"/>
      <c r="ER86" s="180"/>
      <c r="ES86" s="180"/>
      <c r="ET86" s="180"/>
      <c r="EW86" s="180"/>
    </row>
    <row r="87" spans="1:153">
      <c r="K87" s="180"/>
      <c r="L87" s="180"/>
      <c r="N87" s="180"/>
      <c r="O87" s="180"/>
      <c r="P87" s="180"/>
      <c r="R87" s="180"/>
      <c r="S87" s="180"/>
      <c r="T87" s="180"/>
      <c r="U87" s="180"/>
      <c r="V87" s="180"/>
      <c r="W87" s="180"/>
      <c r="X87" s="180"/>
      <c r="Y87" s="180"/>
      <c r="Z87" s="180"/>
      <c r="AC87" s="180"/>
      <c r="AD87" s="180"/>
      <c r="AG87" s="180"/>
      <c r="AH87" s="180"/>
      <c r="AI87" s="180"/>
      <c r="AK87" s="180"/>
      <c r="AL87" s="180"/>
      <c r="AM87" s="180"/>
      <c r="AN87" s="180"/>
      <c r="AP87" s="180"/>
      <c r="AQ87" s="180"/>
      <c r="AR87" s="180"/>
      <c r="AS87" s="180"/>
      <c r="AT87" s="180"/>
      <c r="AU87" s="180"/>
      <c r="AV87" s="180"/>
      <c r="AW87" s="180"/>
      <c r="AX87" s="180"/>
      <c r="AY87" s="180"/>
      <c r="AZ87" s="180"/>
      <c r="BA87" s="180"/>
      <c r="BB87" s="180"/>
      <c r="BC87" s="180"/>
      <c r="BD87" s="180"/>
      <c r="BE87" s="180"/>
      <c r="BF87" s="180"/>
      <c r="BG87" s="180"/>
      <c r="BH87" s="180"/>
      <c r="BI87" s="180"/>
      <c r="BJ87" s="180"/>
      <c r="BK87" s="180"/>
      <c r="BL87" s="180"/>
      <c r="BM87" s="180"/>
      <c r="BN87" s="180"/>
      <c r="BO87" s="180"/>
      <c r="BP87" s="180"/>
      <c r="BQ87" s="180"/>
      <c r="BR87" s="180"/>
      <c r="BS87" s="180"/>
      <c r="BT87" s="180"/>
      <c r="BU87" s="180"/>
      <c r="BV87" s="180"/>
      <c r="BW87" s="180"/>
      <c r="BX87" s="180"/>
      <c r="BY87" s="180"/>
      <c r="BZ87" s="180"/>
      <c r="CA87" s="180"/>
      <c r="CB87" s="180"/>
      <c r="CC87" s="180"/>
      <c r="CD87" s="180"/>
      <c r="CE87" s="180"/>
      <c r="CF87" s="180"/>
      <c r="CG87" s="180"/>
      <c r="CH87" s="180"/>
      <c r="CI87" s="180"/>
      <c r="CJ87" s="180"/>
      <c r="CK87" s="180"/>
      <c r="CL87" s="180"/>
      <c r="CM87" s="180"/>
      <c r="CN87" s="180"/>
      <c r="CO87" s="180"/>
      <c r="CQ87" s="180"/>
      <c r="CR87" s="180"/>
      <c r="CS87" s="180"/>
      <c r="CT87" s="180"/>
      <c r="CV87" s="180"/>
      <c r="CW87" s="180"/>
      <c r="CX87" s="180"/>
      <c r="CY87" s="180"/>
      <c r="DA87" s="180"/>
      <c r="DB87" s="180"/>
      <c r="DC87" s="180"/>
      <c r="DD87" s="180"/>
      <c r="DF87" s="180"/>
      <c r="DG87" s="180"/>
      <c r="DH87" s="180"/>
      <c r="DI87" s="180"/>
      <c r="DK87" s="180"/>
      <c r="DL87" s="180"/>
      <c r="DM87" s="180"/>
      <c r="DN87" s="180"/>
      <c r="DO87" s="180"/>
      <c r="DQ87" s="180"/>
      <c r="DR87" s="180"/>
      <c r="DS87" s="180"/>
      <c r="DT87" s="180"/>
      <c r="DU87" s="180"/>
      <c r="DW87" s="180"/>
      <c r="DX87" s="180"/>
      <c r="DY87" s="180"/>
      <c r="DZ87" s="180"/>
      <c r="EA87" s="180"/>
      <c r="EC87" s="180"/>
      <c r="ED87" s="180"/>
      <c r="EE87" s="180"/>
      <c r="EF87" s="180"/>
      <c r="EG87" s="180"/>
      <c r="EI87" s="180"/>
      <c r="EJ87" s="180"/>
      <c r="EK87" s="180"/>
      <c r="EL87" s="180"/>
      <c r="EM87" s="180"/>
      <c r="EO87" s="180"/>
      <c r="EP87" s="180"/>
      <c r="EQ87" s="180"/>
      <c r="ER87" s="180"/>
      <c r="ES87" s="180"/>
      <c r="ET87" s="180"/>
      <c r="EW87" s="180"/>
    </row>
    <row r="88" spans="1:153">
      <c r="K88" s="180"/>
      <c r="L88" s="180"/>
      <c r="N88" s="180"/>
      <c r="O88" s="180"/>
      <c r="P88" s="180"/>
      <c r="R88" s="180"/>
      <c r="S88" s="180"/>
      <c r="T88" s="180"/>
      <c r="U88" s="180"/>
      <c r="V88" s="180"/>
      <c r="W88" s="180"/>
      <c r="X88" s="180"/>
      <c r="Y88" s="180"/>
      <c r="Z88" s="180"/>
      <c r="AC88" s="180"/>
      <c r="AD88" s="180"/>
      <c r="AG88" s="180"/>
      <c r="AH88" s="180"/>
      <c r="AI88" s="180"/>
      <c r="AK88" s="180"/>
      <c r="AL88" s="180"/>
      <c r="AM88" s="180"/>
      <c r="AN88" s="180"/>
      <c r="AP88" s="180"/>
      <c r="AQ88" s="180"/>
      <c r="AR88" s="180"/>
      <c r="AS88" s="180"/>
      <c r="AT88" s="180"/>
      <c r="AU88" s="180"/>
      <c r="AV88" s="180"/>
      <c r="AW88" s="180"/>
      <c r="AX88" s="180"/>
      <c r="AY88" s="180"/>
      <c r="AZ88" s="180"/>
      <c r="BA88" s="180"/>
      <c r="BB88" s="180"/>
      <c r="BC88" s="180"/>
      <c r="BD88" s="180"/>
      <c r="BE88" s="180"/>
      <c r="BF88" s="180"/>
      <c r="BG88" s="180"/>
      <c r="BH88" s="180"/>
      <c r="BI88" s="180"/>
      <c r="BJ88" s="180"/>
      <c r="BK88" s="180"/>
      <c r="BL88" s="180"/>
      <c r="BM88" s="180"/>
      <c r="BN88" s="180"/>
      <c r="BO88" s="180"/>
      <c r="BP88" s="180"/>
      <c r="BQ88" s="180"/>
      <c r="BR88" s="180"/>
      <c r="BS88" s="180"/>
      <c r="BT88" s="180"/>
      <c r="BU88" s="180"/>
      <c r="BV88" s="180"/>
      <c r="BW88" s="180"/>
      <c r="BX88" s="180"/>
      <c r="BY88" s="180"/>
      <c r="BZ88" s="180"/>
      <c r="CA88" s="180"/>
      <c r="CB88" s="180"/>
      <c r="CC88" s="180"/>
      <c r="CD88" s="180"/>
      <c r="CE88" s="180"/>
      <c r="CF88" s="180"/>
      <c r="CG88" s="180"/>
      <c r="CH88" s="180"/>
      <c r="CI88" s="180"/>
      <c r="CJ88" s="180"/>
      <c r="CK88" s="180"/>
      <c r="CL88" s="180"/>
      <c r="CM88" s="180"/>
      <c r="CN88" s="180"/>
      <c r="CO88" s="180"/>
      <c r="CQ88" s="180"/>
      <c r="CR88" s="180"/>
      <c r="CS88" s="180"/>
      <c r="CT88" s="180"/>
      <c r="CV88" s="180"/>
      <c r="CW88" s="180"/>
      <c r="CX88" s="180"/>
      <c r="CY88" s="180"/>
      <c r="DA88" s="180"/>
      <c r="DB88" s="180"/>
      <c r="DC88" s="180"/>
      <c r="DD88" s="180"/>
      <c r="DF88" s="180"/>
      <c r="DG88" s="180"/>
      <c r="DH88" s="180"/>
      <c r="DI88" s="180"/>
      <c r="DK88" s="180"/>
      <c r="DL88" s="180"/>
      <c r="DM88" s="180"/>
      <c r="DN88" s="180"/>
      <c r="DO88" s="180"/>
      <c r="DQ88" s="180"/>
      <c r="DR88" s="180"/>
      <c r="DS88" s="180"/>
      <c r="DT88" s="180"/>
      <c r="DU88" s="180"/>
      <c r="DW88" s="180"/>
      <c r="DX88" s="180"/>
      <c r="DY88" s="180"/>
      <c r="DZ88" s="180"/>
      <c r="EA88" s="180"/>
      <c r="EC88" s="180"/>
      <c r="ED88" s="180"/>
      <c r="EE88" s="180"/>
      <c r="EF88" s="180"/>
      <c r="EG88" s="180"/>
      <c r="EI88" s="180"/>
      <c r="EJ88" s="180"/>
      <c r="EK88" s="180"/>
      <c r="EL88" s="180"/>
      <c r="EM88" s="180"/>
      <c r="EO88" s="180"/>
      <c r="EP88" s="180"/>
      <c r="EQ88" s="180"/>
      <c r="ER88" s="180"/>
      <c r="ES88" s="180"/>
      <c r="ET88" s="180"/>
      <c r="EW88" s="180"/>
    </row>
    <row r="89" spans="1:153">
      <c r="K89" s="180"/>
      <c r="L89" s="180"/>
      <c r="N89" s="180"/>
      <c r="O89" s="180"/>
      <c r="P89" s="180"/>
      <c r="R89" s="180"/>
      <c r="S89" s="180"/>
      <c r="T89" s="180"/>
      <c r="U89" s="180"/>
      <c r="V89" s="180"/>
      <c r="W89" s="180"/>
      <c r="X89" s="180"/>
      <c r="Y89" s="180"/>
      <c r="Z89" s="180"/>
      <c r="AC89" s="180"/>
      <c r="AD89" s="180"/>
      <c r="AG89" s="180"/>
      <c r="AH89" s="180"/>
      <c r="AI89" s="180"/>
      <c r="AK89" s="180"/>
      <c r="AL89" s="180"/>
      <c r="AM89" s="180"/>
      <c r="AN89" s="180"/>
      <c r="AP89" s="180"/>
      <c r="AQ89" s="180"/>
      <c r="AR89" s="180"/>
      <c r="AS89" s="180"/>
      <c r="AT89" s="180"/>
      <c r="AU89" s="180"/>
      <c r="AV89" s="180"/>
      <c r="AW89" s="180"/>
      <c r="AX89" s="180"/>
      <c r="AY89" s="180"/>
      <c r="AZ89" s="180"/>
      <c r="BA89" s="180"/>
      <c r="BB89" s="180"/>
      <c r="BC89" s="180"/>
      <c r="BD89" s="180"/>
      <c r="BE89" s="180"/>
      <c r="BF89" s="180"/>
      <c r="BG89" s="180"/>
      <c r="BH89" s="180"/>
      <c r="BI89" s="180"/>
      <c r="BJ89" s="180"/>
      <c r="BK89" s="180"/>
      <c r="BL89" s="180"/>
      <c r="BM89" s="180"/>
      <c r="BN89" s="180"/>
      <c r="BO89" s="180"/>
      <c r="BP89" s="180"/>
      <c r="BQ89" s="180"/>
      <c r="BR89" s="180"/>
      <c r="BS89" s="180"/>
      <c r="BT89" s="180"/>
      <c r="BU89" s="180"/>
      <c r="BV89" s="180"/>
      <c r="BW89" s="180"/>
      <c r="BX89" s="180"/>
      <c r="BY89" s="180"/>
      <c r="BZ89" s="180"/>
      <c r="CA89" s="180"/>
      <c r="CB89" s="180"/>
      <c r="CC89" s="180"/>
      <c r="CD89" s="180"/>
      <c r="CE89" s="180"/>
      <c r="CF89" s="180"/>
      <c r="CG89" s="180"/>
      <c r="CH89" s="180"/>
      <c r="CI89" s="180"/>
      <c r="CJ89" s="180"/>
      <c r="CK89" s="180"/>
      <c r="CL89" s="180"/>
      <c r="CM89" s="180"/>
      <c r="CN89" s="180"/>
      <c r="CO89" s="180"/>
      <c r="CQ89" s="180"/>
      <c r="CR89" s="180"/>
      <c r="CS89" s="180"/>
      <c r="CT89" s="180"/>
      <c r="CV89" s="180"/>
      <c r="CW89" s="180"/>
      <c r="CX89" s="180"/>
      <c r="CY89" s="180"/>
      <c r="DA89" s="180"/>
      <c r="DB89" s="180"/>
      <c r="DC89" s="180"/>
      <c r="DD89" s="180"/>
      <c r="DF89" s="180"/>
      <c r="DG89" s="180"/>
      <c r="DH89" s="180"/>
      <c r="DI89" s="180"/>
      <c r="DK89" s="180"/>
      <c r="DL89" s="180"/>
      <c r="DM89" s="180"/>
      <c r="DN89" s="180"/>
      <c r="DO89" s="180"/>
      <c r="DQ89" s="180"/>
      <c r="DR89" s="180"/>
      <c r="DS89" s="180"/>
      <c r="DT89" s="180"/>
      <c r="DU89" s="180"/>
      <c r="DW89" s="180"/>
      <c r="DX89" s="180"/>
      <c r="DY89" s="180"/>
      <c r="DZ89" s="180"/>
      <c r="EA89" s="180"/>
      <c r="EC89" s="180"/>
      <c r="ED89" s="180"/>
      <c r="EE89" s="180"/>
      <c r="EF89" s="180"/>
      <c r="EG89" s="180"/>
      <c r="EI89" s="180"/>
      <c r="EJ89" s="180"/>
      <c r="EK89" s="180"/>
      <c r="EL89" s="180"/>
      <c r="EM89" s="180"/>
      <c r="EO89" s="180"/>
      <c r="EP89" s="180"/>
      <c r="EQ89" s="180"/>
      <c r="ER89" s="180"/>
      <c r="ES89" s="180"/>
      <c r="ET89" s="180"/>
      <c r="EW89" s="180"/>
    </row>
    <row r="90" spans="1:153">
      <c r="K90" s="180"/>
      <c r="L90" s="180"/>
      <c r="N90" s="180"/>
      <c r="O90" s="180"/>
      <c r="P90" s="180"/>
      <c r="R90" s="180"/>
      <c r="S90" s="180"/>
      <c r="T90" s="180"/>
      <c r="U90" s="180"/>
      <c r="V90" s="180"/>
      <c r="W90" s="180"/>
      <c r="X90" s="180"/>
      <c r="Y90" s="180"/>
      <c r="Z90" s="180"/>
      <c r="AC90" s="180"/>
      <c r="AD90" s="180"/>
      <c r="AG90" s="180"/>
      <c r="AH90" s="180"/>
      <c r="AI90" s="180"/>
      <c r="AK90" s="180"/>
      <c r="AL90" s="180"/>
      <c r="AM90" s="180"/>
      <c r="AN90" s="180"/>
      <c r="AP90" s="180"/>
      <c r="AQ90" s="180"/>
      <c r="AR90" s="180"/>
      <c r="AS90" s="180"/>
      <c r="AT90" s="180"/>
      <c r="AU90" s="180"/>
      <c r="AV90" s="180"/>
      <c r="AW90" s="180"/>
      <c r="AX90" s="180"/>
      <c r="AY90" s="180"/>
      <c r="AZ90" s="180"/>
      <c r="BA90" s="180"/>
      <c r="BB90" s="180"/>
      <c r="BC90" s="180"/>
      <c r="BD90" s="180"/>
      <c r="BE90" s="180"/>
      <c r="BF90" s="180"/>
      <c r="BG90" s="180"/>
      <c r="BH90" s="180"/>
      <c r="BI90" s="180"/>
      <c r="BJ90" s="180"/>
      <c r="BK90" s="180"/>
      <c r="BL90" s="180"/>
      <c r="BM90" s="180"/>
      <c r="BN90" s="180"/>
      <c r="BO90" s="180"/>
      <c r="BP90" s="180"/>
      <c r="BQ90" s="180"/>
      <c r="BR90" s="180"/>
      <c r="BS90" s="180"/>
      <c r="BT90" s="180"/>
      <c r="BU90" s="180"/>
      <c r="BV90" s="180"/>
      <c r="BW90" s="180"/>
      <c r="BX90" s="180"/>
      <c r="BY90" s="180"/>
      <c r="BZ90" s="180"/>
      <c r="CA90" s="180"/>
      <c r="CB90" s="180"/>
      <c r="CC90" s="180"/>
      <c r="CD90" s="180"/>
      <c r="CE90" s="180"/>
      <c r="CF90" s="180"/>
      <c r="CG90" s="180"/>
      <c r="CH90" s="180"/>
      <c r="CI90" s="180"/>
      <c r="CJ90" s="180"/>
      <c r="CK90" s="180"/>
      <c r="CL90" s="180"/>
      <c r="CM90" s="180"/>
      <c r="CN90" s="180"/>
      <c r="CO90" s="180"/>
      <c r="CQ90" s="180"/>
      <c r="CR90" s="180"/>
      <c r="CS90" s="180"/>
      <c r="CT90" s="180"/>
      <c r="CV90" s="180"/>
      <c r="CW90" s="180"/>
      <c r="CX90" s="180"/>
      <c r="CY90" s="180"/>
      <c r="DA90" s="180"/>
      <c r="DB90" s="180"/>
      <c r="DC90" s="180"/>
      <c r="DD90" s="180"/>
      <c r="DF90" s="180"/>
      <c r="DG90" s="180"/>
      <c r="DH90" s="180"/>
      <c r="DI90" s="180"/>
      <c r="DK90" s="180"/>
      <c r="DL90" s="180"/>
      <c r="DM90" s="180"/>
      <c r="DN90" s="180"/>
      <c r="DO90" s="180"/>
      <c r="DQ90" s="180"/>
      <c r="DR90" s="180"/>
      <c r="DS90" s="180"/>
      <c r="DT90" s="180"/>
      <c r="DU90" s="180"/>
      <c r="DW90" s="180"/>
      <c r="DX90" s="180"/>
      <c r="DY90" s="180"/>
      <c r="DZ90" s="180"/>
      <c r="EA90" s="180"/>
      <c r="EC90" s="180"/>
      <c r="ED90" s="180"/>
      <c r="EE90" s="180"/>
      <c r="EF90" s="180"/>
      <c r="EG90" s="180"/>
      <c r="EI90" s="180"/>
      <c r="EJ90" s="180"/>
      <c r="EK90" s="180"/>
      <c r="EL90" s="180"/>
      <c r="EM90" s="180"/>
      <c r="EO90" s="180"/>
      <c r="EP90" s="180"/>
      <c r="EQ90" s="180"/>
      <c r="ER90" s="180"/>
      <c r="ES90" s="180"/>
      <c r="ET90" s="180"/>
      <c r="EW90" s="180"/>
    </row>
    <row r="91" spans="1:153">
      <c r="K91" s="180"/>
      <c r="L91" s="180"/>
      <c r="N91" s="180"/>
      <c r="O91" s="180"/>
      <c r="P91" s="180"/>
      <c r="R91" s="180"/>
      <c r="S91" s="180"/>
      <c r="T91" s="180"/>
      <c r="U91" s="180"/>
      <c r="V91" s="180"/>
      <c r="W91" s="180"/>
      <c r="X91" s="180"/>
      <c r="Y91" s="180"/>
      <c r="Z91" s="180"/>
      <c r="AC91" s="180"/>
      <c r="AD91" s="180"/>
      <c r="AG91" s="180"/>
      <c r="AH91" s="180"/>
      <c r="AI91" s="180"/>
      <c r="AK91" s="180"/>
      <c r="AL91" s="180"/>
      <c r="AM91" s="180"/>
      <c r="AN91" s="180"/>
      <c r="AP91" s="180"/>
      <c r="AQ91" s="180"/>
      <c r="AR91" s="180"/>
      <c r="AS91" s="180"/>
      <c r="AT91" s="180"/>
      <c r="AU91" s="180"/>
      <c r="AV91" s="180"/>
      <c r="AW91" s="180"/>
      <c r="AX91" s="180"/>
      <c r="AY91" s="180"/>
      <c r="AZ91" s="180"/>
      <c r="BA91" s="180"/>
      <c r="BB91" s="180"/>
      <c r="BC91" s="180"/>
      <c r="BD91" s="180"/>
      <c r="BE91" s="180"/>
      <c r="BF91" s="180"/>
      <c r="BG91" s="180"/>
      <c r="BH91" s="180"/>
      <c r="BI91" s="180"/>
      <c r="BJ91" s="180"/>
      <c r="BK91" s="180"/>
      <c r="BL91" s="180"/>
      <c r="BM91" s="180"/>
      <c r="BN91" s="180"/>
      <c r="BO91" s="180"/>
      <c r="BP91" s="180"/>
      <c r="BQ91" s="180"/>
      <c r="BR91" s="180"/>
      <c r="BS91" s="180"/>
      <c r="BT91" s="180"/>
      <c r="BU91" s="180"/>
      <c r="BV91" s="180"/>
      <c r="BW91" s="180"/>
      <c r="BX91" s="180"/>
      <c r="BY91" s="180"/>
      <c r="BZ91" s="180"/>
      <c r="CA91" s="180"/>
      <c r="CB91" s="180"/>
      <c r="CC91" s="180"/>
      <c r="CD91" s="180"/>
      <c r="CE91" s="180"/>
      <c r="CF91" s="180"/>
      <c r="CG91" s="180"/>
      <c r="CH91" s="180"/>
      <c r="CI91" s="180"/>
      <c r="CJ91" s="180"/>
      <c r="CK91" s="180"/>
      <c r="CL91" s="180"/>
      <c r="CM91" s="180"/>
      <c r="CN91" s="180"/>
      <c r="CO91" s="180"/>
      <c r="CQ91" s="180"/>
      <c r="CR91" s="180"/>
      <c r="CS91" s="180"/>
      <c r="CT91" s="180"/>
      <c r="CV91" s="180"/>
      <c r="CW91" s="180"/>
      <c r="CX91" s="180"/>
      <c r="CY91" s="180"/>
      <c r="DA91" s="180"/>
      <c r="DB91" s="180"/>
      <c r="DC91" s="180"/>
      <c r="DD91" s="180"/>
      <c r="DF91" s="180"/>
      <c r="DG91" s="180"/>
      <c r="DH91" s="180"/>
      <c r="DI91" s="180"/>
      <c r="DK91" s="180"/>
      <c r="DL91" s="180"/>
      <c r="DM91" s="180"/>
      <c r="DN91" s="180"/>
      <c r="DO91" s="180"/>
      <c r="DQ91" s="180"/>
      <c r="DR91" s="180"/>
      <c r="DS91" s="180"/>
      <c r="DT91" s="180"/>
      <c r="DU91" s="180"/>
      <c r="DW91" s="180"/>
      <c r="DX91" s="180"/>
      <c r="DY91" s="180"/>
      <c r="DZ91" s="180"/>
      <c r="EA91" s="180"/>
      <c r="EC91" s="180"/>
      <c r="ED91" s="180"/>
      <c r="EE91" s="180"/>
      <c r="EF91" s="180"/>
      <c r="EG91" s="180"/>
      <c r="EI91" s="180"/>
      <c r="EJ91" s="180"/>
      <c r="EK91" s="180"/>
      <c r="EL91" s="180"/>
      <c r="EM91" s="180"/>
      <c r="EO91" s="180"/>
      <c r="EP91" s="180"/>
      <c r="EQ91" s="180"/>
      <c r="ER91" s="180"/>
      <c r="ES91" s="180"/>
      <c r="ET91" s="180"/>
      <c r="EW91" s="180"/>
    </row>
    <row r="92" spans="1:153">
      <c r="K92" s="180"/>
      <c r="L92" s="180"/>
      <c r="N92" s="180"/>
      <c r="O92" s="180"/>
      <c r="P92" s="180"/>
      <c r="R92" s="180"/>
      <c r="S92" s="180"/>
      <c r="T92" s="180"/>
      <c r="U92" s="180"/>
      <c r="V92" s="180"/>
      <c r="W92" s="180"/>
      <c r="X92" s="180"/>
      <c r="Y92" s="180"/>
      <c r="Z92" s="180"/>
      <c r="AC92" s="180"/>
      <c r="AD92" s="180"/>
      <c r="AG92" s="180"/>
      <c r="AH92" s="180"/>
      <c r="AI92" s="180"/>
      <c r="AK92" s="180"/>
      <c r="AL92" s="180"/>
      <c r="AM92" s="180"/>
      <c r="AN92" s="180"/>
      <c r="AP92" s="180"/>
      <c r="AQ92" s="180"/>
      <c r="AR92" s="180"/>
      <c r="AS92" s="180"/>
      <c r="AT92" s="180"/>
      <c r="AU92" s="180"/>
      <c r="AV92" s="180"/>
      <c r="AW92" s="180"/>
      <c r="AX92" s="180"/>
      <c r="AY92" s="180"/>
      <c r="AZ92" s="180"/>
      <c r="BA92" s="180"/>
      <c r="BB92" s="180"/>
      <c r="BC92" s="180"/>
      <c r="BD92" s="180"/>
      <c r="BE92" s="180"/>
      <c r="BF92" s="180"/>
      <c r="BG92" s="180"/>
      <c r="BH92" s="180"/>
      <c r="BI92" s="180"/>
      <c r="BJ92" s="180"/>
      <c r="BK92" s="180"/>
      <c r="BL92" s="180"/>
      <c r="BM92" s="180"/>
      <c r="BN92" s="180"/>
      <c r="BO92" s="180"/>
      <c r="BP92" s="180"/>
      <c r="BQ92" s="180"/>
      <c r="BR92" s="180"/>
      <c r="BS92" s="180"/>
      <c r="BT92" s="180"/>
      <c r="BU92" s="180"/>
      <c r="BV92" s="180"/>
      <c r="BW92" s="180"/>
      <c r="BX92" s="180"/>
      <c r="BY92" s="180"/>
      <c r="BZ92" s="180"/>
      <c r="CA92" s="180"/>
      <c r="CB92" s="180"/>
      <c r="CC92" s="180"/>
      <c r="CD92" s="180"/>
      <c r="CE92" s="180"/>
      <c r="CF92" s="180"/>
      <c r="CG92" s="180"/>
      <c r="CH92" s="180"/>
      <c r="CI92" s="180"/>
      <c r="CJ92" s="180"/>
      <c r="CK92" s="180"/>
      <c r="CL92" s="180"/>
      <c r="CM92" s="180"/>
      <c r="CN92" s="180"/>
      <c r="CO92" s="180"/>
      <c r="CQ92" s="180"/>
      <c r="CR92" s="180"/>
      <c r="CS92" s="180"/>
      <c r="CT92" s="180"/>
      <c r="CV92" s="180"/>
      <c r="CW92" s="180"/>
      <c r="CX92" s="180"/>
      <c r="CY92" s="180"/>
      <c r="DA92" s="180"/>
      <c r="DB92" s="180"/>
      <c r="DC92" s="180"/>
      <c r="DD92" s="180"/>
      <c r="DF92" s="180"/>
      <c r="DG92" s="180"/>
      <c r="DH92" s="180"/>
      <c r="DI92" s="180"/>
      <c r="DK92" s="180"/>
      <c r="DL92" s="180"/>
      <c r="DM92" s="180"/>
      <c r="DN92" s="180"/>
      <c r="DO92" s="180"/>
      <c r="DQ92" s="180"/>
      <c r="DR92" s="180"/>
      <c r="DS92" s="180"/>
      <c r="DT92" s="180"/>
      <c r="DU92" s="180"/>
      <c r="DW92" s="180"/>
      <c r="DX92" s="180"/>
      <c r="DY92" s="180"/>
      <c r="DZ92" s="180"/>
      <c r="EA92" s="180"/>
      <c r="EC92" s="180"/>
      <c r="ED92" s="180"/>
      <c r="EE92" s="180"/>
      <c r="EF92" s="180"/>
      <c r="EG92" s="180"/>
      <c r="EI92" s="180"/>
      <c r="EJ92" s="180"/>
      <c r="EK92" s="180"/>
      <c r="EL92" s="180"/>
      <c r="EM92" s="180"/>
      <c r="EO92" s="180"/>
      <c r="EP92" s="180"/>
      <c r="EQ92" s="180"/>
      <c r="ER92" s="180"/>
      <c r="ES92" s="180"/>
      <c r="ET92" s="180"/>
      <c r="EW92" s="180"/>
    </row>
    <row r="93" spans="1:153">
      <c r="K93" s="180"/>
      <c r="L93" s="180"/>
      <c r="N93" s="180"/>
      <c r="O93" s="180"/>
      <c r="P93" s="180"/>
      <c r="R93" s="180"/>
      <c r="S93" s="180"/>
      <c r="T93" s="180"/>
      <c r="U93" s="180"/>
      <c r="V93" s="180"/>
      <c r="W93" s="180"/>
      <c r="X93" s="180"/>
      <c r="Y93" s="180"/>
      <c r="Z93" s="180"/>
      <c r="AC93" s="180"/>
      <c r="AD93" s="180"/>
      <c r="AG93" s="180"/>
      <c r="AH93" s="180"/>
      <c r="AI93" s="180"/>
      <c r="AK93" s="180"/>
      <c r="AL93" s="180"/>
      <c r="AM93" s="180"/>
      <c r="AN93" s="180"/>
      <c r="AP93" s="180"/>
      <c r="AQ93" s="180"/>
      <c r="AR93" s="180"/>
      <c r="AS93" s="180"/>
      <c r="AT93" s="180"/>
      <c r="AU93" s="180"/>
      <c r="AV93" s="180"/>
      <c r="AW93" s="180"/>
      <c r="AX93" s="180"/>
      <c r="AY93" s="180"/>
      <c r="AZ93" s="180"/>
      <c r="BA93" s="180"/>
      <c r="BB93" s="180"/>
      <c r="BC93" s="180"/>
      <c r="BD93" s="180"/>
      <c r="BE93" s="180"/>
      <c r="BF93" s="180"/>
      <c r="BG93" s="180"/>
      <c r="BH93" s="180"/>
      <c r="BI93" s="180"/>
      <c r="BJ93" s="180"/>
      <c r="BK93" s="180"/>
      <c r="BL93" s="180"/>
      <c r="BM93" s="180"/>
      <c r="BN93" s="180"/>
      <c r="BO93" s="180"/>
      <c r="BP93" s="180"/>
      <c r="BQ93" s="180"/>
      <c r="BR93" s="180"/>
      <c r="BS93" s="180"/>
      <c r="BT93" s="180"/>
      <c r="BU93" s="180"/>
      <c r="BV93" s="180"/>
      <c r="BW93" s="180"/>
      <c r="BX93" s="180"/>
      <c r="BY93" s="180"/>
      <c r="BZ93" s="180"/>
      <c r="CA93" s="180"/>
      <c r="CB93" s="180"/>
      <c r="CC93" s="180"/>
      <c r="CD93" s="180"/>
      <c r="CE93" s="180"/>
      <c r="CF93" s="180"/>
      <c r="CG93" s="180"/>
      <c r="CH93" s="180"/>
      <c r="CI93" s="180"/>
      <c r="CJ93" s="180"/>
      <c r="CK93" s="180"/>
      <c r="CL93" s="180"/>
      <c r="CM93" s="180"/>
      <c r="CN93" s="180"/>
      <c r="CO93" s="180"/>
      <c r="CQ93" s="180"/>
      <c r="CR93" s="180"/>
      <c r="CS93" s="180"/>
      <c r="CT93" s="180"/>
      <c r="CV93" s="180"/>
      <c r="CW93" s="180"/>
      <c r="CX93" s="180"/>
      <c r="CY93" s="180"/>
      <c r="DA93" s="180"/>
      <c r="DB93" s="180"/>
      <c r="DC93" s="180"/>
      <c r="DD93" s="180"/>
      <c r="DF93" s="180"/>
      <c r="DG93" s="180"/>
      <c r="DH93" s="180"/>
      <c r="DI93" s="180"/>
      <c r="DK93" s="180"/>
      <c r="DL93" s="180"/>
      <c r="DM93" s="180"/>
      <c r="DN93" s="180"/>
      <c r="DO93" s="180"/>
      <c r="DQ93" s="180"/>
      <c r="DR93" s="180"/>
      <c r="DS93" s="180"/>
      <c r="DT93" s="180"/>
      <c r="DU93" s="180"/>
      <c r="DW93" s="180"/>
      <c r="DX93" s="180"/>
      <c r="DY93" s="180"/>
      <c r="DZ93" s="180"/>
      <c r="EA93" s="180"/>
      <c r="EC93" s="180"/>
      <c r="ED93" s="180"/>
      <c r="EE93" s="180"/>
      <c r="EF93" s="180"/>
      <c r="EG93" s="180"/>
      <c r="EI93" s="180"/>
      <c r="EJ93" s="180"/>
      <c r="EK93" s="180"/>
      <c r="EL93" s="180"/>
      <c r="EM93" s="180"/>
      <c r="EO93" s="180"/>
      <c r="EP93" s="180"/>
      <c r="EQ93" s="180"/>
      <c r="ER93" s="180"/>
      <c r="ES93" s="180"/>
      <c r="ET93" s="180"/>
      <c r="EW93" s="180"/>
    </row>
    <row r="94" spans="1:153">
      <c r="K94" s="180"/>
      <c r="L94" s="180"/>
      <c r="N94" s="180"/>
      <c r="O94" s="180"/>
      <c r="P94" s="180"/>
      <c r="R94" s="180"/>
      <c r="S94" s="180"/>
      <c r="T94" s="180"/>
      <c r="U94" s="180"/>
      <c r="V94" s="180"/>
      <c r="W94" s="180"/>
      <c r="X94" s="180"/>
      <c r="Y94" s="180"/>
      <c r="Z94" s="180"/>
      <c r="AC94" s="180"/>
      <c r="AD94" s="180"/>
      <c r="AG94" s="180"/>
      <c r="AH94" s="180"/>
      <c r="AI94" s="180"/>
      <c r="AK94" s="180"/>
      <c r="AL94" s="180"/>
      <c r="AM94" s="180"/>
      <c r="AN94" s="180"/>
      <c r="AP94" s="180"/>
      <c r="AQ94" s="180"/>
      <c r="AR94" s="180"/>
      <c r="AS94" s="180"/>
      <c r="AT94" s="180"/>
      <c r="AU94" s="180"/>
      <c r="AV94" s="180"/>
      <c r="AW94" s="180"/>
      <c r="AX94" s="180"/>
      <c r="AY94" s="180"/>
      <c r="AZ94" s="180"/>
      <c r="BA94" s="180"/>
      <c r="BB94" s="180"/>
      <c r="BC94" s="180"/>
      <c r="BD94" s="180"/>
      <c r="BE94" s="180"/>
      <c r="BF94" s="180"/>
      <c r="BG94" s="180"/>
      <c r="BH94" s="180"/>
      <c r="BI94" s="180"/>
      <c r="BJ94" s="180"/>
      <c r="BK94" s="180"/>
      <c r="BL94" s="180"/>
      <c r="BM94" s="180"/>
      <c r="BN94" s="180"/>
      <c r="BO94" s="180"/>
      <c r="BP94" s="180"/>
      <c r="BQ94" s="180"/>
      <c r="BR94" s="180"/>
      <c r="BS94" s="180"/>
      <c r="BT94" s="180"/>
      <c r="BU94" s="180"/>
      <c r="BV94" s="180"/>
      <c r="BW94" s="180"/>
      <c r="BX94" s="180"/>
      <c r="BY94" s="180"/>
      <c r="BZ94" s="180"/>
      <c r="CA94" s="180"/>
      <c r="CB94" s="180"/>
      <c r="CC94" s="180"/>
      <c r="CD94" s="180"/>
      <c r="CE94" s="180"/>
      <c r="CF94" s="180"/>
      <c r="CG94" s="180"/>
      <c r="CH94" s="180"/>
      <c r="CI94" s="180"/>
      <c r="CJ94" s="180"/>
      <c r="CK94" s="180"/>
      <c r="CL94" s="180"/>
      <c r="CM94" s="180"/>
      <c r="CN94" s="180"/>
      <c r="CO94" s="180"/>
      <c r="CQ94" s="180"/>
      <c r="CR94" s="180"/>
      <c r="CS94" s="180"/>
      <c r="CT94" s="180"/>
      <c r="CV94" s="180"/>
      <c r="CW94" s="180"/>
      <c r="CX94" s="180"/>
      <c r="CY94" s="180"/>
      <c r="DA94" s="180"/>
      <c r="DB94" s="180"/>
      <c r="DC94" s="180"/>
      <c r="DD94" s="180"/>
      <c r="DF94" s="180"/>
      <c r="DG94" s="180"/>
      <c r="DH94" s="180"/>
      <c r="DI94" s="180"/>
      <c r="DK94" s="180"/>
      <c r="DL94" s="180"/>
      <c r="DM94" s="180"/>
      <c r="DN94" s="180"/>
      <c r="DO94" s="180"/>
      <c r="DQ94" s="180"/>
      <c r="DR94" s="180"/>
      <c r="DS94" s="180"/>
      <c r="DT94" s="180"/>
      <c r="DU94" s="180"/>
      <c r="DW94" s="180"/>
      <c r="DX94" s="180"/>
      <c r="DY94" s="180"/>
      <c r="DZ94" s="180"/>
      <c r="EA94" s="180"/>
      <c r="EC94" s="180"/>
      <c r="ED94" s="180"/>
      <c r="EE94" s="180"/>
      <c r="EF94" s="180"/>
      <c r="EG94" s="180"/>
      <c r="EI94" s="180"/>
      <c r="EJ94" s="180"/>
      <c r="EK94" s="180"/>
      <c r="EL94" s="180"/>
      <c r="EM94" s="180"/>
      <c r="EO94" s="180"/>
      <c r="EP94" s="180"/>
      <c r="EQ94" s="180"/>
      <c r="ER94" s="180"/>
      <c r="ES94" s="180"/>
      <c r="ET94" s="180"/>
      <c r="EW94" s="180"/>
    </row>
    <row r="95" spans="1:153">
      <c r="A95">
        <v>1</v>
      </c>
      <c r="B95">
        <f>+A95+1</f>
        <v>2</v>
      </c>
      <c r="C95" s="194">
        <f t="shared" ref="C95:BN95" si="73">+B95+1</f>
        <v>3</v>
      </c>
      <c r="D95" s="194">
        <f t="shared" si="73"/>
        <v>4</v>
      </c>
      <c r="E95" s="194">
        <f t="shared" si="73"/>
        <v>5</v>
      </c>
      <c r="F95" s="194">
        <f t="shared" si="73"/>
        <v>6</v>
      </c>
      <c r="G95" s="194">
        <f t="shared" si="73"/>
        <v>7</v>
      </c>
      <c r="H95" s="194">
        <f t="shared" si="73"/>
        <v>8</v>
      </c>
      <c r="I95" s="194">
        <f t="shared" si="73"/>
        <v>9</v>
      </c>
      <c r="J95" s="194">
        <f t="shared" si="73"/>
        <v>10</v>
      </c>
      <c r="K95" s="194">
        <f t="shared" si="73"/>
        <v>11</v>
      </c>
      <c r="L95" s="194">
        <f t="shared" si="73"/>
        <v>12</v>
      </c>
      <c r="M95" s="194">
        <f t="shared" si="73"/>
        <v>13</v>
      </c>
      <c r="N95" s="194">
        <f t="shared" si="73"/>
        <v>14</v>
      </c>
      <c r="O95" s="194">
        <f t="shared" si="73"/>
        <v>15</v>
      </c>
      <c r="P95" s="194">
        <f t="shared" si="73"/>
        <v>16</v>
      </c>
      <c r="Q95" s="194">
        <f t="shared" si="73"/>
        <v>17</v>
      </c>
      <c r="R95" s="194">
        <f t="shared" si="73"/>
        <v>18</v>
      </c>
      <c r="S95" s="194">
        <f t="shared" si="73"/>
        <v>19</v>
      </c>
      <c r="T95" s="194">
        <f t="shared" si="73"/>
        <v>20</v>
      </c>
      <c r="U95" s="194">
        <f t="shared" si="73"/>
        <v>21</v>
      </c>
      <c r="V95" s="194">
        <f t="shared" si="73"/>
        <v>22</v>
      </c>
      <c r="W95" s="194">
        <f t="shared" si="73"/>
        <v>23</v>
      </c>
      <c r="X95" s="194">
        <f t="shared" si="73"/>
        <v>24</v>
      </c>
      <c r="Y95" s="194">
        <f t="shared" si="73"/>
        <v>25</v>
      </c>
      <c r="Z95" s="194">
        <f t="shared" si="73"/>
        <v>26</v>
      </c>
      <c r="AA95" s="194">
        <f t="shared" si="73"/>
        <v>27</v>
      </c>
      <c r="AB95" s="194">
        <f t="shared" si="73"/>
        <v>28</v>
      </c>
      <c r="AC95" s="194">
        <f t="shared" si="73"/>
        <v>29</v>
      </c>
      <c r="AD95" s="194">
        <f t="shared" si="73"/>
        <v>30</v>
      </c>
      <c r="AE95" s="194">
        <f t="shared" si="73"/>
        <v>31</v>
      </c>
      <c r="AF95" s="194">
        <f t="shared" si="73"/>
        <v>32</v>
      </c>
      <c r="AG95" s="194">
        <f t="shared" si="73"/>
        <v>33</v>
      </c>
      <c r="AH95" s="194">
        <f t="shared" si="73"/>
        <v>34</v>
      </c>
      <c r="AI95" s="194">
        <f t="shared" si="73"/>
        <v>35</v>
      </c>
      <c r="AJ95" s="194">
        <f t="shared" si="73"/>
        <v>36</v>
      </c>
      <c r="AK95" s="194">
        <f t="shared" si="73"/>
        <v>37</v>
      </c>
      <c r="AL95" s="194">
        <f t="shared" si="73"/>
        <v>38</v>
      </c>
      <c r="AM95" s="194">
        <f t="shared" si="73"/>
        <v>39</v>
      </c>
      <c r="AN95" s="194">
        <f t="shared" si="73"/>
        <v>40</v>
      </c>
      <c r="AO95" s="194">
        <f t="shared" si="73"/>
        <v>41</v>
      </c>
      <c r="AP95" s="194">
        <f t="shared" si="73"/>
        <v>42</v>
      </c>
      <c r="AQ95" s="194">
        <f t="shared" si="73"/>
        <v>43</v>
      </c>
      <c r="AR95" s="194">
        <f t="shared" si="73"/>
        <v>44</v>
      </c>
      <c r="AS95" s="194">
        <f t="shared" si="73"/>
        <v>45</v>
      </c>
      <c r="AT95" s="194">
        <f t="shared" si="73"/>
        <v>46</v>
      </c>
      <c r="AU95" s="194">
        <f t="shared" si="73"/>
        <v>47</v>
      </c>
      <c r="AV95" s="194">
        <f t="shared" si="73"/>
        <v>48</v>
      </c>
      <c r="AW95" s="194">
        <f t="shared" si="73"/>
        <v>49</v>
      </c>
      <c r="AX95" s="194">
        <f t="shared" si="73"/>
        <v>50</v>
      </c>
      <c r="AY95" s="194">
        <f t="shared" si="73"/>
        <v>51</v>
      </c>
      <c r="AZ95" s="194">
        <f t="shared" si="73"/>
        <v>52</v>
      </c>
      <c r="BA95" s="194">
        <f t="shared" si="73"/>
        <v>53</v>
      </c>
      <c r="BB95" s="194">
        <f t="shared" si="73"/>
        <v>54</v>
      </c>
      <c r="BC95" s="194">
        <f t="shared" si="73"/>
        <v>55</v>
      </c>
      <c r="BD95" s="194">
        <f t="shared" si="73"/>
        <v>56</v>
      </c>
      <c r="BE95" s="194">
        <f t="shared" si="73"/>
        <v>57</v>
      </c>
      <c r="BF95" s="194">
        <f t="shared" si="73"/>
        <v>58</v>
      </c>
      <c r="BG95" s="194">
        <f t="shared" si="73"/>
        <v>59</v>
      </c>
      <c r="BH95" s="194">
        <f t="shared" si="73"/>
        <v>60</v>
      </c>
      <c r="BI95" s="194">
        <f t="shared" si="73"/>
        <v>61</v>
      </c>
      <c r="BJ95" s="194">
        <f t="shared" si="73"/>
        <v>62</v>
      </c>
      <c r="BK95" s="194">
        <f t="shared" si="73"/>
        <v>63</v>
      </c>
      <c r="BL95" s="194">
        <f t="shared" si="73"/>
        <v>64</v>
      </c>
      <c r="BM95" s="194">
        <f t="shared" si="73"/>
        <v>65</v>
      </c>
      <c r="BN95" s="194">
        <f t="shared" si="73"/>
        <v>66</v>
      </c>
      <c r="BO95" s="194">
        <f t="shared" ref="BO95:DZ95" si="74">+BN95+1</f>
        <v>67</v>
      </c>
      <c r="BP95" s="194">
        <f t="shared" si="74"/>
        <v>68</v>
      </c>
      <c r="BQ95" s="194">
        <f t="shared" si="74"/>
        <v>69</v>
      </c>
      <c r="BR95" s="194">
        <f t="shared" si="74"/>
        <v>70</v>
      </c>
      <c r="BS95" s="194">
        <f t="shared" si="74"/>
        <v>71</v>
      </c>
      <c r="BT95" s="194">
        <f t="shared" si="74"/>
        <v>72</v>
      </c>
      <c r="BU95" s="194">
        <f t="shared" si="74"/>
        <v>73</v>
      </c>
      <c r="BV95" s="194">
        <f t="shared" si="74"/>
        <v>74</v>
      </c>
      <c r="BW95" s="194">
        <f t="shared" si="74"/>
        <v>75</v>
      </c>
      <c r="BX95" s="194">
        <f t="shared" si="74"/>
        <v>76</v>
      </c>
      <c r="BY95" s="194">
        <f t="shared" si="74"/>
        <v>77</v>
      </c>
      <c r="BZ95" s="194">
        <f t="shared" si="74"/>
        <v>78</v>
      </c>
      <c r="CA95" s="194">
        <f t="shared" si="74"/>
        <v>79</v>
      </c>
      <c r="CB95" s="194">
        <f t="shared" si="74"/>
        <v>80</v>
      </c>
      <c r="CC95" s="194">
        <f t="shared" si="74"/>
        <v>81</v>
      </c>
      <c r="CD95" s="194">
        <f t="shared" si="74"/>
        <v>82</v>
      </c>
      <c r="CE95" s="194">
        <f t="shared" si="74"/>
        <v>83</v>
      </c>
      <c r="CF95" s="194">
        <f t="shared" si="74"/>
        <v>84</v>
      </c>
      <c r="CG95" s="194">
        <f t="shared" si="74"/>
        <v>85</v>
      </c>
      <c r="CH95" s="194">
        <f t="shared" si="74"/>
        <v>86</v>
      </c>
      <c r="CI95" s="194">
        <f t="shared" si="74"/>
        <v>87</v>
      </c>
      <c r="CJ95" s="194">
        <f t="shared" si="74"/>
        <v>88</v>
      </c>
      <c r="CK95" s="194">
        <f t="shared" si="74"/>
        <v>89</v>
      </c>
      <c r="CL95" s="194">
        <f t="shared" si="74"/>
        <v>90</v>
      </c>
      <c r="CM95" s="194">
        <f t="shared" si="74"/>
        <v>91</v>
      </c>
      <c r="CN95" s="194">
        <f t="shared" si="74"/>
        <v>92</v>
      </c>
      <c r="CO95" s="194">
        <f t="shared" si="74"/>
        <v>93</v>
      </c>
      <c r="CP95" s="194">
        <f t="shared" si="74"/>
        <v>94</v>
      </c>
      <c r="CQ95" s="180">
        <f t="shared" si="74"/>
        <v>95</v>
      </c>
      <c r="CR95" s="194">
        <f t="shared" si="74"/>
        <v>96</v>
      </c>
      <c r="CS95" s="194">
        <f t="shared" si="74"/>
        <v>97</v>
      </c>
      <c r="CT95" s="180">
        <f t="shared" si="74"/>
        <v>98</v>
      </c>
      <c r="CU95" s="194">
        <f t="shared" si="74"/>
        <v>99</v>
      </c>
      <c r="CV95" s="180">
        <f t="shared" si="74"/>
        <v>100</v>
      </c>
      <c r="CW95" s="194">
        <f t="shared" si="74"/>
        <v>101</v>
      </c>
      <c r="CX95" s="194">
        <f t="shared" si="74"/>
        <v>102</v>
      </c>
      <c r="CY95" s="180">
        <f t="shared" si="74"/>
        <v>103</v>
      </c>
      <c r="CZ95" s="194">
        <f t="shared" si="74"/>
        <v>104</v>
      </c>
      <c r="DA95" s="180">
        <f t="shared" si="74"/>
        <v>105</v>
      </c>
      <c r="DB95" s="194">
        <f t="shared" si="74"/>
        <v>106</v>
      </c>
      <c r="DC95" s="194">
        <f t="shared" si="74"/>
        <v>107</v>
      </c>
      <c r="DD95" s="180">
        <f t="shared" si="74"/>
        <v>108</v>
      </c>
      <c r="DE95" s="194">
        <f t="shared" si="74"/>
        <v>109</v>
      </c>
      <c r="DF95" s="180">
        <f t="shared" si="74"/>
        <v>110</v>
      </c>
      <c r="DG95" s="194">
        <f t="shared" si="74"/>
        <v>111</v>
      </c>
      <c r="DH95" s="194">
        <f t="shared" si="74"/>
        <v>112</v>
      </c>
      <c r="DI95" s="180">
        <f t="shared" si="74"/>
        <v>113</v>
      </c>
      <c r="DJ95" s="194">
        <f t="shared" si="74"/>
        <v>114</v>
      </c>
      <c r="DK95" s="180">
        <f t="shared" si="74"/>
        <v>115</v>
      </c>
      <c r="DL95" s="194">
        <f t="shared" si="74"/>
        <v>116</v>
      </c>
      <c r="DM95" s="180">
        <f t="shared" si="74"/>
        <v>117</v>
      </c>
      <c r="DN95" s="194">
        <f t="shared" si="74"/>
        <v>118</v>
      </c>
      <c r="DO95" s="180">
        <f t="shared" si="74"/>
        <v>119</v>
      </c>
      <c r="DP95" s="194">
        <f t="shared" si="74"/>
        <v>120</v>
      </c>
      <c r="DQ95" s="180">
        <f t="shared" si="74"/>
        <v>121</v>
      </c>
      <c r="DR95" s="194">
        <f t="shared" si="74"/>
        <v>122</v>
      </c>
      <c r="DS95" s="194">
        <f t="shared" si="74"/>
        <v>123</v>
      </c>
      <c r="DT95" s="180">
        <f t="shared" si="74"/>
        <v>124</v>
      </c>
      <c r="DU95" s="194">
        <f t="shared" si="74"/>
        <v>125</v>
      </c>
      <c r="DV95" s="194">
        <f t="shared" si="74"/>
        <v>126</v>
      </c>
      <c r="DW95" s="180">
        <f t="shared" si="74"/>
        <v>127</v>
      </c>
      <c r="DX95" s="194">
        <f t="shared" si="74"/>
        <v>128</v>
      </c>
      <c r="DY95" s="180">
        <f t="shared" si="74"/>
        <v>129</v>
      </c>
      <c r="DZ95" s="194">
        <f t="shared" si="74"/>
        <v>130</v>
      </c>
      <c r="EA95" s="194">
        <f t="shared" ref="EA95:EW95" si="75">+DZ95+1</f>
        <v>131</v>
      </c>
      <c r="EB95" s="194">
        <f t="shared" si="75"/>
        <v>132</v>
      </c>
      <c r="EC95" s="180">
        <f t="shared" si="75"/>
        <v>133</v>
      </c>
      <c r="ED95" s="194">
        <f t="shared" si="75"/>
        <v>134</v>
      </c>
      <c r="EE95" s="194">
        <f t="shared" si="75"/>
        <v>135</v>
      </c>
      <c r="EF95" s="180">
        <f t="shared" si="75"/>
        <v>136</v>
      </c>
      <c r="EG95" s="180">
        <f t="shared" si="75"/>
        <v>137</v>
      </c>
      <c r="EH95" s="194">
        <f t="shared" si="75"/>
        <v>138</v>
      </c>
      <c r="EI95" s="180">
        <f t="shared" si="75"/>
        <v>139</v>
      </c>
      <c r="EJ95" s="194">
        <f t="shared" si="75"/>
        <v>140</v>
      </c>
      <c r="EK95" s="180">
        <f t="shared" si="75"/>
        <v>141</v>
      </c>
      <c r="EL95" s="194">
        <f t="shared" si="75"/>
        <v>142</v>
      </c>
      <c r="EM95" s="180">
        <f t="shared" si="75"/>
        <v>143</v>
      </c>
      <c r="EN95" s="194">
        <f t="shared" si="75"/>
        <v>144</v>
      </c>
      <c r="EO95" s="180">
        <f t="shared" si="75"/>
        <v>145</v>
      </c>
      <c r="EP95" s="194">
        <f t="shared" si="75"/>
        <v>146</v>
      </c>
      <c r="EQ95" s="194">
        <f t="shared" si="75"/>
        <v>147</v>
      </c>
      <c r="ER95" s="180">
        <f t="shared" si="75"/>
        <v>148</v>
      </c>
      <c r="ES95" s="194">
        <f t="shared" si="75"/>
        <v>149</v>
      </c>
      <c r="ET95" s="194">
        <f t="shared" si="75"/>
        <v>150</v>
      </c>
      <c r="EU95" s="194">
        <f t="shared" si="75"/>
        <v>151</v>
      </c>
      <c r="EV95" s="194">
        <f t="shared" si="75"/>
        <v>152</v>
      </c>
      <c r="EW95" s="194">
        <f t="shared" si="75"/>
        <v>153</v>
      </c>
    </row>
    <row r="96" spans="1:153">
      <c r="A96" s="50" t="s">
        <v>8</v>
      </c>
      <c r="B96" s="50" t="s">
        <v>8</v>
      </c>
      <c r="C96" s="50" t="s">
        <v>8</v>
      </c>
      <c r="D96" s="50" t="s">
        <v>8</v>
      </c>
      <c r="E96" s="50" t="s">
        <v>8</v>
      </c>
      <c r="F96" s="50" t="s">
        <v>8</v>
      </c>
      <c r="G96" s="50" t="s">
        <v>8</v>
      </c>
      <c r="H96" s="50" t="s">
        <v>8</v>
      </c>
      <c r="I96" s="50" t="s">
        <v>8</v>
      </c>
      <c r="J96" s="50" t="s">
        <v>8</v>
      </c>
      <c r="K96" s="184" t="s">
        <v>8</v>
      </c>
      <c r="L96" s="184" t="s">
        <v>8</v>
      </c>
      <c r="M96" s="50" t="s">
        <v>8</v>
      </c>
      <c r="N96" s="184" t="s">
        <v>8</v>
      </c>
      <c r="O96" s="184" t="s">
        <v>8</v>
      </c>
      <c r="P96" s="184" t="s">
        <v>8</v>
      </c>
      <c r="Q96" s="50" t="s">
        <v>8</v>
      </c>
      <c r="R96" s="184" t="s">
        <v>8</v>
      </c>
      <c r="S96" s="184" t="s">
        <v>8</v>
      </c>
      <c r="T96" s="184" t="s">
        <v>8</v>
      </c>
      <c r="U96" s="184" t="s">
        <v>8</v>
      </c>
      <c r="V96" s="184" t="s">
        <v>8</v>
      </c>
      <c r="W96" s="184" t="s">
        <v>8</v>
      </c>
      <c r="X96" s="184" t="s">
        <v>8</v>
      </c>
      <c r="Y96" s="184" t="s">
        <v>8</v>
      </c>
      <c r="Z96" s="184" t="s">
        <v>8</v>
      </c>
      <c r="AA96" s="50" t="s">
        <v>8</v>
      </c>
      <c r="AB96" s="50" t="s">
        <v>8</v>
      </c>
      <c r="AC96" s="184" t="s">
        <v>8</v>
      </c>
      <c r="AD96" s="184" t="s">
        <v>8</v>
      </c>
      <c r="AE96" s="50" t="s">
        <v>8</v>
      </c>
      <c r="AF96" s="50" t="s">
        <v>8</v>
      </c>
      <c r="AG96" s="184" t="s">
        <v>8</v>
      </c>
      <c r="AH96" s="184" t="s">
        <v>8</v>
      </c>
      <c r="AI96" s="184" t="s">
        <v>8</v>
      </c>
      <c r="AJ96" s="50" t="s">
        <v>8</v>
      </c>
      <c r="AK96" s="184" t="s">
        <v>8</v>
      </c>
      <c r="AL96" s="184" t="s">
        <v>8</v>
      </c>
      <c r="AM96" s="184" t="s">
        <v>8</v>
      </c>
      <c r="AN96" s="184" t="s">
        <v>8</v>
      </c>
      <c r="AO96" s="50" t="s">
        <v>8</v>
      </c>
      <c r="AP96" s="184" t="s">
        <v>8</v>
      </c>
      <c r="AQ96" s="184" t="s">
        <v>8</v>
      </c>
      <c r="AR96" s="184" t="s">
        <v>8</v>
      </c>
      <c r="AS96" s="184" t="s">
        <v>8</v>
      </c>
      <c r="AT96" s="184" t="s">
        <v>8</v>
      </c>
      <c r="AU96" s="184" t="s">
        <v>8</v>
      </c>
      <c r="AV96" s="184" t="s">
        <v>8</v>
      </c>
      <c r="AW96" s="184" t="s">
        <v>8</v>
      </c>
      <c r="AX96" s="184" t="s">
        <v>8</v>
      </c>
      <c r="AY96" s="184" t="s">
        <v>8</v>
      </c>
      <c r="AZ96" s="184" t="s">
        <v>8</v>
      </c>
      <c r="BA96" s="184" t="s">
        <v>8</v>
      </c>
      <c r="BB96" s="184" t="s">
        <v>8</v>
      </c>
      <c r="BC96" s="184" t="s">
        <v>8</v>
      </c>
      <c r="BD96" s="184" t="s">
        <v>8</v>
      </c>
      <c r="BE96" s="184" t="s">
        <v>8</v>
      </c>
      <c r="BF96" s="184" t="s">
        <v>8</v>
      </c>
      <c r="BG96" s="184" t="s">
        <v>8</v>
      </c>
      <c r="BH96" s="184" t="s">
        <v>8</v>
      </c>
      <c r="BI96" s="184" t="s">
        <v>8</v>
      </c>
      <c r="BJ96" s="184" t="s">
        <v>8</v>
      </c>
      <c r="BK96" s="184" t="s">
        <v>8</v>
      </c>
      <c r="BL96" s="184" t="s">
        <v>8</v>
      </c>
      <c r="BM96" s="184" t="s">
        <v>8</v>
      </c>
      <c r="BN96" s="184" t="s">
        <v>8</v>
      </c>
      <c r="BO96" s="184" t="s">
        <v>8</v>
      </c>
      <c r="BP96" s="184" t="s">
        <v>8</v>
      </c>
      <c r="BQ96" s="184" t="s">
        <v>8</v>
      </c>
      <c r="BR96" s="184" t="s">
        <v>8</v>
      </c>
      <c r="BS96" s="184" t="s">
        <v>8</v>
      </c>
      <c r="BT96" s="184" t="s">
        <v>8</v>
      </c>
      <c r="BU96" s="184" t="s">
        <v>8</v>
      </c>
      <c r="BV96" s="184" t="s">
        <v>8</v>
      </c>
      <c r="BW96" s="184" t="s">
        <v>8</v>
      </c>
      <c r="BX96" s="184" t="s">
        <v>8</v>
      </c>
      <c r="BY96" s="184" t="s">
        <v>8</v>
      </c>
      <c r="BZ96" s="184" t="s">
        <v>8</v>
      </c>
      <c r="CA96" s="184" t="s">
        <v>8</v>
      </c>
      <c r="CB96" s="184" t="s">
        <v>8</v>
      </c>
      <c r="CC96" s="184" t="s">
        <v>8</v>
      </c>
      <c r="CD96" s="184" t="s">
        <v>8</v>
      </c>
      <c r="CE96" s="184" t="s">
        <v>8</v>
      </c>
      <c r="CF96" s="184" t="s">
        <v>8</v>
      </c>
      <c r="CG96" s="184" t="s">
        <v>8</v>
      </c>
      <c r="CH96" s="184" t="s">
        <v>8</v>
      </c>
      <c r="CI96" s="184" t="s">
        <v>8</v>
      </c>
      <c r="CJ96" s="184" t="s">
        <v>8</v>
      </c>
      <c r="CK96" s="184" t="s">
        <v>8</v>
      </c>
      <c r="CL96" s="184" t="s">
        <v>8</v>
      </c>
      <c r="CM96" s="184" t="s">
        <v>8</v>
      </c>
      <c r="CN96" s="184" t="s">
        <v>8</v>
      </c>
      <c r="CO96" s="184" t="s">
        <v>8</v>
      </c>
      <c r="CP96" s="50" t="s">
        <v>8</v>
      </c>
      <c r="CQ96" s="50" t="s">
        <v>8</v>
      </c>
      <c r="CR96" s="184" t="s">
        <v>8</v>
      </c>
      <c r="CS96" s="184" t="s">
        <v>8</v>
      </c>
      <c r="CT96" s="184" t="s">
        <v>8</v>
      </c>
      <c r="CU96" s="50" t="s">
        <v>8</v>
      </c>
      <c r="CV96" s="50" t="s">
        <v>8</v>
      </c>
      <c r="CW96" s="184" t="s">
        <v>8</v>
      </c>
      <c r="CX96" s="184" t="s">
        <v>8</v>
      </c>
      <c r="CY96" s="50" t="s">
        <v>8</v>
      </c>
      <c r="CZ96" s="50" t="s">
        <v>8</v>
      </c>
      <c r="DA96" s="50" t="s">
        <v>8</v>
      </c>
      <c r="DB96" s="184" t="s">
        <v>8</v>
      </c>
      <c r="DC96" s="184" t="s">
        <v>8</v>
      </c>
      <c r="DD96" s="50" t="s">
        <v>8</v>
      </c>
      <c r="DE96" s="50" t="s">
        <v>8</v>
      </c>
      <c r="DF96" s="50" t="s">
        <v>8</v>
      </c>
      <c r="DG96" s="184" t="s">
        <v>8</v>
      </c>
      <c r="DH96" s="184" t="s">
        <v>8</v>
      </c>
      <c r="DI96" s="50" t="s">
        <v>8</v>
      </c>
      <c r="DJ96" s="50" t="s">
        <v>8</v>
      </c>
      <c r="DK96" s="50" t="s">
        <v>8</v>
      </c>
      <c r="DL96" s="184" t="s">
        <v>8</v>
      </c>
      <c r="DM96" s="50" t="s">
        <v>8</v>
      </c>
      <c r="DN96" s="184" t="s">
        <v>8</v>
      </c>
      <c r="DO96" s="50" t="s">
        <v>8</v>
      </c>
      <c r="DP96" s="50" t="s">
        <v>8</v>
      </c>
      <c r="DQ96" s="50" t="s">
        <v>8</v>
      </c>
      <c r="DR96" s="184" t="s">
        <v>8</v>
      </c>
      <c r="DS96" s="184" t="s">
        <v>8</v>
      </c>
      <c r="DT96" s="50" t="s">
        <v>8</v>
      </c>
      <c r="DU96" s="184" t="s">
        <v>8</v>
      </c>
      <c r="DV96" s="50" t="s">
        <v>8</v>
      </c>
      <c r="DW96" s="50" t="s">
        <v>8</v>
      </c>
      <c r="DX96" s="184" t="s">
        <v>8</v>
      </c>
      <c r="DY96" s="50" t="s">
        <v>8</v>
      </c>
      <c r="DZ96" s="184" t="s">
        <v>8</v>
      </c>
      <c r="EA96" s="184" t="s">
        <v>8</v>
      </c>
      <c r="EB96" s="50" t="s">
        <v>8</v>
      </c>
      <c r="EC96" s="50" t="s">
        <v>8</v>
      </c>
      <c r="ED96" s="184" t="s">
        <v>8</v>
      </c>
      <c r="EE96" s="184" t="s">
        <v>8</v>
      </c>
      <c r="EF96" s="50" t="s">
        <v>8</v>
      </c>
      <c r="EG96" s="50" t="s">
        <v>8</v>
      </c>
      <c r="EH96" s="50" t="s">
        <v>8</v>
      </c>
      <c r="EI96" s="50" t="s">
        <v>8</v>
      </c>
      <c r="EJ96" s="184" t="s">
        <v>8</v>
      </c>
      <c r="EK96" s="50" t="s">
        <v>8</v>
      </c>
      <c r="EL96" s="184" t="s">
        <v>8</v>
      </c>
      <c r="EM96" s="50" t="s">
        <v>8</v>
      </c>
      <c r="EN96" s="50" t="s">
        <v>8</v>
      </c>
      <c r="EO96" s="50" t="s">
        <v>8</v>
      </c>
      <c r="EP96" s="184" t="s">
        <v>8</v>
      </c>
      <c r="EQ96" s="184" t="s">
        <v>8</v>
      </c>
      <c r="ER96" s="50" t="s">
        <v>8</v>
      </c>
      <c r="ES96" s="184" t="s">
        <v>8</v>
      </c>
      <c r="ET96" s="184" t="s">
        <v>8</v>
      </c>
      <c r="EU96" s="50" t="s">
        <v>8</v>
      </c>
      <c r="EV96" s="50" t="s">
        <v>8</v>
      </c>
      <c r="EW96" s="184" t="s">
        <v>8</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dimension ref="A1:AE165"/>
  <sheetViews>
    <sheetView zoomScale="85" zoomScaleNormal="85" workbookViewId="0"/>
  </sheetViews>
  <sheetFormatPr defaultRowHeight="14.25"/>
  <cols>
    <col min="1" max="1" width="9" style="96"/>
    <col min="2" max="6" width="9" customWidth="1"/>
  </cols>
  <sheetData>
    <row r="1" spans="2:31" ht="15">
      <c r="B1" s="74" t="s">
        <v>6</v>
      </c>
      <c r="C1" s="74" t="s">
        <v>11</v>
      </c>
      <c r="D1" s="74" t="s">
        <v>536</v>
      </c>
      <c r="E1" s="74" t="s">
        <v>537</v>
      </c>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64"/>
    </row>
    <row r="2" spans="2:31" ht="18.75">
      <c r="B2" s="88"/>
      <c r="C2" s="83"/>
      <c r="D2" s="85" t="s">
        <v>551</v>
      </c>
      <c r="E2" s="84"/>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64"/>
    </row>
    <row r="3" spans="2:31">
      <c r="B3" s="87"/>
      <c r="C3" s="67"/>
      <c r="D3" s="68"/>
      <c r="E3" s="63"/>
      <c r="F3" s="64"/>
      <c r="G3" s="64"/>
      <c r="H3" s="64"/>
      <c r="I3" s="64"/>
      <c r="AC3" s="64"/>
      <c r="AD3" s="64"/>
      <c r="AE3" s="64"/>
    </row>
    <row r="4" spans="2:31">
      <c r="B4" s="87"/>
      <c r="C4" s="67"/>
      <c r="D4" s="68"/>
      <c r="E4" s="65"/>
      <c r="F4" s="64"/>
      <c r="G4" s="64"/>
      <c r="H4" s="64"/>
      <c r="I4" s="64"/>
      <c r="AC4" s="64"/>
      <c r="AD4" s="64"/>
      <c r="AE4" s="64"/>
    </row>
    <row r="5" spans="2:31" ht="15">
      <c r="B5" s="87">
        <f t="shared" ref="B5:B68" si="0">+B4+1</f>
        <v>1</v>
      </c>
      <c r="C5" s="67" t="s">
        <v>510</v>
      </c>
      <c r="D5" s="68" t="e">
        <f>Monday.com!#REF!</f>
        <v>#REF!</v>
      </c>
      <c r="E5" s="63"/>
      <c r="F5" s="73" t="s">
        <v>569</v>
      </c>
      <c r="G5" s="64"/>
      <c r="H5" s="64"/>
      <c r="I5" s="64"/>
      <c r="AC5" s="64"/>
      <c r="AD5" s="64"/>
      <c r="AE5" s="64"/>
    </row>
    <row r="6" spans="2:31" ht="15">
      <c r="B6" s="87">
        <f t="shared" si="0"/>
        <v>2</v>
      </c>
      <c r="C6" s="67" t="s">
        <v>511</v>
      </c>
      <c r="D6" s="68" t="s">
        <v>508</v>
      </c>
      <c r="E6" s="63"/>
      <c r="F6" s="73" t="s">
        <v>569</v>
      </c>
      <c r="G6" s="64"/>
      <c r="H6" s="64"/>
      <c r="I6" s="64"/>
      <c r="AC6" s="64"/>
      <c r="AD6" s="64"/>
      <c r="AE6" s="64"/>
    </row>
    <row r="7" spans="2:31">
      <c r="B7" s="87">
        <f t="shared" si="0"/>
        <v>3</v>
      </c>
      <c r="C7" s="67" t="s">
        <v>512</v>
      </c>
      <c r="D7" s="68" t="s">
        <v>508</v>
      </c>
      <c r="E7" s="63"/>
      <c r="F7" s="64"/>
      <c r="G7" s="64"/>
      <c r="H7" s="64"/>
      <c r="I7" s="64"/>
      <c r="AC7" s="64"/>
      <c r="AD7" s="64"/>
      <c r="AE7" s="64"/>
    </row>
    <row r="8" spans="2:31">
      <c r="B8" s="87">
        <f t="shared" si="0"/>
        <v>4</v>
      </c>
      <c r="C8" s="78" t="s">
        <v>513</v>
      </c>
      <c r="D8" s="79" t="s">
        <v>524</v>
      </c>
      <c r="E8" s="63"/>
      <c r="F8" s="64"/>
      <c r="G8" s="64"/>
      <c r="H8" s="64"/>
      <c r="I8" s="64"/>
      <c r="AC8" s="64"/>
      <c r="AD8" s="64"/>
      <c r="AE8" s="64"/>
    </row>
    <row r="9" spans="2:31">
      <c r="B9" s="87">
        <f t="shared" si="0"/>
        <v>5</v>
      </c>
      <c r="C9" s="78" t="s">
        <v>514</v>
      </c>
      <c r="D9" s="79" t="s">
        <v>538</v>
      </c>
      <c r="E9" s="65" t="s">
        <v>539</v>
      </c>
      <c r="F9" s="64"/>
      <c r="G9" s="64"/>
      <c r="H9" s="64"/>
      <c r="I9" s="64"/>
      <c r="AC9" s="64"/>
      <c r="AD9" s="64"/>
      <c r="AE9" s="64"/>
    </row>
    <row r="10" spans="2:31">
      <c r="B10" s="87">
        <f t="shared" si="0"/>
        <v>6</v>
      </c>
      <c r="C10" s="69" t="s">
        <v>515</v>
      </c>
      <c r="D10" s="70" t="s">
        <v>508</v>
      </c>
      <c r="E10" s="63"/>
      <c r="F10" s="64"/>
      <c r="G10" s="64"/>
      <c r="H10" s="64"/>
      <c r="I10" s="64"/>
      <c r="AC10" s="64"/>
      <c r="AD10" s="64"/>
      <c r="AE10" s="64"/>
    </row>
    <row r="11" spans="2:31">
      <c r="B11" s="87">
        <f t="shared" si="0"/>
        <v>7</v>
      </c>
      <c r="C11" s="69" t="s">
        <v>516</v>
      </c>
      <c r="D11" s="75" t="str">
        <f>$C$16</f>
        <v>Mobile Number</v>
      </c>
      <c r="E11" s="63"/>
      <c r="F11" s="64"/>
      <c r="G11" s="64"/>
      <c r="H11" s="64"/>
      <c r="I11" s="64"/>
      <c r="K11" s="50"/>
      <c r="L11" s="50"/>
      <c r="M11" s="50"/>
      <c r="AC11" s="64"/>
      <c r="AD11" s="64"/>
      <c r="AE11" s="64"/>
    </row>
    <row r="12" spans="2:31" ht="23.25">
      <c r="B12" s="87">
        <f t="shared" si="0"/>
        <v>8</v>
      </c>
      <c r="C12" s="69" t="s">
        <v>517</v>
      </c>
      <c r="D12" s="75" t="str">
        <f>C8</f>
        <v>Official Email Address</v>
      </c>
      <c r="E12" s="63"/>
      <c r="F12" s="64"/>
      <c r="G12" s="64"/>
      <c r="H12" s="64"/>
      <c r="I12" s="64"/>
      <c r="J12" s="130"/>
      <c r="K12" s="130"/>
      <c r="L12" s="130"/>
      <c r="M12" s="130"/>
      <c r="N12" s="130"/>
      <c r="O12" s="130"/>
      <c r="P12" s="130"/>
      <c r="Q12" s="130"/>
      <c r="R12" s="130"/>
      <c r="S12" s="130"/>
      <c r="T12" s="130"/>
      <c r="U12" s="130"/>
      <c r="V12" s="130"/>
      <c r="W12" s="130"/>
      <c r="X12" s="130"/>
      <c r="Y12" s="130"/>
      <c r="Z12" s="130"/>
      <c r="AA12" s="130"/>
      <c r="AB12" s="130"/>
      <c r="AC12" s="64"/>
      <c r="AD12" s="64"/>
      <c r="AE12" s="64"/>
    </row>
    <row r="13" spans="2:31" ht="23.25">
      <c r="B13" s="87">
        <f t="shared" si="0"/>
        <v>9</v>
      </c>
      <c r="C13" s="69" t="s">
        <v>540</v>
      </c>
      <c r="D13" s="70" t="s">
        <v>570</v>
      </c>
      <c r="E13" s="63" t="s">
        <v>571</v>
      </c>
      <c r="F13" s="64"/>
      <c r="G13" s="64"/>
      <c r="H13" s="64"/>
      <c r="I13" s="64"/>
      <c r="J13" s="130"/>
      <c r="K13" s="130"/>
      <c r="L13" s="130"/>
      <c r="M13" s="130"/>
      <c r="N13" s="130"/>
      <c r="O13" s="130"/>
      <c r="P13" s="130"/>
      <c r="Q13" s="130"/>
      <c r="R13" s="130"/>
      <c r="S13" s="130"/>
      <c r="T13" s="130"/>
      <c r="U13" s="130"/>
      <c r="V13" s="130"/>
      <c r="W13" s="130"/>
      <c r="X13" s="130"/>
      <c r="Y13" s="130"/>
      <c r="Z13" s="130"/>
      <c r="AA13" s="130"/>
      <c r="AB13" s="130"/>
      <c r="AC13" s="64"/>
      <c r="AD13" s="64"/>
      <c r="AE13" s="64"/>
    </row>
    <row r="14" spans="2:31" ht="23.25">
      <c r="B14" s="87">
        <f t="shared" si="0"/>
        <v>10</v>
      </c>
      <c r="C14" s="69" t="s">
        <v>519</v>
      </c>
      <c r="D14" s="75" t="str">
        <f>$C$16</f>
        <v>Mobile Number</v>
      </c>
      <c r="E14" s="63"/>
      <c r="F14" s="64"/>
      <c r="G14" s="64"/>
      <c r="H14" s="64"/>
      <c r="I14" s="64"/>
      <c r="J14" s="130"/>
      <c r="K14" s="130"/>
      <c r="L14" s="130"/>
      <c r="M14" s="130"/>
      <c r="N14" s="130"/>
      <c r="O14" s="130"/>
      <c r="P14" s="130"/>
      <c r="Q14" s="130"/>
      <c r="R14" s="130"/>
      <c r="S14" s="130"/>
      <c r="T14" s="130"/>
      <c r="U14" s="130"/>
      <c r="V14" s="130"/>
      <c r="W14" s="130"/>
      <c r="X14" s="130"/>
      <c r="Y14" s="130"/>
      <c r="Z14" s="130"/>
      <c r="AA14" s="130"/>
      <c r="AB14" s="130"/>
      <c r="AC14" s="64"/>
      <c r="AD14" s="64"/>
      <c r="AE14" s="64"/>
    </row>
    <row r="15" spans="2:31" ht="23.25">
      <c r="B15" s="87">
        <f t="shared" si="0"/>
        <v>11</v>
      </c>
      <c r="C15" s="67" t="s">
        <v>520</v>
      </c>
      <c r="D15" s="76" t="str">
        <f>C10</f>
        <v>Name of the Principal</v>
      </c>
      <c r="E15" s="63"/>
      <c r="F15" s="64"/>
      <c r="G15" s="64"/>
      <c r="H15" s="64"/>
      <c r="I15" s="64"/>
      <c r="J15" s="130"/>
      <c r="K15" s="130"/>
      <c r="L15" s="130"/>
      <c r="M15" s="130"/>
      <c r="N15" s="130"/>
      <c r="O15" s="130"/>
      <c r="P15" s="130"/>
      <c r="Q15" s="130"/>
      <c r="R15" s="130"/>
      <c r="S15" s="130"/>
      <c r="T15" s="130"/>
      <c r="U15" s="130"/>
      <c r="V15" s="130"/>
      <c r="W15" s="130"/>
      <c r="X15" s="130"/>
      <c r="Y15" s="130"/>
      <c r="Z15" s="130"/>
      <c r="AA15" s="130"/>
      <c r="AB15" s="130"/>
      <c r="AC15" s="64"/>
      <c r="AD15" s="64"/>
      <c r="AE15" s="64"/>
    </row>
    <row r="16" spans="2:31" ht="23.25">
      <c r="B16" s="87">
        <f t="shared" si="0"/>
        <v>12</v>
      </c>
      <c r="C16" s="67" t="s">
        <v>516</v>
      </c>
      <c r="D16" s="76" t="str">
        <f>$C$16</f>
        <v>Mobile Number</v>
      </c>
      <c r="E16" s="63"/>
      <c r="F16" s="64"/>
      <c r="G16" s="64"/>
      <c r="H16" s="64"/>
      <c r="I16" s="64"/>
      <c r="J16" s="130"/>
      <c r="K16" s="130"/>
      <c r="L16" s="130"/>
      <c r="M16" s="130"/>
      <c r="N16" s="130"/>
      <c r="O16" s="130"/>
      <c r="P16" s="130"/>
      <c r="Q16" s="130"/>
      <c r="R16" s="130"/>
      <c r="S16" s="130"/>
      <c r="T16" s="130"/>
      <c r="U16" s="130"/>
      <c r="V16" s="130"/>
      <c r="W16" s="130"/>
      <c r="X16" s="130"/>
      <c r="Y16" s="130"/>
      <c r="Z16" s="130"/>
      <c r="AA16" s="130"/>
      <c r="AB16" s="130"/>
      <c r="AC16" s="64"/>
      <c r="AD16" s="64"/>
      <c r="AE16" s="64"/>
    </row>
    <row r="17" spans="2:31" ht="23.25">
      <c r="B17" s="87">
        <f t="shared" si="0"/>
        <v>13</v>
      </c>
      <c r="C17" s="67" t="s">
        <v>541</v>
      </c>
      <c r="D17" s="68" t="s">
        <v>523</v>
      </c>
      <c r="E17" s="63"/>
      <c r="F17" s="64"/>
      <c r="G17" s="64"/>
      <c r="H17" s="64"/>
      <c r="I17" s="64"/>
      <c r="J17" s="130"/>
      <c r="K17" s="131"/>
      <c r="L17" s="131"/>
      <c r="M17" s="131"/>
      <c r="N17" s="131"/>
      <c r="O17" s="131"/>
      <c r="P17" s="131"/>
      <c r="Q17" s="131"/>
      <c r="R17" s="131"/>
      <c r="S17" s="131"/>
      <c r="T17" s="131"/>
      <c r="U17" s="131"/>
      <c r="V17" s="131"/>
      <c r="W17" s="131"/>
      <c r="X17" s="131"/>
      <c r="Y17" s="131"/>
      <c r="Z17" s="131"/>
      <c r="AA17" s="131"/>
      <c r="AB17" s="131"/>
      <c r="AC17" s="64"/>
      <c r="AD17" s="64"/>
      <c r="AE17" s="64"/>
    </row>
    <row r="18" spans="2:31" ht="23.25">
      <c r="B18" s="87">
        <f t="shared" si="0"/>
        <v>14</v>
      </c>
      <c r="C18" s="67" t="s">
        <v>518</v>
      </c>
      <c r="D18" s="76" t="str">
        <f>C13</f>
        <v>Aadhar Number (Principal)</v>
      </c>
      <c r="E18" s="63"/>
      <c r="F18" s="64"/>
      <c r="G18" s="64"/>
      <c r="H18" s="64"/>
      <c r="I18" s="64"/>
      <c r="J18" s="130"/>
      <c r="K18" s="130"/>
      <c r="L18" s="130"/>
      <c r="M18" s="130"/>
      <c r="N18" s="130"/>
      <c r="O18" s="130"/>
      <c r="P18" s="130"/>
      <c r="Q18" s="130"/>
      <c r="R18" s="130"/>
      <c r="S18" s="130"/>
      <c r="T18" s="130"/>
      <c r="U18" s="130"/>
      <c r="V18" s="130"/>
      <c r="W18" s="130"/>
      <c r="X18" s="130"/>
      <c r="Y18" s="130"/>
      <c r="Z18" s="130"/>
      <c r="AA18" s="130"/>
      <c r="AB18" s="130"/>
      <c r="AC18" s="64"/>
      <c r="AD18" s="64"/>
      <c r="AE18" s="64"/>
    </row>
    <row r="19" spans="2:31" ht="23.25">
      <c r="B19" s="87">
        <f t="shared" si="0"/>
        <v>15</v>
      </c>
      <c r="C19" s="67" t="s">
        <v>519</v>
      </c>
      <c r="D19" s="76" t="str">
        <f>$C$16</f>
        <v>Mobile Number</v>
      </c>
      <c r="E19" s="63"/>
      <c r="F19" s="64"/>
      <c r="G19" s="64"/>
      <c r="H19" s="64"/>
      <c r="I19" s="64"/>
      <c r="J19" s="130"/>
      <c r="K19" s="130"/>
      <c r="L19" s="130"/>
      <c r="M19" s="130"/>
      <c r="N19" s="130"/>
      <c r="O19" s="130"/>
      <c r="P19" s="130"/>
      <c r="Q19" s="130"/>
      <c r="R19" s="130"/>
      <c r="S19" s="130"/>
      <c r="T19" s="130"/>
      <c r="U19" s="130"/>
      <c r="V19" s="130"/>
      <c r="W19" s="130"/>
      <c r="X19" s="130"/>
      <c r="Y19" s="130"/>
      <c r="Z19" s="130"/>
      <c r="AA19" s="130"/>
      <c r="AB19" s="130"/>
      <c r="AC19" s="64"/>
      <c r="AD19" s="64"/>
      <c r="AE19" s="64"/>
    </row>
    <row r="20" spans="2:31" ht="23.25">
      <c r="B20" s="87">
        <f t="shared" si="0"/>
        <v>16</v>
      </c>
      <c r="C20" s="78" t="s">
        <v>521</v>
      </c>
      <c r="D20" s="80" t="str">
        <f>C10</f>
        <v>Name of the Principal</v>
      </c>
      <c r="E20" s="63"/>
      <c r="F20" s="64"/>
      <c r="G20" s="64"/>
      <c r="H20" s="64"/>
      <c r="I20" s="64"/>
      <c r="J20" s="130"/>
      <c r="K20" s="130"/>
      <c r="L20" s="130"/>
      <c r="M20" s="130"/>
      <c r="N20" s="130"/>
      <c r="O20" s="130"/>
      <c r="P20" s="130"/>
      <c r="Q20" s="130"/>
      <c r="R20" s="130"/>
      <c r="S20" s="130"/>
      <c r="T20" s="130"/>
      <c r="U20" s="130"/>
      <c r="V20" s="130"/>
      <c r="W20" s="130"/>
      <c r="X20" s="130"/>
      <c r="Y20" s="130"/>
      <c r="Z20" s="130"/>
      <c r="AA20" s="130"/>
      <c r="AB20" s="130"/>
      <c r="AC20" s="64"/>
      <c r="AD20" s="64"/>
      <c r="AE20" s="64"/>
    </row>
    <row r="21" spans="2:31" ht="23.25">
      <c r="B21" s="87">
        <f t="shared" si="0"/>
        <v>17</v>
      </c>
      <c r="C21" s="78" t="s">
        <v>516</v>
      </c>
      <c r="D21" s="80" t="str">
        <f>$C$16</f>
        <v>Mobile Number</v>
      </c>
      <c r="E21" s="63"/>
      <c r="F21" s="64"/>
      <c r="G21" s="64"/>
      <c r="H21" s="64"/>
      <c r="I21" s="64"/>
      <c r="J21" s="130"/>
      <c r="K21" s="130"/>
      <c r="L21" s="130"/>
      <c r="M21" s="130"/>
      <c r="N21" s="130"/>
      <c r="O21" s="130"/>
      <c r="P21" s="130"/>
      <c r="Q21" s="130"/>
      <c r="R21" s="130"/>
      <c r="S21" s="130"/>
      <c r="T21" s="130"/>
      <c r="U21" s="130"/>
      <c r="V21" s="130"/>
      <c r="W21" s="130"/>
      <c r="X21" s="130"/>
      <c r="Y21" s="130"/>
      <c r="Z21" s="130"/>
      <c r="AA21" s="130"/>
      <c r="AB21" s="130"/>
      <c r="AC21" s="64"/>
      <c r="AD21" s="64"/>
      <c r="AE21" s="64"/>
    </row>
    <row r="22" spans="2:31" ht="23.25">
      <c r="B22" s="87">
        <f t="shared" si="0"/>
        <v>18</v>
      </c>
      <c r="C22" s="78" t="s">
        <v>517</v>
      </c>
      <c r="D22" s="81" t="str">
        <f>C17</f>
        <v>Email Address (Vice Principal)</v>
      </c>
      <c r="E22" s="63"/>
      <c r="F22" s="64"/>
      <c r="G22" s="64"/>
      <c r="H22" s="64"/>
      <c r="I22" s="64"/>
      <c r="J22" s="130"/>
      <c r="K22" s="130"/>
      <c r="L22" s="130"/>
      <c r="M22" s="130"/>
      <c r="N22" s="130"/>
      <c r="O22" s="130"/>
      <c r="P22" s="130"/>
      <c r="Q22" s="130"/>
      <c r="R22" s="130"/>
      <c r="S22" s="130"/>
      <c r="T22" s="130"/>
      <c r="U22" s="130"/>
      <c r="V22" s="130"/>
      <c r="W22" s="130"/>
      <c r="X22" s="130"/>
      <c r="Y22" s="130"/>
      <c r="Z22" s="130"/>
      <c r="AA22" s="130"/>
      <c r="AB22" s="130"/>
      <c r="AC22" s="64"/>
      <c r="AD22" s="64"/>
      <c r="AE22" s="64"/>
    </row>
    <row r="23" spans="2:31" ht="23.25">
      <c r="B23" s="87">
        <f t="shared" si="0"/>
        <v>19</v>
      </c>
      <c r="C23" s="78" t="s">
        <v>518</v>
      </c>
      <c r="D23" s="81" t="str">
        <f>+C13</f>
        <v>Aadhar Number (Principal)</v>
      </c>
      <c r="E23" s="63"/>
      <c r="F23" s="64"/>
      <c r="G23" s="64"/>
      <c r="H23" s="64"/>
      <c r="I23" s="64"/>
      <c r="J23" s="130"/>
      <c r="K23" s="130"/>
      <c r="L23" s="130"/>
      <c r="M23" s="130"/>
      <c r="N23" s="130"/>
      <c r="O23" s="130"/>
      <c r="P23" s="130"/>
      <c r="Q23" s="130"/>
      <c r="R23" s="130"/>
      <c r="S23" s="130"/>
      <c r="T23" s="130"/>
      <c r="U23" s="130"/>
      <c r="V23" s="130"/>
      <c r="W23" s="130"/>
      <c r="X23" s="130"/>
      <c r="Y23" s="130"/>
      <c r="Z23" s="130"/>
      <c r="AA23" s="130"/>
      <c r="AB23" s="130"/>
      <c r="AC23" s="64"/>
      <c r="AD23" s="64"/>
      <c r="AE23" s="64"/>
    </row>
    <row r="24" spans="2:31" ht="23.25">
      <c r="B24" s="87">
        <f t="shared" si="0"/>
        <v>20</v>
      </c>
      <c r="C24" s="78" t="s">
        <v>519</v>
      </c>
      <c r="D24" s="80" t="str">
        <f>$C$16</f>
        <v>Mobile Number</v>
      </c>
      <c r="E24" s="63"/>
      <c r="F24" s="64"/>
      <c r="G24" s="64"/>
      <c r="H24" s="64"/>
      <c r="I24" s="64"/>
      <c r="J24" s="130"/>
      <c r="K24" s="131"/>
      <c r="L24" s="131"/>
      <c r="M24" s="131"/>
      <c r="N24" s="131"/>
      <c r="O24" s="131"/>
      <c r="P24" s="131"/>
      <c r="Q24" s="131"/>
      <c r="R24" s="131"/>
      <c r="S24" s="131"/>
      <c r="T24" s="131"/>
      <c r="U24" s="131"/>
      <c r="V24" s="131"/>
      <c r="W24" s="131"/>
      <c r="X24" s="131"/>
      <c r="Y24" s="131"/>
      <c r="Z24" s="131"/>
      <c r="AA24" s="131"/>
      <c r="AB24" s="131"/>
      <c r="AC24" s="64"/>
      <c r="AD24" s="64"/>
      <c r="AE24" s="64"/>
    </row>
    <row r="25" spans="2:31" ht="23.25">
      <c r="B25" s="87">
        <f t="shared" si="0"/>
        <v>21</v>
      </c>
      <c r="C25" s="78" t="s">
        <v>522</v>
      </c>
      <c r="D25" s="79" t="s">
        <v>524</v>
      </c>
      <c r="E25" s="63"/>
      <c r="F25" s="64"/>
      <c r="G25" s="64"/>
      <c r="H25" s="64"/>
      <c r="I25" s="64"/>
      <c r="J25" s="130"/>
      <c r="K25" s="130"/>
      <c r="L25" s="130"/>
      <c r="M25" s="130"/>
      <c r="N25" s="130"/>
      <c r="O25" s="130"/>
      <c r="P25" s="130"/>
      <c r="Q25" s="130"/>
      <c r="R25" s="130"/>
      <c r="S25" s="130"/>
      <c r="T25" s="130"/>
      <c r="U25" s="130"/>
      <c r="V25" s="130"/>
      <c r="W25" s="130"/>
      <c r="X25" s="130"/>
      <c r="Y25" s="130"/>
      <c r="Z25" s="130"/>
      <c r="AA25" s="130"/>
      <c r="AB25" s="130"/>
      <c r="AC25" s="64"/>
      <c r="AD25" s="64"/>
      <c r="AE25" s="64"/>
    </row>
    <row r="26" spans="2:31" ht="18.75">
      <c r="B26" s="88"/>
      <c r="C26" s="83"/>
      <c r="D26" s="85" t="s">
        <v>552</v>
      </c>
      <c r="E26" s="8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row>
    <row r="27" spans="2:31">
      <c r="B27" s="87">
        <v>1</v>
      </c>
      <c r="C27" s="69" t="s">
        <v>525</v>
      </c>
      <c r="D27" s="70" t="s">
        <v>532</v>
      </c>
      <c r="E27" s="63"/>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row>
    <row r="28" spans="2:31">
      <c r="B28" s="87">
        <f t="shared" si="0"/>
        <v>2</v>
      </c>
      <c r="C28" s="69" t="s">
        <v>40</v>
      </c>
      <c r="D28" s="70" t="s">
        <v>508</v>
      </c>
      <c r="E28" s="65" t="s">
        <v>534</v>
      </c>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row>
    <row r="29" spans="2:31">
      <c r="B29" s="87">
        <f t="shared" si="0"/>
        <v>3</v>
      </c>
      <c r="C29" s="69" t="s">
        <v>526</v>
      </c>
      <c r="D29" s="70" t="s">
        <v>508</v>
      </c>
      <c r="E29" s="65" t="s">
        <v>535</v>
      </c>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row>
    <row r="30" spans="2:31">
      <c r="B30" s="87">
        <f t="shared" si="0"/>
        <v>4</v>
      </c>
      <c r="C30" s="69" t="s">
        <v>48</v>
      </c>
      <c r="D30" s="70" t="s">
        <v>508</v>
      </c>
      <c r="E30" s="89" t="str">
        <f>C28</f>
        <v>Type of School</v>
      </c>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row>
    <row r="31" spans="2:31">
      <c r="B31" s="87">
        <f t="shared" si="0"/>
        <v>5</v>
      </c>
      <c r="C31" s="69" t="s">
        <v>527</v>
      </c>
      <c r="D31" s="70" t="s">
        <v>508</v>
      </c>
      <c r="E31" s="65" t="s">
        <v>533</v>
      </c>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row>
    <row r="32" spans="2:31">
      <c r="B32" s="87">
        <f t="shared" si="0"/>
        <v>6</v>
      </c>
      <c r="C32" s="69" t="s">
        <v>574</v>
      </c>
      <c r="D32" s="70" t="s">
        <v>508</v>
      </c>
      <c r="E32" s="72" t="s">
        <v>528</v>
      </c>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row>
    <row r="33" spans="2:31">
      <c r="B33" s="87">
        <f t="shared" si="0"/>
        <v>7</v>
      </c>
      <c r="C33" s="69" t="s">
        <v>531</v>
      </c>
      <c r="D33" s="70" t="s">
        <v>542</v>
      </c>
      <c r="E33" s="63"/>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row>
    <row r="34" spans="2:31">
      <c r="B34" s="87">
        <f t="shared" si="0"/>
        <v>8</v>
      </c>
      <c r="C34" s="77" t="s">
        <v>529</v>
      </c>
      <c r="D34" s="86">
        <f>D35/17.5</f>
        <v>0</v>
      </c>
      <c r="E34" s="63"/>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row>
    <row r="35" spans="2:31">
      <c r="B35" s="87">
        <f t="shared" si="0"/>
        <v>9</v>
      </c>
      <c r="C35" s="77" t="s">
        <v>530</v>
      </c>
      <c r="D35" s="86">
        <f>D36/0.532458855</f>
        <v>0</v>
      </c>
      <c r="E35" s="72" t="s">
        <v>556</v>
      </c>
      <c r="F35" s="72" t="s">
        <v>557</v>
      </c>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row>
    <row r="36" spans="2:31">
      <c r="B36" s="87">
        <f t="shared" si="0"/>
        <v>10</v>
      </c>
      <c r="C36" s="77" t="s">
        <v>545</v>
      </c>
      <c r="D36" s="71"/>
      <c r="E36" s="72" t="s">
        <v>554</v>
      </c>
      <c r="F36" s="72" t="s">
        <v>555</v>
      </c>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row>
    <row r="37" spans="2:31">
      <c r="B37" s="87">
        <f t="shared" si="0"/>
        <v>11</v>
      </c>
      <c r="C37" s="78" t="s">
        <v>546</v>
      </c>
      <c r="D37" s="79" t="s">
        <v>543</v>
      </c>
      <c r="E37" s="63"/>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row>
    <row r="38" spans="2:31">
      <c r="B38" s="87">
        <f t="shared" si="0"/>
        <v>12</v>
      </c>
      <c r="C38" s="78" t="s">
        <v>547</v>
      </c>
      <c r="D38" s="79" t="s">
        <v>544</v>
      </c>
      <c r="E38" s="63"/>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row>
    <row r="39" spans="2:31">
      <c r="B39" s="87">
        <f t="shared" si="0"/>
        <v>13</v>
      </c>
      <c r="C39" s="78" t="s">
        <v>548</v>
      </c>
      <c r="D39" s="81" t="str">
        <f>+C37</f>
        <v>Highest qualification of Principal</v>
      </c>
      <c r="E39" s="63"/>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row>
    <row r="40" spans="2:31">
      <c r="B40" s="87">
        <f t="shared" si="0"/>
        <v>14</v>
      </c>
      <c r="C40" s="78" t="s">
        <v>549</v>
      </c>
      <c r="D40" s="81" t="str">
        <f>+C38</f>
        <v>Stream of qualification of Principal</v>
      </c>
      <c r="E40" s="63"/>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row>
    <row r="41" spans="2:31">
      <c r="B41" s="87">
        <f t="shared" si="0"/>
        <v>15</v>
      </c>
      <c r="C41" s="78" t="s">
        <v>550</v>
      </c>
      <c r="D41" s="79" t="s">
        <v>508</v>
      </c>
      <c r="E41" s="63"/>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row>
    <row r="42" spans="2:31" ht="18.75">
      <c r="B42" s="82"/>
      <c r="C42" s="83"/>
      <c r="D42" s="85" t="s">
        <v>553</v>
      </c>
      <c r="E42" s="8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row>
    <row r="43" spans="2:31">
      <c r="B43" s="221">
        <v>1</v>
      </c>
      <c r="C43" s="69" t="s">
        <v>558</v>
      </c>
      <c r="D43" s="75" t="e">
        <f>$D$41*12.5%</f>
        <v>#VALUE!</v>
      </c>
      <c r="E43" s="72" t="s">
        <v>565</v>
      </c>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row>
    <row r="44" spans="2:31">
      <c r="B44" s="222"/>
      <c r="C44" s="69" t="s">
        <v>559</v>
      </c>
      <c r="D44" s="75" t="e">
        <f>$D$41*7.5%</f>
        <v>#VALUE!</v>
      </c>
      <c r="E44" s="72" t="s">
        <v>565</v>
      </c>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row>
    <row r="45" spans="2:31">
      <c r="B45" s="222"/>
      <c r="C45" s="69" t="s">
        <v>560</v>
      </c>
      <c r="D45" s="75" t="e">
        <f>$D$41*5%</f>
        <v>#VALUE!</v>
      </c>
      <c r="E45" s="72" t="s">
        <v>565</v>
      </c>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row>
    <row r="46" spans="2:31">
      <c r="B46" s="223"/>
      <c r="C46" s="69" t="s">
        <v>561</v>
      </c>
      <c r="D46" s="70" t="s">
        <v>562</v>
      </c>
      <c r="E46" s="65"/>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row>
    <row r="47" spans="2:31">
      <c r="B47" s="221">
        <v>2</v>
      </c>
      <c r="C47" s="78" t="s">
        <v>563</v>
      </c>
      <c r="D47" s="81">
        <f>D36*0.983215654545</f>
        <v>0</v>
      </c>
      <c r="E47" s="91">
        <f>D36*0.99123545554522</f>
        <v>0</v>
      </c>
      <c r="F47" s="90">
        <f>D36</f>
        <v>0</v>
      </c>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row>
    <row r="48" spans="2:31">
      <c r="B48" s="223"/>
      <c r="C48" s="78" t="s">
        <v>564</v>
      </c>
      <c r="D48" s="79" t="s">
        <v>562</v>
      </c>
      <c r="E48" s="65"/>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row>
    <row r="49" spans="2:31">
      <c r="B49" s="87">
        <v>3</v>
      </c>
      <c r="C49" s="66" t="s">
        <v>566</v>
      </c>
      <c r="D49" s="66" t="s">
        <v>572</v>
      </c>
      <c r="E49" s="72" t="s">
        <v>568</v>
      </c>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row>
    <row r="50" spans="2:31">
      <c r="B50" s="87">
        <f t="shared" si="0"/>
        <v>4</v>
      </c>
      <c r="C50" s="66" t="s">
        <v>567</v>
      </c>
      <c r="D50" s="66" t="s">
        <v>573</v>
      </c>
      <c r="E50" s="72" t="s">
        <v>568</v>
      </c>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row>
    <row r="51" spans="2:31">
      <c r="B51" s="87">
        <f t="shared" si="0"/>
        <v>5</v>
      </c>
      <c r="C51" s="66" t="s">
        <v>575</v>
      </c>
      <c r="D51" s="66"/>
      <c r="E51" s="63"/>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row>
    <row r="52" spans="2:31">
      <c r="B52" s="87"/>
      <c r="C52" s="66" t="s">
        <v>576</v>
      </c>
      <c r="D52" s="66"/>
      <c r="E52" s="63"/>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row>
    <row r="53" spans="2:31">
      <c r="B53" s="87"/>
      <c r="C53" s="66" t="s">
        <v>577</v>
      </c>
      <c r="D53" s="66"/>
      <c r="E53" s="63"/>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row>
    <row r="54" spans="2:31">
      <c r="B54" s="87">
        <v>6</v>
      </c>
      <c r="C54" s="66" t="s">
        <v>578</v>
      </c>
      <c r="D54" s="66" t="s">
        <v>583</v>
      </c>
      <c r="E54" s="63"/>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row>
    <row r="55" spans="2:31">
      <c r="B55" s="87"/>
      <c r="C55" s="66" t="s">
        <v>579</v>
      </c>
      <c r="D55" s="66" t="s">
        <v>584</v>
      </c>
      <c r="E55" s="63"/>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row>
    <row r="56" spans="2:31">
      <c r="B56" s="87"/>
      <c r="C56" s="66" t="s">
        <v>580</v>
      </c>
      <c r="D56" s="66" t="s">
        <v>584</v>
      </c>
      <c r="E56" s="63"/>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row>
    <row r="57" spans="2:31">
      <c r="B57" s="87"/>
      <c r="C57" s="66" t="s">
        <v>581</v>
      </c>
      <c r="D57" s="66" t="s">
        <v>584</v>
      </c>
      <c r="E57" s="63"/>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row>
    <row r="58" spans="2:31">
      <c r="B58" s="87"/>
      <c r="C58" s="66" t="s">
        <v>582</v>
      </c>
      <c r="D58" s="66" t="s">
        <v>585</v>
      </c>
      <c r="E58" s="63"/>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row>
    <row r="59" spans="2:31">
      <c r="B59" s="87">
        <v>7</v>
      </c>
      <c r="C59" s="66" t="s">
        <v>586</v>
      </c>
      <c r="D59" s="66" t="s">
        <v>587</v>
      </c>
      <c r="E59" s="63"/>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row>
    <row r="60" spans="2:31">
      <c r="B60" s="87">
        <f t="shared" si="0"/>
        <v>8</v>
      </c>
      <c r="C60" s="66" t="s">
        <v>588</v>
      </c>
      <c r="D60" s="92">
        <f>ROUND(D35*0.05,)</f>
        <v>0</v>
      </c>
      <c r="E60" s="63"/>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row>
    <row r="61" spans="2:31">
      <c r="B61" s="87">
        <f t="shared" si="0"/>
        <v>9</v>
      </c>
      <c r="C61" s="66" t="s">
        <v>589</v>
      </c>
      <c r="D61" s="92">
        <f>D35*0.0123698745</f>
        <v>0</v>
      </c>
      <c r="E61" s="63"/>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row>
    <row r="62" spans="2:31">
      <c r="B62" s="87">
        <f t="shared" si="0"/>
        <v>10</v>
      </c>
      <c r="C62" s="66" t="s">
        <v>590</v>
      </c>
      <c r="D62" s="66" t="s">
        <v>591</v>
      </c>
      <c r="E62" s="63"/>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row>
    <row r="63" spans="2:31" ht="76.5">
      <c r="B63" s="87">
        <f t="shared" si="0"/>
        <v>11</v>
      </c>
      <c r="C63" s="93" t="s">
        <v>77</v>
      </c>
      <c r="D63" s="66" t="s">
        <v>592</v>
      </c>
      <c r="E63" s="65" t="s">
        <v>598</v>
      </c>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row>
    <row r="64" spans="2:31" ht="51">
      <c r="B64" s="87">
        <f t="shared" si="0"/>
        <v>12</v>
      </c>
      <c r="C64" s="93" t="s">
        <v>600</v>
      </c>
      <c r="D64" s="66" t="s">
        <v>592</v>
      </c>
      <c r="E64" s="65" t="s">
        <v>598</v>
      </c>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row>
    <row r="65" spans="2:31" ht="25.5">
      <c r="B65" s="87">
        <f t="shared" si="0"/>
        <v>13</v>
      </c>
      <c r="C65" s="93" t="s">
        <v>474</v>
      </c>
      <c r="D65" s="94" t="s">
        <v>476</v>
      </c>
      <c r="E65" s="65" t="s">
        <v>599</v>
      </c>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row>
    <row r="66" spans="2:31">
      <c r="B66" s="87">
        <f t="shared" si="0"/>
        <v>14</v>
      </c>
      <c r="C66" s="66"/>
      <c r="D66" s="66"/>
      <c r="E66" s="63"/>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row>
    <row r="67" spans="2:31">
      <c r="B67" s="87">
        <f t="shared" si="0"/>
        <v>15</v>
      </c>
      <c r="C67" s="66"/>
      <c r="D67" s="66"/>
      <c r="E67" s="63"/>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row>
    <row r="68" spans="2:31">
      <c r="B68" s="87">
        <f t="shared" si="0"/>
        <v>16</v>
      </c>
      <c r="C68" s="66"/>
      <c r="D68" s="66"/>
      <c r="E68" s="63"/>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row>
    <row r="69" spans="2:31">
      <c r="B69" s="87">
        <f t="shared" ref="B69:B132" si="1">+B68+1</f>
        <v>17</v>
      </c>
      <c r="C69" s="66"/>
      <c r="D69" s="66"/>
      <c r="E69" s="63"/>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row>
    <row r="70" spans="2:31">
      <c r="B70" s="87">
        <f t="shared" si="1"/>
        <v>18</v>
      </c>
      <c r="C70" s="66"/>
      <c r="D70" s="66"/>
      <c r="E70" s="63"/>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row>
    <row r="71" spans="2:31">
      <c r="B71" s="87">
        <f t="shared" si="1"/>
        <v>19</v>
      </c>
      <c r="C71" s="66"/>
      <c r="D71" s="66"/>
      <c r="E71" s="63"/>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row>
    <row r="72" spans="2:31">
      <c r="B72" s="87">
        <f t="shared" si="1"/>
        <v>20</v>
      </c>
      <c r="C72" s="66"/>
      <c r="D72" s="66"/>
      <c r="E72" s="63"/>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row>
    <row r="73" spans="2:31">
      <c r="B73" s="87">
        <f t="shared" si="1"/>
        <v>21</v>
      </c>
      <c r="C73" s="66"/>
      <c r="D73" s="66"/>
      <c r="E73" s="63"/>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row>
    <row r="74" spans="2:31">
      <c r="B74" s="87">
        <f t="shared" si="1"/>
        <v>22</v>
      </c>
      <c r="C74" s="66"/>
      <c r="D74" s="66"/>
      <c r="E74" s="63"/>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row>
    <row r="75" spans="2:31">
      <c r="B75" s="87">
        <f t="shared" si="1"/>
        <v>23</v>
      </c>
      <c r="C75" s="66"/>
      <c r="D75" s="66"/>
      <c r="E75" s="63"/>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row>
    <row r="76" spans="2:31">
      <c r="B76" s="87">
        <f t="shared" si="1"/>
        <v>24</v>
      </c>
      <c r="C76" s="66"/>
      <c r="D76" s="66"/>
      <c r="E76" s="63"/>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row>
    <row r="77" spans="2:31">
      <c r="B77" s="87">
        <f t="shared" si="1"/>
        <v>25</v>
      </c>
      <c r="C77" s="66"/>
      <c r="D77" s="66"/>
      <c r="E77" s="63"/>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row>
    <row r="78" spans="2:31">
      <c r="B78" s="87">
        <f t="shared" si="1"/>
        <v>26</v>
      </c>
      <c r="C78" s="66"/>
      <c r="D78" s="66"/>
      <c r="E78" s="63"/>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row>
    <row r="79" spans="2:31">
      <c r="B79" s="87">
        <f t="shared" si="1"/>
        <v>27</v>
      </c>
      <c r="C79" s="66"/>
      <c r="D79" s="66"/>
      <c r="E79" s="63"/>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row>
    <row r="80" spans="2:31">
      <c r="B80" s="87">
        <f t="shared" si="1"/>
        <v>28</v>
      </c>
      <c r="C80" s="66"/>
      <c r="D80" s="66"/>
      <c r="E80" s="63"/>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row>
    <row r="81" spans="2:31">
      <c r="B81" s="87">
        <f t="shared" si="1"/>
        <v>29</v>
      </c>
      <c r="C81" s="66"/>
      <c r="D81" s="66"/>
      <c r="E81" s="63"/>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row>
    <row r="82" spans="2:31">
      <c r="B82" s="87">
        <f t="shared" si="1"/>
        <v>30</v>
      </c>
      <c r="C82" s="66"/>
      <c r="D82" s="66"/>
      <c r="E82" s="63"/>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row>
    <row r="83" spans="2:31">
      <c r="B83" s="87">
        <f t="shared" si="1"/>
        <v>31</v>
      </c>
      <c r="C83" s="66"/>
      <c r="D83" s="66"/>
      <c r="E83" s="63"/>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row>
    <row r="84" spans="2:31">
      <c r="B84" s="87">
        <f t="shared" si="1"/>
        <v>32</v>
      </c>
      <c r="C84" s="66"/>
      <c r="D84" s="66"/>
      <c r="E84" s="63"/>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row>
    <row r="85" spans="2:31">
      <c r="B85" s="87">
        <f t="shared" si="1"/>
        <v>33</v>
      </c>
      <c r="C85" s="66"/>
      <c r="D85" s="66"/>
      <c r="E85" s="63"/>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row>
    <row r="86" spans="2:31">
      <c r="B86" s="87">
        <f t="shared" si="1"/>
        <v>34</v>
      </c>
      <c r="C86" s="66"/>
      <c r="D86" s="66"/>
      <c r="E86" s="63"/>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row>
    <row r="87" spans="2:31">
      <c r="B87" s="87">
        <f t="shared" si="1"/>
        <v>35</v>
      </c>
      <c r="C87" s="66"/>
      <c r="D87" s="66"/>
      <c r="E87" s="63"/>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row>
    <row r="88" spans="2:31">
      <c r="B88" s="87">
        <f t="shared" si="1"/>
        <v>36</v>
      </c>
      <c r="C88" s="66"/>
      <c r="D88" s="66"/>
      <c r="E88" s="63"/>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row>
    <row r="89" spans="2:31">
      <c r="B89" s="87">
        <f t="shared" si="1"/>
        <v>37</v>
      </c>
      <c r="C89" s="66"/>
      <c r="D89" s="66"/>
      <c r="E89" s="63"/>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row>
    <row r="90" spans="2:31">
      <c r="B90" s="87">
        <f t="shared" si="1"/>
        <v>38</v>
      </c>
      <c r="C90" s="66"/>
      <c r="D90" s="66"/>
      <c r="E90" s="63"/>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row>
    <row r="91" spans="2:31">
      <c r="B91" s="87">
        <f t="shared" si="1"/>
        <v>39</v>
      </c>
      <c r="C91" s="66"/>
      <c r="D91" s="66"/>
      <c r="E91" s="63"/>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row>
    <row r="92" spans="2:31">
      <c r="B92" s="87">
        <f t="shared" si="1"/>
        <v>40</v>
      </c>
      <c r="C92" s="66"/>
      <c r="D92" s="66"/>
      <c r="E92" s="63"/>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row>
    <row r="93" spans="2:31">
      <c r="B93" s="87">
        <f t="shared" si="1"/>
        <v>41</v>
      </c>
      <c r="C93" s="66"/>
      <c r="D93" s="66"/>
      <c r="E93" s="63"/>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row>
    <row r="94" spans="2:31">
      <c r="B94" s="87">
        <f t="shared" si="1"/>
        <v>42</v>
      </c>
      <c r="C94" s="66"/>
      <c r="D94" s="66"/>
      <c r="E94" s="63"/>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row>
    <row r="95" spans="2:31">
      <c r="B95" s="87">
        <f t="shared" si="1"/>
        <v>43</v>
      </c>
      <c r="C95" s="66"/>
      <c r="D95" s="66"/>
      <c r="E95" s="63"/>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row>
    <row r="96" spans="2:31">
      <c r="B96" s="87">
        <f t="shared" si="1"/>
        <v>44</v>
      </c>
      <c r="C96" s="66"/>
      <c r="D96" s="66"/>
      <c r="E96" s="63"/>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row>
    <row r="97" spans="2:31">
      <c r="B97" s="87">
        <f t="shared" si="1"/>
        <v>45</v>
      </c>
      <c r="C97" s="66"/>
      <c r="D97" s="66"/>
      <c r="E97" s="63"/>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row>
    <row r="98" spans="2:31">
      <c r="B98" s="87">
        <f t="shared" si="1"/>
        <v>46</v>
      </c>
      <c r="C98" s="66"/>
      <c r="D98" s="66"/>
      <c r="E98" s="63"/>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row>
    <row r="99" spans="2:31">
      <c r="B99" s="87">
        <f t="shared" si="1"/>
        <v>47</v>
      </c>
      <c r="C99" s="66"/>
      <c r="D99" s="66"/>
      <c r="E99" s="63"/>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row>
    <row r="100" spans="2:31">
      <c r="B100" s="87">
        <f t="shared" si="1"/>
        <v>48</v>
      </c>
      <c r="C100" s="66"/>
      <c r="D100" s="66"/>
      <c r="E100" s="63"/>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row>
    <row r="101" spans="2:31">
      <c r="B101" s="87">
        <f t="shared" si="1"/>
        <v>49</v>
      </c>
      <c r="C101" s="66"/>
      <c r="D101" s="66"/>
      <c r="E101" s="63"/>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row>
    <row r="102" spans="2:31">
      <c r="B102" s="87">
        <f t="shared" si="1"/>
        <v>50</v>
      </c>
      <c r="C102" s="66"/>
      <c r="D102" s="66"/>
      <c r="E102" s="63"/>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row>
    <row r="103" spans="2:31">
      <c r="B103" s="87">
        <f t="shared" si="1"/>
        <v>51</v>
      </c>
      <c r="C103" s="66"/>
      <c r="D103" s="66"/>
      <c r="E103" s="63"/>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row>
    <row r="104" spans="2:31">
      <c r="B104" s="87">
        <f t="shared" si="1"/>
        <v>52</v>
      </c>
      <c r="C104" s="66"/>
      <c r="D104" s="66"/>
      <c r="E104" s="63"/>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row>
    <row r="105" spans="2:31">
      <c r="B105" s="87">
        <f t="shared" si="1"/>
        <v>53</v>
      </c>
      <c r="C105" s="66"/>
      <c r="D105" s="66"/>
      <c r="E105" s="63"/>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row>
    <row r="106" spans="2:31">
      <c r="B106" s="87">
        <f t="shared" si="1"/>
        <v>54</v>
      </c>
      <c r="C106" s="66"/>
      <c r="D106" s="66"/>
      <c r="E106" s="63"/>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row>
    <row r="107" spans="2:31">
      <c r="B107" s="87">
        <f t="shared" si="1"/>
        <v>55</v>
      </c>
      <c r="C107" s="66"/>
      <c r="D107" s="66"/>
      <c r="E107" s="63"/>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row>
    <row r="108" spans="2:31">
      <c r="B108" s="87">
        <f t="shared" si="1"/>
        <v>56</v>
      </c>
      <c r="C108" s="66"/>
      <c r="D108" s="66"/>
      <c r="E108" s="63"/>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row>
    <row r="109" spans="2:31">
      <c r="B109" s="87">
        <f t="shared" si="1"/>
        <v>57</v>
      </c>
      <c r="C109" s="66"/>
      <c r="D109" s="66"/>
      <c r="E109" s="63"/>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row>
    <row r="110" spans="2:31">
      <c r="B110" s="87">
        <f t="shared" si="1"/>
        <v>58</v>
      </c>
      <c r="C110" s="66"/>
      <c r="D110" s="66"/>
      <c r="E110" s="63"/>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row>
    <row r="111" spans="2:31">
      <c r="B111" s="87">
        <f t="shared" si="1"/>
        <v>59</v>
      </c>
      <c r="C111" s="66"/>
      <c r="D111" s="66"/>
      <c r="E111" s="63"/>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row>
    <row r="112" spans="2:31">
      <c r="B112" s="87">
        <f t="shared" si="1"/>
        <v>60</v>
      </c>
      <c r="C112" s="66"/>
      <c r="D112" s="66"/>
      <c r="E112" s="63"/>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row>
    <row r="113" spans="2:31">
      <c r="B113" s="87">
        <f t="shared" si="1"/>
        <v>61</v>
      </c>
      <c r="C113" s="66"/>
      <c r="D113" s="66"/>
      <c r="E113" s="63"/>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row>
    <row r="114" spans="2:31">
      <c r="B114" s="87">
        <f t="shared" si="1"/>
        <v>62</v>
      </c>
      <c r="C114" s="66"/>
      <c r="D114" s="66"/>
      <c r="E114" s="63"/>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row>
    <row r="115" spans="2:31">
      <c r="B115" s="87">
        <f t="shared" si="1"/>
        <v>63</v>
      </c>
      <c r="C115" s="66"/>
      <c r="D115" s="66"/>
      <c r="E115" s="63"/>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row>
    <row r="116" spans="2:31">
      <c r="B116" s="87">
        <f t="shared" si="1"/>
        <v>64</v>
      </c>
      <c r="C116" s="66"/>
      <c r="D116" s="66"/>
      <c r="E116" s="63"/>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row>
    <row r="117" spans="2:31">
      <c r="B117" s="87">
        <f t="shared" si="1"/>
        <v>65</v>
      </c>
      <c r="C117" s="66"/>
      <c r="D117" s="66"/>
      <c r="E117" s="63"/>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row>
    <row r="118" spans="2:31">
      <c r="B118" s="87">
        <f t="shared" si="1"/>
        <v>66</v>
      </c>
      <c r="C118" s="66"/>
      <c r="D118" s="66"/>
      <c r="E118" s="63"/>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row>
    <row r="119" spans="2:31">
      <c r="B119" s="87">
        <f t="shared" si="1"/>
        <v>67</v>
      </c>
      <c r="C119" s="66"/>
      <c r="D119" s="66"/>
      <c r="E119" s="63"/>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row>
    <row r="120" spans="2:31">
      <c r="B120" s="87">
        <f t="shared" si="1"/>
        <v>68</v>
      </c>
      <c r="C120" s="66"/>
      <c r="D120" s="66"/>
      <c r="E120" s="63"/>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row>
    <row r="121" spans="2:31">
      <c r="B121" s="87">
        <f t="shared" si="1"/>
        <v>69</v>
      </c>
      <c r="C121" s="66"/>
      <c r="D121" s="66"/>
      <c r="E121" s="63"/>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row>
    <row r="122" spans="2:31">
      <c r="B122" s="87">
        <f t="shared" si="1"/>
        <v>70</v>
      </c>
      <c r="C122" s="66"/>
      <c r="D122" s="66"/>
      <c r="E122" s="63"/>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row>
    <row r="123" spans="2:31">
      <c r="B123" s="87">
        <f t="shared" si="1"/>
        <v>71</v>
      </c>
      <c r="C123" s="66"/>
      <c r="D123" s="66"/>
      <c r="E123" s="63"/>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row>
    <row r="124" spans="2:31">
      <c r="B124" s="87">
        <f t="shared" si="1"/>
        <v>72</v>
      </c>
      <c r="C124" s="66"/>
      <c r="D124" s="66"/>
      <c r="E124" s="63"/>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row>
    <row r="125" spans="2:31">
      <c r="B125" s="87">
        <f t="shared" si="1"/>
        <v>73</v>
      </c>
      <c r="C125" s="66"/>
      <c r="D125" s="66"/>
      <c r="E125" s="63"/>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row>
    <row r="126" spans="2:31">
      <c r="B126" s="87">
        <f t="shared" si="1"/>
        <v>74</v>
      </c>
      <c r="C126" s="66"/>
      <c r="D126" s="66"/>
      <c r="E126" s="63"/>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row>
    <row r="127" spans="2:31">
      <c r="B127" s="87">
        <f t="shared" si="1"/>
        <v>75</v>
      </c>
      <c r="C127" s="66"/>
      <c r="D127" s="66"/>
      <c r="E127" s="63"/>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row>
    <row r="128" spans="2:31">
      <c r="B128" s="87">
        <f t="shared" si="1"/>
        <v>76</v>
      </c>
      <c r="C128" s="66"/>
      <c r="D128" s="66"/>
      <c r="E128" s="63"/>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row>
    <row r="129" spans="2:31">
      <c r="B129" s="87">
        <f t="shared" si="1"/>
        <v>77</v>
      </c>
      <c r="C129" s="66"/>
      <c r="D129" s="66"/>
      <c r="E129" s="63"/>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row>
    <row r="130" spans="2:31">
      <c r="B130" s="87">
        <f t="shared" si="1"/>
        <v>78</v>
      </c>
      <c r="C130" s="66"/>
      <c r="D130" s="66"/>
      <c r="E130" s="63"/>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row>
    <row r="131" spans="2:31">
      <c r="B131" s="87">
        <f t="shared" si="1"/>
        <v>79</v>
      </c>
      <c r="C131" s="66"/>
      <c r="D131" s="66"/>
      <c r="E131" s="63"/>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row>
    <row r="132" spans="2:31">
      <c r="B132" s="87">
        <f t="shared" si="1"/>
        <v>80</v>
      </c>
      <c r="C132" s="66"/>
      <c r="D132" s="66"/>
      <c r="E132" s="63"/>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row>
    <row r="133" spans="2:31">
      <c r="B133" s="87">
        <f t="shared" ref="B133:B165" si="2">+B132+1</f>
        <v>81</v>
      </c>
      <c r="C133" s="66"/>
      <c r="D133" s="66"/>
      <c r="E133" s="63"/>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row>
    <row r="134" spans="2:31">
      <c r="B134" s="87">
        <f t="shared" si="2"/>
        <v>82</v>
      </c>
      <c r="C134" s="66"/>
      <c r="D134" s="66"/>
      <c r="E134" s="63"/>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row>
    <row r="135" spans="2:31">
      <c r="B135" s="87">
        <f t="shared" si="2"/>
        <v>83</v>
      </c>
      <c r="C135" s="66"/>
      <c r="D135" s="66"/>
      <c r="E135" s="63"/>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row>
    <row r="136" spans="2:31">
      <c r="B136" s="87">
        <f t="shared" si="2"/>
        <v>84</v>
      </c>
      <c r="C136" s="66"/>
      <c r="D136" s="66"/>
      <c r="E136" s="63"/>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row>
    <row r="137" spans="2:31">
      <c r="B137" s="87">
        <f t="shared" si="2"/>
        <v>85</v>
      </c>
      <c r="C137" s="66"/>
      <c r="D137" s="66"/>
      <c r="E137" s="63"/>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row>
    <row r="138" spans="2:31">
      <c r="B138" s="87">
        <f t="shared" si="2"/>
        <v>86</v>
      </c>
      <c r="C138" s="66"/>
      <c r="D138" s="66"/>
      <c r="E138" s="63"/>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row>
    <row r="139" spans="2:31">
      <c r="B139" s="87">
        <f t="shared" si="2"/>
        <v>87</v>
      </c>
      <c r="C139" s="66"/>
      <c r="D139" s="66"/>
      <c r="E139" s="63"/>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row>
    <row r="140" spans="2:31">
      <c r="B140" s="87">
        <f t="shared" si="2"/>
        <v>88</v>
      </c>
      <c r="C140" s="66"/>
      <c r="D140" s="66"/>
      <c r="E140" s="63"/>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row>
    <row r="141" spans="2:31">
      <c r="B141" s="87">
        <f t="shared" si="2"/>
        <v>89</v>
      </c>
      <c r="C141" s="66"/>
      <c r="D141" s="66"/>
      <c r="E141" s="63"/>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row>
    <row r="142" spans="2:31">
      <c r="B142" s="87">
        <f t="shared" si="2"/>
        <v>90</v>
      </c>
      <c r="C142" s="66"/>
      <c r="D142" s="66"/>
      <c r="E142" s="63"/>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row>
    <row r="143" spans="2:31">
      <c r="B143" s="87">
        <f t="shared" si="2"/>
        <v>91</v>
      </c>
      <c r="C143" s="66"/>
      <c r="D143" s="66"/>
      <c r="E143" s="63"/>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row>
    <row r="144" spans="2:31">
      <c r="B144" s="87">
        <f t="shared" si="2"/>
        <v>92</v>
      </c>
      <c r="C144" s="66"/>
      <c r="D144" s="66"/>
      <c r="E144" s="63"/>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row>
    <row r="145" spans="2:31">
      <c r="B145" s="87">
        <f t="shared" si="2"/>
        <v>93</v>
      </c>
      <c r="C145" s="66"/>
      <c r="D145" s="66"/>
      <c r="E145" s="63"/>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row>
    <row r="146" spans="2:31">
      <c r="B146" s="87">
        <f t="shared" si="2"/>
        <v>94</v>
      </c>
      <c r="C146" s="66"/>
      <c r="D146" s="66"/>
      <c r="E146" s="63"/>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row>
    <row r="147" spans="2:31">
      <c r="B147" s="87">
        <f t="shared" si="2"/>
        <v>95</v>
      </c>
      <c r="C147" s="66"/>
      <c r="D147" s="66"/>
      <c r="E147" s="63"/>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row>
    <row r="148" spans="2:31">
      <c r="B148" s="87">
        <f t="shared" si="2"/>
        <v>96</v>
      </c>
      <c r="C148" s="66"/>
      <c r="D148" s="66"/>
      <c r="E148" s="63"/>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row>
    <row r="149" spans="2:31">
      <c r="B149" s="87">
        <f t="shared" si="2"/>
        <v>97</v>
      </c>
      <c r="C149" s="66"/>
      <c r="D149" s="66"/>
      <c r="E149" s="63"/>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row>
    <row r="150" spans="2:31">
      <c r="B150" s="87">
        <f t="shared" si="2"/>
        <v>98</v>
      </c>
      <c r="C150" s="66"/>
      <c r="D150" s="66"/>
      <c r="E150" s="63"/>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row>
    <row r="151" spans="2:31">
      <c r="B151" s="87">
        <f t="shared" si="2"/>
        <v>99</v>
      </c>
      <c r="C151" s="66"/>
      <c r="D151" s="66"/>
      <c r="E151" s="63"/>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row>
    <row r="152" spans="2:31">
      <c r="B152" s="87">
        <f t="shared" si="2"/>
        <v>100</v>
      </c>
      <c r="C152" s="66"/>
      <c r="D152" s="66"/>
      <c r="E152" s="63"/>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row>
    <row r="153" spans="2:31">
      <c r="B153" s="87">
        <f t="shared" si="2"/>
        <v>101</v>
      </c>
      <c r="C153" s="66"/>
      <c r="D153" s="66"/>
      <c r="E153" s="63"/>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row>
    <row r="154" spans="2:31">
      <c r="B154" s="87">
        <f t="shared" si="2"/>
        <v>102</v>
      </c>
      <c r="C154" s="66"/>
      <c r="D154" s="66"/>
      <c r="E154" s="63"/>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row>
    <row r="155" spans="2:31">
      <c r="B155" s="87">
        <f t="shared" si="2"/>
        <v>103</v>
      </c>
      <c r="C155" s="66"/>
      <c r="D155" s="66"/>
      <c r="E155" s="63"/>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row>
    <row r="156" spans="2:31">
      <c r="B156" s="87">
        <f t="shared" si="2"/>
        <v>104</v>
      </c>
      <c r="C156" s="66"/>
      <c r="D156" s="66"/>
      <c r="E156" s="63"/>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row>
    <row r="157" spans="2:31">
      <c r="B157" s="87">
        <f t="shared" si="2"/>
        <v>105</v>
      </c>
      <c r="C157" s="66"/>
      <c r="D157" s="66"/>
      <c r="E157" s="63"/>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row>
    <row r="158" spans="2:31">
      <c r="B158" s="87">
        <f t="shared" si="2"/>
        <v>106</v>
      </c>
      <c r="C158" s="66"/>
      <c r="D158" s="66"/>
      <c r="E158" s="63"/>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row>
    <row r="159" spans="2:31">
      <c r="B159" s="87">
        <f t="shared" si="2"/>
        <v>107</v>
      </c>
      <c r="C159" s="66"/>
      <c r="D159" s="66"/>
      <c r="E159" s="63"/>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row>
    <row r="160" spans="2:31">
      <c r="B160" s="87">
        <f t="shared" si="2"/>
        <v>108</v>
      </c>
      <c r="C160" s="66"/>
      <c r="D160" s="66"/>
      <c r="E160" s="63"/>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row>
    <row r="161" spans="2:31">
      <c r="B161" s="87">
        <f t="shared" si="2"/>
        <v>109</v>
      </c>
      <c r="C161" s="66"/>
      <c r="D161" s="66"/>
      <c r="E161" s="63"/>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row>
    <row r="162" spans="2:31">
      <c r="B162" s="87">
        <f t="shared" si="2"/>
        <v>110</v>
      </c>
      <c r="C162" s="66"/>
      <c r="D162" s="66"/>
      <c r="E162" s="63"/>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row>
    <row r="163" spans="2:31">
      <c r="B163" s="87">
        <f t="shared" si="2"/>
        <v>111</v>
      </c>
      <c r="C163" s="66"/>
      <c r="D163" s="66"/>
      <c r="E163" s="63"/>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row>
    <row r="164" spans="2:31">
      <c r="B164" s="87">
        <f t="shared" si="2"/>
        <v>112</v>
      </c>
      <c r="C164" s="66"/>
      <c r="D164" s="66"/>
      <c r="E164" s="63"/>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row>
    <row r="165" spans="2:31">
      <c r="B165" s="87">
        <f t="shared" si="2"/>
        <v>113</v>
      </c>
      <c r="C165" s="66"/>
      <c r="D165" s="66"/>
      <c r="E165" s="63"/>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row>
  </sheetData>
  <mergeCells count="2">
    <mergeCell ref="B43:B46"/>
    <mergeCell ref="B47:B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00"/>
  <sheetViews>
    <sheetView workbookViewId="0">
      <selection activeCell="B22" sqref="B22"/>
    </sheetView>
  </sheetViews>
  <sheetFormatPr defaultColWidth="12.625" defaultRowHeight="15" customHeight="1"/>
  <cols>
    <col min="1" max="1" width="25.375" customWidth="1"/>
    <col min="2" max="2" width="9.125" customWidth="1"/>
    <col min="3" max="3" width="6.75" customWidth="1"/>
    <col min="4" max="26" width="7.625" customWidth="1"/>
  </cols>
  <sheetData>
    <row r="1" spans="1:7">
      <c r="A1" s="198" t="s">
        <v>1</v>
      </c>
      <c r="B1" s="199"/>
      <c r="C1" s="200"/>
      <c r="D1" s="1" t="s">
        <v>2</v>
      </c>
      <c r="E1" s="1" t="s">
        <v>4</v>
      </c>
      <c r="F1" s="1" t="s">
        <v>5</v>
      </c>
    </row>
    <row r="2" spans="1:7">
      <c r="A2" s="3" t="s">
        <v>7</v>
      </c>
      <c r="B2" s="5"/>
      <c r="C2" s="6" t="s">
        <v>9</v>
      </c>
      <c r="D2" s="8"/>
      <c r="E2" s="8"/>
      <c r="F2" s="8"/>
      <c r="G2" s="9" t="s">
        <v>13</v>
      </c>
    </row>
    <row r="3" spans="1:7">
      <c r="A3" s="3" t="s">
        <v>14</v>
      </c>
      <c r="B3" s="5"/>
      <c r="C3" s="6" t="s">
        <v>17</v>
      </c>
      <c r="D3" s="8"/>
      <c r="E3" s="8"/>
      <c r="F3" s="8"/>
      <c r="G3" s="9" t="s">
        <v>13</v>
      </c>
    </row>
    <row r="4" spans="1:7">
      <c r="A4" s="8" t="s">
        <v>1</v>
      </c>
      <c r="B4" s="40">
        <f>+B5/0.57632</f>
        <v>529.21987784564124</v>
      </c>
      <c r="C4" s="8"/>
      <c r="D4" s="10"/>
      <c r="E4" s="10"/>
      <c r="F4" s="8"/>
    </row>
    <row r="5" spans="1:7">
      <c r="A5" s="8" t="s">
        <v>25</v>
      </c>
      <c r="B5" s="12">
        <v>305</v>
      </c>
      <c r="C5" s="5" t="s">
        <v>28</v>
      </c>
      <c r="D5" s="10">
        <f>+E5*0.983215654545</f>
        <v>297.25245625579191</v>
      </c>
      <c r="E5" s="10">
        <f>+F5*0.99123545554522</f>
        <v>302.32681394129207</v>
      </c>
      <c r="F5" s="10">
        <f>+B5</f>
        <v>305</v>
      </c>
    </row>
    <row r="6" spans="1:7">
      <c r="A6" s="8" t="s">
        <v>36</v>
      </c>
      <c r="B6" s="14">
        <v>0.92</v>
      </c>
      <c r="C6" s="5" t="s">
        <v>41</v>
      </c>
      <c r="D6" s="10"/>
      <c r="E6" s="10"/>
      <c r="F6" s="8"/>
    </row>
    <row r="7" spans="1:7">
      <c r="D7" s="15"/>
      <c r="E7" s="15"/>
    </row>
    <row r="8" spans="1:7">
      <c r="D8" s="15"/>
      <c r="E8" s="15"/>
    </row>
    <row r="9" spans="1:7">
      <c r="D9" s="15"/>
      <c r="E9" s="15"/>
    </row>
    <row r="10" spans="1:7">
      <c r="A10" s="198" t="s">
        <v>46</v>
      </c>
      <c r="B10" s="199"/>
      <c r="C10" s="200"/>
      <c r="D10" s="10"/>
      <c r="E10" s="10"/>
      <c r="F10" s="8"/>
    </row>
    <row r="11" spans="1:7">
      <c r="A11" s="8" t="s">
        <v>47</v>
      </c>
      <c r="B11" s="10">
        <f>+$B4*C11</f>
        <v>30.241135876893782</v>
      </c>
      <c r="C11" s="17">
        <f>1/17.5</f>
        <v>5.7142857142857141E-2</v>
      </c>
      <c r="D11" s="1" t="s">
        <v>2</v>
      </c>
      <c r="E11" s="1" t="s">
        <v>4</v>
      </c>
      <c r="F11" s="1" t="s">
        <v>5</v>
      </c>
    </row>
    <row r="12" spans="1:7">
      <c r="A12" s="8" t="s">
        <v>52</v>
      </c>
      <c r="B12" s="10">
        <f t="shared" ref="B12:B14" si="0">+$B$11*C12</f>
        <v>3.7801419846117228</v>
      </c>
      <c r="C12" s="19">
        <v>0.125</v>
      </c>
      <c r="D12" s="10">
        <f t="shared" ref="D12:D13" si="1">+F12</f>
        <v>3.7801419846117228</v>
      </c>
      <c r="E12" s="10">
        <f t="shared" ref="E12:E13" si="2">+F12</f>
        <v>3.7801419846117228</v>
      </c>
      <c r="F12" s="10">
        <f t="shared" ref="F12:F14" si="3">+B12</f>
        <v>3.7801419846117228</v>
      </c>
    </row>
    <row r="13" spans="1:7">
      <c r="A13" s="8" t="s">
        <v>61</v>
      </c>
      <c r="B13" s="10">
        <f t="shared" si="0"/>
        <v>2.2680851907670334</v>
      </c>
      <c r="C13" s="19">
        <v>7.4999999999999997E-2</v>
      </c>
      <c r="D13" s="10">
        <f t="shared" si="1"/>
        <v>2.2680851907670334</v>
      </c>
      <c r="E13" s="10">
        <f t="shared" si="2"/>
        <v>2.2680851907670334</v>
      </c>
      <c r="F13" s="10">
        <f t="shared" si="3"/>
        <v>2.2680851907670334</v>
      </c>
    </row>
    <row r="14" spans="1:7">
      <c r="A14" s="8" t="s">
        <v>63</v>
      </c>
      <c r="B14" s="10">
        <f t="shared" si="0"/>
        <v>1.5120567938446892</v>
      </c>
      <c r="C14" s="19">
        <v>0.05</v>
      </c>
      <c r="D14" s="10">
        <f>+F14</f>
        <v>1.5120567938446892</v>
      </c>
      <c r="E14" s="10">
        <f>+F14</f>
        <v>1.5120567938446892</v>
      </c>
      <c r="F14" s="10">
        <f t="shared" si="3"/>
        <v>1.5120567938446892</v>
      </c>
    </row>
    <row r="15" spans="1:7">
      <c r="A15" s="8" t="s">
        <v>36</v>
      </c>
      <c r="B15" s="14">
        <v>0.92</v>
      </c>
      <c r="C15" s="5" t="s">
        <v>64</v>
      </c>
      <c r="D15" s="8"/>
      <c r="E15" s="8"/>
      <c r="F15" s="8"/>
    </row>
    <row r="16" spans="1:7">
      <c r="A16" s="202" t="s">
        <v>65</v>
      </c>
      <c r="B16" s="203"/>
      <c r="C16" s="203"/>
    </row>
    <row r="18" spans="1:2">
      <c r="A18" s="198" t="s">
        <v>66</v>
      </c>
      <c r="B18" s="200"/>
    </row>
    <row r="19" spans="1:2">
      <c r="A19" s="8" t="s">
        <v>67</v>
      </c>
      <c r="B19" s="22" t="s">
        <v>68</v>
      </c>
    </row>
    <row r="20" spans="1:2">
      <c r="A20" s="8" t="s">
        <v>69</v>
      </c>
      <c r="B20" s="8" t="s">
        <v>70</v>
      </c>
    </row>
    <row r="21" spans="1:2" ht="15.75" customHeight="1">
      <c r="A21" s="8" t="s">
        <v>71</v>
      </c>
      <c r="B21" s="8" t="s">
        <v>68</v>
      </c>
    </row>
    <row r="22" spans="1:2" ht="15.75" customHeight="1">
      <c r="A22" s="8" t="s">
        <v>72</v>
      </c>
      <c r="B22" s="8" t="s">
        <v>473</v>
      </c>
    </row>
    <row r="23" spans="1:2" ht="15.75" customHeight="1">
      <c r="A23" s="8" t="s">
        <v>73</v>
      </c>
      <c r="B23" s="8" t="s">
        <v>74</v>
      </c>
    </row>
    <row r="24" spans="1:2" ht="15.75" customHeight="1">
      <c r="A24" s="8" t="s">
        <v>75</v>
      </c>
      <c r="B24" s="8" t="s">
        <v>68</v>
      </c>
    </row>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A10:C10"/>
    <mergeCell ref="A16:C16"/>
    <mergeCell ref="A18:B18"/>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dimension ref="A1:U1000"/>
  <sheetViews>
    <sheetView workbookViewId="0"/>
  </sheetViews>
  <sheetFormatPr defaultColWidth="12.625" defaultRowHeight="15" customHeight="1"/>
  <cols>
    <col min="1" max="1" width="12.625" customWidth="1"/>
    <col min="2" max="7" width="7.625" customWidth="1"/>
    <col min="8" max="8" width="1.75" customWidth="1"/>
    <col min="9" max="14" width="7.625" customWidth="1"/>
    <col min="15" max="15" width="1.75" customWidth="1"/>
    <col min="16" max="26" width="7.625" customWidth="1"/>
  </cols>
  <sheetData>
    <row r="1" spans="1:21" ht="23.25">
      <c r="A1" s="2" t="s">
        <v>3</v>
      </c>
      <c r="B1" s="2">
        <v>13</v>
      </c>
      <c r="C1" s="2">
        <v>14</v>
      </c>
      <c r="D1" s="2">
        <v>15</v>
      </c>
      <c r="E1" s="2">
        <v>15</v>
      </c>
      <c r="F1" s="2">
        <v>11</v>
      </c>
      <c r="G1" s="2">
        <v>13</v>
      </c>
      <c r="H1" s="4" t="s">
        <v>8</v>
      </c>
      <c r="I1" s="2">
        <v>9</v>
      </c>
      <c r="J1" s="2">
        <v>8</v>
      </c>
      <c r="K1" s="2">
        <v>7</v>
      </c>
      <c r="L1" s="2">
        <v>11</v>
      </c>
      <c r="M1" s="2">
        <v>7</v>
      </c>
      <c r="N1" s="2">
        <v>9</v>
      </c>
      <c r="O1" s="4" t="s">
        <v>8</v>
      </c>
      <c r="P1" s="2">
        <v>5</v>
      </c>
      <c r="Q1" s="2">
        <v>10</v>
      </c>
      <c r="R1" s="2">
        <v>11</v>
      </c>
      <c r="S1" s="2">
        <v>7</v>
      </c>
      <c r="T1" s="2">
        <v>3</v>
      </c>
      <c r="U1" s="2">
        <v>5</v>
      </c>
    </row>
    <row r="2" spans="1:21" ht="23.25">
      <c r="A2" s="2" t="s">
        <v>10</v>
      </c>
      <c r="B2" s="2">
        <v>16</v>
      </c>
      <c r="C2" s="2">
        <v>15</v>
      </c>
      <c r="D2" s="2">
        <v>18</v>
      </c>
      <c r="E2" s="2">
        <v>17</v>
      </c>
      <c r="F2" s="2">
        <v>16</v>
      </c>
      <c r="G2" s="2">
        <v>15</v>
      </c>
      <c r="H2" s="4"/>
      <c r="I2" s="2">
        <v>20</v>
      </c>
      <c r="J2" s="2">
        <v>21</v>
      </c>
      <c r="K2" s="2">
        <v>26</v>
      </c>
      <c r="L2" s="2">
        <v>21</v>
      </c>
      <c r="M2" s="2">
        <v>20</v>
      </c>
      <c r="N2" s="2">
        <v>19</v>
      </c>
      <c r="O2" s="4"/>
      <c r="P2" s="2">
        <v>24</v>
      </c>
      <c r="Q2" s="2">
        <v>19</v>
      </c>
      <c r="R2" s="2">
        <v>22</v>
      </c>
      <c r="S2" s="2">
        <v>25</v>
      </c>
      <c r="T2" s="2">
        <v>24</v>
      </c>
      <c r="U2" s="2">
        <v>23</v>
      </c>
    </row>
    <row r="3" spans="1:21" ht="23.25">
      <c r="A3" s="2" t="s">
        <v>12</v>
      </c>
      <c r="B3" s="2">
        <v>20</v>
      </c>
      <c r="C3" s="2">
        <v>25</v>
      </c>
      <c r="D3" s="2">
        <v>30</v>
      </c>
      <c r="E3" s="2">
        <v>35</v>
      </c>
      <c r="F3" s="2">
        <v>30</v>
      </c>
      <c r="G3" s="2">
        <v>25</v>
      </c>
      <c r="H3" s="4"/>
      <c r="I3" s="2">
        <v>22</v>
      </c>
      <c r="J3" s="2">
        <v>28</v>
      </c>
      <c r="K3" s="2">
        <v>34</v>
      </c>
      <c r="L3" s="2">
        <v>33</v>
      </c>
      <c r="M3" s="2">
        <v>28</v>
      </c>
      <c r="N3" s="2">
        <v>23</v>
      </c>
      <c r="O3" s="4"/>
      <c r="P3" s="2">
        <v>24</v>
      </c>
      <c r="Q3" s="2">
        <v>27</v>
      </c>
      <c r="R3" s="2">
        <v>32</v>
      </c>
      <c r="S3" s="2">
        <v>31</v>
      </c>
      <c r="T3" s="2">
        <v>26</v>
      </c>
      <c r="U3" s="2">
        <v>21</v>
      </c>
    </row>
    <row r="4" spans="1:21" ht="23.25">
      <c r="A4" s="2" t="s">
        <v>15</v>
      </c>
      <c r="B4" s="2">
        <v>49</v>
      </c>
      <c r="C4" s="2">
        <v>43</v>
      </c>
      <c r="D4" s="2">
        <v>33</v>
      </c>
      <c r="E4" s="2">
        <v>28</v>
      </c>
      <c r="F4" s="2">
        <v>37</v>
      </c>
      <c r="G4" s="2">
        <v>40</v>
      </c>
      <c r="H4" s="4"/>
      <c r="I4" s="2">
        <v>47</v>
      </c>
      <c r="J4" s="2">
        <v>40</v>
      </c>
      <c r="K4" s="2">
        <v>29</v>
      </c>
      <c r="L4" s="2">
        <v>30</v>
      </c>
      <c r="M4" s="2">
        <v>39</v>
      </c>
      <c r="N4" s="2">
        <v>42</v>
      </c>
      <c r="O4" s="4"/>
      <c r="P4" s="2">
        <v>45</v>
      </c>
      <c r="Q4" s="2">
        <v>41</v>
      </c>
      <c r="R4" s="2">
        <v>31</v>
      </c>
      <c r="S4" s="2">
        <v>32</v>
      </c>
      <c r="T4" s="2">
        <v>41</v>
      </c>
      <c r="U4" s="2">
        <v>44</v>
      </c>
    </row>
    <row r="5" spans="1:21" ht="23.25">
      <c r="A5" s="2" t="s">
        <v>20</v>
      </c>
      <c r="B5" s="2">
        <v>2</v>
      </c>
      <c r="C5" s="2">
        <v>3</v>
      </c>
      <c r="D5" s="2">
        <v>4</v>
      </c>
      <c r="E5" s="2">
        <v>5</v>
      </c>
      <c r="F5" s="2">
        <v>6</v>
      </c>
      <c r="G5" s="2">
        <v>7</v>
      </c>
      <c r="H5" s="4"/>
      <c r="I5" s="2">
        <v>2</v>
      </c>
      <c r="J5" s="2">
        <v>3</v>
      </c>
      <c r="K5" s="2">
        <v>4</v>
      </c>
      <c r="L5" s="2">
        <v>5</v>
      </c>
      <c r="M5" s="2">
        <v>6</v>
      </c>
      <c r="N5" s="2">
        <v>7</v>
      </c>
      <c r="O5" s="4"/>
      <c r="P5" s="2">
        <v>2</v>
      </c>
      <c r="Q5" s="2">
        <v>3</v>
      </c>
      <c r="R5" s="2">
        <v>4</v>
      </c>
      <c r="S5" s="2">
        <v>5</v>
      </c>
      <c r="T5" s="2">
        <v>6</v>
      </c>
      <c r="U5" s="2">
        <v>7</v>
      </c>
    </row>
    <row r="6" spans="1:21" ht="23.25">
      <c r="A6" s="11" t="s">
        <v>24</v>
      </c>
      <c r="B6" s="13">
        <f t="shared" ref="B6:G6" si="0">SUM(B1:B5)</f>
        <v>100</v>
      </c>
      <c r="C6" s="13">
        <f t="shared" si="0"/>
        <v>100</v>
      </c>
      <c r="D6" s="13">
        <f t="shared" si="0"/>
        <v>100</v>
      </c>
      <c r="E6" s="13">
        <f t="shared" si="0"/>
        <v>100</v>
      </c>
      <c r="F6" s="13">
        <f t="shared" si="0"/>
        <v>100</v>
      </c>
      <c r="G6" s="13">
        <f t="shared" si="0"/>
        <v>100</v>
      </c>
      <c r="H6" s="4"/>
      <c r="I6" s="13">
        <f t="shared" ref="I6:N6" si="1">SUM(I1:I5)</f>
        <v>100</v>
      </c>
      <c r="J6" s="13">
        <f t="shared" si="1"/>
        <v>100</v>
      </c>
      <c r="K6" s="13">
        <f t="shared" si="1"/>
        <v>100</v>
      </c>
      <c r="L6" s="13">
        <f t="shared" si="1"/>
        <v>100</v>
      </c>
      <c r="M6" s="13">
        <f t="shared" si="1"/>
        <v>100</v>
      </c>
      <c r="N6" s="13">
        <f t="shared" si="1"/>
        <v>100</v>
      </c>
      <c r="O6" s="4"/>
      <c r="P6" s="13">
        <f t="shared" ref="P6:U6" si="2">SUM(P1:P5)</f>
        <v>100</v>
      </c>
      <c r="Q6" s="13">
        <f t="shared" si="2"/>
        <v>100</v>
      </c>
      <c r="R6" s="13">
        <f t="shared" si="2"/>
        <v>100</v>
      </c>
      <c r="S6" s="13">
        <f t="shared" si="2"/>
        <v>100</v>
      </c>
      <c r="T6" s="13">
        <f t="shared" si="2"/>
        <v>100</v>
      </c>
      <c r="U6" s="13">
        <f t="shared" si="2"/>
        <v>100</v>
      </c>
    </row>
    <row r="7" spans="1:21" ht="23.25">
      <c r="A7" s="21"/>
      <c r="B7" s="21"/>
      <c r="C7" s="21"/>
      <c r="D7" s="21"/>
      <c r="E7" s="21"/>
      <c r="F7" s="21"/>
      <c r="G7" s="21"/>
      <c r="H7" s="21"/>
      <c r="I7" s="21"/>
      <c r="J7" s="21"/>
      <c r="K7" s="21"/>
      <c r="L7" s="21"/>
      <c r="M7" s="21"/>
      <c r="N7" s="21"/>
      <c r="O7" s="21"/>
      <c r="P7" s="21"/>
      <c r="Q7" s="21"/>
      <c r="R7" s="21"/>
      <c r="S7" s="21"/>
      <c r="T7" s="21"/>
      <c r="U7" s="21"/>
    </row>
    <row r="8" spans="1:21" ht="23.25">
      <c r="A8" s="2" t="s">
        <v>3</v>
      </c>
      <c r="B8" s="2">
        <v>11</v>
      </c>
      <c r="C8" s="2">
        <v>12</v>
      </c>
      <c r="D8" s="2">
        <v>13</v>
      </c>
      <c r="E8" s="2">
        <v>13</v>
      </c>
      <c r="F8" s="2">
        <v>9</v>
      </c>
      <c r="G8" s="2">
        <v>11</v>
      </c>
      <c r="H8" s="4"/>
      <c r="I8" s="2">
        <v>7</v>
      </c>
      <c r="J8" s="2">
        <v>6</v>
      </c>
      <c r="K8" s="2">
        <v>9</v>
      </c>
      <c r="L8" s="2">
        <v>9</v>
      </c>
      <c r="M8" s="2">
        <v>5</v>
      </c>
      <c r="N8" s="2">
        <v>7</v>
      </c>
      <c r="O8" s="4"/>
    </row>
    <row r="9" spans="1:21" ht="23.25">
      <c r="A9" s="2" t="s">
        <v>10</v>
      </c>
      <c r="B9" s="2">
        <v>18</v>
      </c>
      <c r="C9" s="2">
        <v>17</v>
      </c>
      <c r="D9" s="2">
        <v>20</v>
      </c>
      <c r="E9" s="2">
        <v>19</v>
      </c>
      <c r="F9" s="2">
        <v>18</v>
      </c>
      <c r="G9" s="2">
        <v>17</v>
      </c>
      <c r="H9" s="4"/>
      <c r="I9" s="2">
        <v>22</v>
      </c>
      <c r="J9" s="2">
        <v>23</v>
      </c>
      <c r="K9" s="2">
        <v>24</v>
      </c>
      <c r="L9" s="2">
        <v>23</v>
      </c>
      <c r="M9" s="2">
        <v>22</v>
      </c>
      <c r="N9" s="2">
        <v>21</v>
      </c>
      <c r="O9" s="4"/>
    </row>
    <row r="10" spans="1:21" ht="23.25">
      <c r="A10" s="2" t="s">
        <v>12</v>
      </c>
      <c r="B10" s="2">
        <v>21</v>
      </c>
      <c r="C10" s="2">
        <v>26</v>
      </c>
      <c r="D10" s="2">
        <v>31</v>
      </c>
      <c r="E10" s="2">
        <v>34</v>
      </c>
      <c r="F10" s="2">
        <v>29</v>
      </c>
      <c r="G10" s="2">
        <v>24</v>
      </c>
      <c r="H10" s="4"/>
      <c r="I10" s="2">
        <v>23</v>
      </c>
      <c r="J10" s="2">
        <v>29</v>
      </c>
      <c r="K10" s="2">
        <v>33</v>
      </c>
      <c r="L10" s="2">
        <v>32</v>
      </c>
      <c r="M10" s="2">
        <v>27</v>
      </c>
      <c r="N10" s="2">
        <v>22</v>
      </c>
      <c r="O10" s="4"/>
    </row>
    <row r="11" spans="1:21" ht="23.25">
      <c r="A11" s="2" t="s">
        <v>15</v>
      </c>
      <c r="B11" s="2">
        <v>48</v>
      </c>
      <c r="C11" s="2">
        <v>42</v>
      </c>
      <c r="D11" s="2">
        <v>32</v>
      </c>
      <c r="E11" s="2">
        <v>29</v>
      </c>
      <c r="F11" s="2">
        <v>38</v>
      </c>
      <c r="G11" s="2">
        <v>41</v>
      </c>
      <c r="H11" s="4"/>
      <c r="I11" s="2">
        <v>46</v>
      </c>
      <c r="J11" s="2">
        <v>39</v>
      </c>
      <c r="K11" s="2">
        <v>30</v>
      </c>
      <c r="L11" s="2">
        <v>31</v>
      </c>
      <c r="M11" s="2">
        <v>40</v>
      </c>
      <c r="N11" s="2">
        <v>43</v>
      </c>
      <c r="O11" s="4"/>
    </row>
    <row r="12" spans="1:21" ht="23.25">
      <c r="A12" s="2" t="s">
        <v>20</v>
      </c>
      <c r="B12" s="2">
        <v>2</v>
      </c>
      <c r="C12" s="2">
        <v>3</v>
      </c>
      <c r="D12" s="2">
        <v>4</v>
      </c>
      <c r="E12" s="2">
        <v>5</v>
      </c>
      <c r="F12" s="2">
        <v>6</v>
      </c>
      <c r="G12" s="2">
        <v>7</v>
      </c>
      <c r="H12" s="4"/>
      <c r="I12" s="2">
        <v>2</v>
      </c>
      <c r="J12" s="2">
        <v>3</v>
      </c>
      <c r="K12" s="2">
        <v>4</v>
      </c>
      <c r="L12" s="2">
        <v>5</v>
      </c>
      <c r="M12" s="2">
        <v>6</v>
      </c>
      <c r="N12" s="2">
        <v>7</v>
      </c>
      <c r="O12" s="4"/>
    </row>
    <row r="13" spans="1:21" ht="23.25">
      <c r="A13" s="11" t="s">
        <v>24</v>
      </c>
      <c r="B13" s="13">
        <f t="shared" ref="B13:G13" si="3">SUM(B8:B12)</f>
        <v>100</v>
      </c>
      <c r="C13" s="13">
        <f t="shared" si="3"/>
        <v>100</v>
      </c>
      <c r="D13" s="13">
        <f t="shared" si="3"/>
        <v>100</v>
      </c>
      <c r="E13" s="13">
        <f t="shared" si="3"/>
        <v>100</v>
      </c>
      <c r="F13" s="13">
        <f t="shared" si="3"/>
        <v>100</v>
      </c>
      <c r="G13" s="13">
        <f t="shared" si="3"/>
        <v>100</v>
      </c>
      <c r="H13" s="4"/>
      <c r="I13" s="13">
        <f t="shared" ref="I13:N13" si="4">SUM(I8:I12)</f>
        <v>100</v>
      </c>
      <c r="J13" s="13">
        <f t="shared" si="4"/>
        <v>100</v>
      </c>
      <c r="K13" s="13">
        <f t="shared" si="4"/>
        <v>100</v>
      </c>
      <c r="L13" s="13">
        <f t="shared" si="4"/>
        <v>100</v>
      </c>
      <c r="M13" s="13">
        <f t="shared" si="4"/>
        <v>100</v>
      </c>
      <c r="N13" s="13">
        <f t="shared" si="4"/>
        <v>100</v>
      </c>
      <c r="O13" s="4"/>
    </row>
    <row r="14" spans="1:21" ht="23.25">
      <c r="A14" s="21"/>
      <c r="B14" s="21"/>
      <c r="C14" s="21"/>
      <c r="D14" s="21"/>
      <c r="E14" s="21"/>
      <c r="F14" s="21"/>
      <c r="G14" s="21"/>
      <c r="H14" s="21"/>
      <c r="I14" s="21"/>
      <c r="J14" s="21"/>
      <c r="K14" s="21"/>
      <c r="L14" s="21"/>
      <c r="M14" s="21"/>
      <c r="N14" s="21"/>
      <c r="O14" s="21"/>
      <c r="P14" s="21"/>
      <c r="Q14" s="21"/>
      <c r="R14" s="21"/>
      <c r="S14" s="21"/>
      <c r="T14" s="21"/>
      <c r="U14"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S998"/>
  <sheetViews>
    <sheetView zoomScale="70" zoomScaleNormal="70" workbookViewId="0">
      <selection activeCell="K15" sqref="K15"/>
    </sheetView>
  </sheetViews>
  <sheetFormatPr defaultColWidth="12.625" defaultRowHeight="15" customHeight="1"/>
  <cols>
    <col min="1" max="1" width="13.75" bestFit="1" customWidth="1"/>
    <col min="2" max="7" width="6.375" style="49" bestFit="1" customWidth="1"/>
    <col min="8" max="19" width="6.375" bestFit="1" customWidth="1"/>
    <col min="20" max="24" width="7.625" customWidth="1"/>
  </cols>
  <sheetData>
    <row r="1" spans="1:19" ht="23.25">
      <c r="A1" s="2" t="s">
        <v>3</v>
      </c>
      <c r="B1" s="2">
        <v>45</v>
      </c>
      <c r="C1" s="2">
        <v>44</v>
      </c>
      <c r="D1" s="2">
        <v>43</v>
      </c>
      <c r="E1" s="2">
        <v>43</v>
      </c>
      <c r="F1" s="2">
        <v>42</v>
      </c>
      <c r="G1" s="2">
        <v>42</v>
      </c>
      <c r="H1" s="2">
        <v>41</v>
      </c>
      <c r="I1" s="2">
        <v>41</v>
      </c>
      <c r="J1" s="2">
        <v>40</v>
      </c>
      <c r="K1" s="2">
        <v>40</v>
      </c>
      <c r="L1" s="2">
        <v>40</v>
      </c>
      <c r="M1" s="2">
        <v>39</v>
      </c>
      <c r="N1" s="2">
        <v>39</v>
      </c>
      <c r="O1" s="2">
        <v>39</v>
      </c>
      <c r="P1" s="2">
        <v>38</v>
      </c>
      <c r="Q1" s="2">
        <v>38</v>
      </c>
      <c r="R1" s="2">
        <v>37</v>
      </c>
      <c r="S1" s="2">
        <v>37</v>
      </c>
    </row>
    <row r="2" spans="1:19" ht="23.25">
      <c r="A2" s="2" t="s">
        <v>10</v>
      </c>
      <c r="B2" s="2">
        <v>21</v>
      </c>
      <c r="C2" s="2">
        <v>25</v>
      </c>
      <c r="D2" s="2">
        <v>20</v>
      </c>
      <c r="E2" s="2">
        <v>25</v>
      </c>
      <c r="F2" s="2">
        <v>22</v>
      </c>
      <c r="G2" s="2">
        <v>25</v>
      </c>
      <c r="H2" s="2">
        <v>25</v>
      </c>
      <c r="I2" s="2">
        <v>21</v>
      </c>
      <c r="J2" s="2">
        <v>24</v>
      </c>
      <c r="K2" s="2">
        <v>23</v>
      </c>
      <c r="L2" s="2">
        <v>21</v>
      </c>
      <c r="M2" s="2">
        <v>22</v>
      </c>
      <c r="N2" s="2">
        <v>24</v>
      </c>
      <c r="O2" s="2">
        <v>23</v>
      </c>
      <c r="P2" s="2">
        <v>26</v>
      </c>
      <c r="Q2" s="2">
        <v>24</v>
      </c>
      <c r="R2" s="2">
        <v>20</v>
      </c>
      <c r="S2" s="2">
        <v>23</v>
      </c>
    </row>
    <row r="3" spans="1:19" ht="23.25">
      <c r="A3" s="2" t="s">
        <v>12</v>
      </c>
      <c r="B3" s="2">
        <v>18</v>
      </c>
      <c r="C3" s="2">
        <v>17</v>
      </c>
      <c r="D3" s="2">
        <v>16</v>
      </c>
      <c r="E3" s="2">
        <v>15</v>
      </c>
      <c r="F3" s="2">
        <v>21</v>
      </c>
      <c r="G3" s="2">
        <v>20</v>
      </c>
      <c r="H3" s="2">
        <v>15</v>
      </c>
      <c r="I3" s="2">
        <v>16</v>
      </c>
      <c r="J3" s="2">
        <v>22</v>
      </c>
      <c r="K3" s="2">
        <v>23</v>
      </c>
      <c r="L3" s="2">
        <v>19</v>
      </c>
      <c r="M3" s="2">
        <v>20</v>
      </c>
      <c r="N3" s="2">
        <v>24</v>
      </c>
      <c r="O3" s="2">
        <v>23</v>
      </c>
      <c r="P3" s="2">
        <v>18</v>
      </c>
      <c r="Q3" s="2">
        <v>17</v>
      </c>
      <c r="R3" s="2">
        <v>19</v>
      </c>
      <c r="S3" s="2">
        <v>22</v>
      </c>
    </row>
    <row r="4" spans="1:19" ht="23.25">
      <c r="A4" s="2" t="s">
        <v>15</v>
      </c>
      <c r="B4" s="2">
        <v>13</v>
      </c>
      <c r="C4" s="2">
        <v>10</v>
      </c>
      <c r="D4" s="2">
        <v>20</v>
      </c>
      <c r="E4" s="2">
        <v>11</v>
      </c>
      <c r="F4" s="2">
        <v>12</v>
      </c>
      <c r="G4" s="2">
        <v>9</v>
      </c>
      <c r="H4" s="2">
        <v>17</v>
      </c>
      <c r="I4" s="2">
        <v>17</v>
      </c>
      <c r="J4" s="2">
        <v>10</v>
      </c>
      <c r="K4" s="2">
        <v>11</v>
      </c>
      <c r="L4" s="2">
        <v>19</v>
      </c>
      <c r="M4" s="2">
        <v>18</v>
      </c>
      <c r="N4" s="2">
        <v>10</v>
      </c>
      <c r="O4" s="2">
        <v>11</v>
      </c>
      <c r="P4" s="2">
        <v>16</v>
      </c>
      <c r="Q4" s="2">
        <v>15</v>
      </c>
      <c r="R4" s="2">
        <v>19</v>
      </c>
      <c r="S4" s="2">
        <v>17</v>
      </c>
    </row>
    <row r="5" spans="1:19" ht="23.25">
      <c r="A5" s="2" t="s">
        <v>20</v>
      </c>
      <c r="B5" s="2">
        <v>3</v>
      </c>
      <c r="C5" s="2">
        <v>4</v>
      </c>
      <c r="D5" s="2">
        <v>1</v>
      </c>
      <c r="E5" s="2">
        <v>6</v>
      </c>
      <c r="F5" s="2">
        <v>3</v>
      </c>
      <c r="G5" s="2">
        <v>4</v>
      </c>
      <c r="H5" s="2">
        <v>2</v>
      </c>
      <c r="I5" s="2">
        <v>5</v>
      </c>
      <c r="J5" s="2">
        <v>4</v>
      </c>
      <c r="K5" s="2">
        <v>3</v>
      </c>
      <c r="L5" s="2">
        <v>1</v>
      </c>
      <c r="M5" s="2">
        <v>1</v>
      </c>
      <c r="N5" s="2">
        <v>3</v>
      </c>
      <c r="O5" s="2">
        <v>4</v>
      </c>
      <c r="P5" s="2">
        <v>2</v>
      </c>
      <c r="Q5" s="2">
        <v>6</v>
      </c>
      <c r="R5" s="2">
        <v>5</v>
      </c>
      <c r="S5" s="2">
        <v>1</v>
      </c>
    </row>
    <row r="6" spans="1:19" ht="23.25">
      <c r="A6" s="11" t="s">
        <v>24</v>
      </c>
      <c r="B6" s="13">
        <f t="shared" ref="B6:Q6" si="0">SUM(B1:B5)</f>
        <v>100</v>
      </c>
      <c r="C6" s="13">
        <f t="shared" si="0"/>
        <v>100</v>
      </c>
      <c r="D6" s="13">
        <f t="shared" si="0"/>
        <v>100</v>
      </c>
      <c r="E6" s="13">
        <f t="shared" si="0"/>
        <v>100</v>
      </c>
      <c r="F6" s="13">
        <f t="shared" si="0"/>
        <v>100</v>
      </c>
      <c r="G6" s="13">
        <f t="shared" si="0"/>
        <v>100</v>
      </c>
      <c r="H6" s="13">
        <f t="shared" si="0"/>
        <v>100</v>
      </c>
      <c r="I6" s="13">
        <f t="shared" si="0"/>
        <v>100</v>
      </c>
      <c r="J6" s="13">
        <f t="shared" si="0"/>
        <v>100</v>
      </c>
      <c r="K6" s="13">
        <f t="shared" si="0"/>
        <v>100</v>
      </c>
      <c r="L6" s="13">
        <f t="shared" si="0"/>
        <v>100</v>
      </c>
      <c r="M6" s="13">
        <f t="shared" si="0"/>
        <v>100</v>
      </c>
      <c r="N6" s="13">
        <f t="shared" si="0"/>
        <v>100</v>
      </c>
      <c r="O6" s="13">
        <f t="shared" si="0"/>
        <v>100</v>
      </c>
      <c r="P6" s="13">
        <f t="shared" si="0"/>
        <v>100</v>
      </c>
      <c r="Q6" s="13">
        <f t="shared" si="0"/>
        <v>100</v>
      </c>
      <c r="R6" s="13">
        <f t="shared" ref="R6" si="1">SUM(R1:R5)</f>
        <v>100</v>
      </c>
      <c r="S6" s="13">
        <f>SUM(S1:S5)</f>
        <v>100</v>
      </c>
    </row>
    <row r="7" spans="1:19" ht="23.25">
      <c r="A7" s="21"/>
      <c r="B7" s="21"/>
      <c r="C7" s="21"/>
      <c r="D7" s="21"/>
      <c r="E7" s="21"/>
      <c r="F7" s="21"/>
      <c r="G7" s="21"/>
      <c r="H7" s="21"/>
      <c r="I7" s="21"/>
      <c r="J7" s="21"/>
      <c r="K7" s="21"/>
      <c r="L7" s="21"/>
      <c r="M7" s="21"/>
      <c r="N7" s="21"/>
      <c r="O7" s="21"/>
      <c r="P7" s="21"/>
      <c r="Q7" s="21"/>
      <c r="R7" s="21"/>
      <c r="S7" s="21"/>
    </row>
    <row r="8" spans="1:19" ht="23.25">
      <c r="A8" s="2" t="s">
        <v>3</v>
      </c>
      <c r="B8" s="2">
        <v>37</v>
      </c>
      <c r="C8" s="2">
        <v>37</v>
      </c>
      <c r="D8" s="2">
        <v>36</v>
      </c>
      <c r="E8" s="2">
        <v>36</v>
      </c>
      <c r="F8" s="2">
        <v>35</v>
      </c>
      <c r="G8" s="2">
        <v>35</v>
      </c>
      <c r="H8" s="2">
        <v>34</v>
      </c>
      <c r="I8" s="2">
        <v>34</v>
      </c>
      <c r="J8" s="2">
        <v>33</v>
      </c>
      <c r="K8" s="2">
        <v>33</v>
      </c>
      <c r="L8" s="2">
        <v>32</v>
      </c>
      <c r="M8" s="2">
        <v>32</v>
      </c>
      <c r="N8" s="2">
        <v>31</v>
      </c>
      <c r="O8" s="2">
        <v>31</v>
      </c>
      <c r="P8" s="2">
        <v>30</v>
      </c>
      <c r="Q8" s="2">
        <v>30</v>
      </c>
      <c r="R8" s="2">
        <v>29</v>
      </c>
      <c r="S8" s="2">
        <v>29</v>
      </c>
    </row>
    <row r="9" spans="1:19" ht="23.25">
      <c r="A9" s="2" t="s">
        <v>10</v>
      </c>
      <c r="B9" s="2">
        <v>27</v>
      </c>
      <c r="C9" s="2">
        <v>22</v>
      </c>
      <c r="D9" s="2">
        <v>23</v>
      </c>
      <c r="E9" s="2">
        <v>29</v>
      </c>
      <c r="F9" s="2">
        <v>24</v>
      </c>
      <c r="G9" s="2">
        <v>24</v>
      </c>
      <c r="H9" s="2">
        <v>28</v>
      </c>
      <c r="I9" s="2">
        <v>24</v>
      </c>
      <c r="J9" s="2">
        <v>25</v>
      </c>
      <c r="K9" s="2">
        <v>23</v>
      </c>
      <c r="L9" s="2">
        <v>27</v>
      </c>
      <c r="M9" s="2">
        <v>28</v>
      </c>
      <c r="N9" s="2">
        <v>27</v>
      </c>
      <c r="O9" s="2">
        <v>24</v>
      </c>
      <c r="P9" s="2">
        <v>27</v>
      </c>
      <c r="Q9" s="2">
        <v>26</v>
      </c>
      <c r="R9" s="2">
        <v>28</v>
      </c>
      <c r="S9" s="2">
        <v>27</v>
      </c>
    </row>
    <row r="10" spans="1:19" ht="23.25">
      <c r="A10" s="2" t="s">
        <v>12</v>
      </c>
      <c r="B10" s="2">
        <v>19</v>
      </c>
      <c r="C10" s="2">
        <v>21</v>
      </c>
      <c r="D10" s="2">
        <v>19</v>
      </c>
      <c r="E10" s="2">
        <v>18</v>
      </c>
      <c r="F10" s="2">
        <v>22</v>
      </c>
      <c r="G10" s="2">
        <v>24</v>
      </c>
      <c r="H10" s="2">
        <v>22</v>
      </c>
      <c r="I10" s="2">
        <v>21</v>
      </c>
      <c r="J10" s="2">
        <v>21</v>
      </c>
      <c r="K10" s="2">
        <v>23</v>
      </c>
      <c r="L10" s="2">
        <v>25</v>
      </c>
      <c r="M10" s="2">
        <v>23</v>
      </c>
      <c r="N10" s="2">
        <v>25</v>
      </c>
      <c r="O10" s="2">
        <v>24</v>
      </c>
      <c r="P10" s="2">
        <v>26</v>
      </c>
      <c r="Q10" s="2">
        <v>24</v>
      </c>
      <c r="R10" s="2">
        <v>25</v>
      </c>
      <c r="S10" s="2">
        <v>27</v>
      </c>
    </row>
    <row r="11" spans="1:19" ht="23.25">
      <c r="A11" s="2" t="s">
        <v>15</v>
      </c>
      <c r="B11" s="2">
        <v>15</v>
      </c>
      <c r="C11" s="2">
        <v>14</v>
      </c>
      <c r="D11" s="2">
        <v>16</v>
      </c>
      <c r="E11" s="2">
        <v>12</v>
      </c>
      <c r="F11" s="2">
        <v>14</v>
      </c>
      <c r="G11" s="2">
        <v>16</v>
      </c>
      <c r="H11" s="2">
        <v>14</v>
      </c>
      <c r="I11" s="2">
        <v>20</v>
      </c>
      <c r="J11" s="2">
        <v>15</v>
      </c>
      <c r="K11" s="2">
        <v>18</v>
      </c>
      <c r="L11" s="2">
        <v>12</v>
      </c>
      <c r="M11" s="2">
        <v>15</v>
      </c>
      <c r="N11" s="2">
        <v>13</v>
      </c>
      <c r="O11" s="2">
        <v>16</v>
      </c>
      <c r="P11" s="2">
        <v>11</v>
      </c>
      <c r="Q11" s="2">
        <v>15</v>
      </c>
      <c r="R11" s="2">
        <v>14</v>
      </c>
      <c r="S11" s="2">
        <v>14</v>
      </c>
    </row>
    <row r="12" spans="1:19" ht="23.25">
      <c r="A12" s="2" t="s">
        <v>20</v>
      </c>
      <c r="B12" s="2">
        <v>2</v>
      </c>
      <c r="C12" s="2">
        <v>6</v>
      </c>
      <c r="D12" s="2">
        <v>6</v>
      </c>
      <c r="E12" s="2">
        <v>5</v>
      </c>
      <c r="F12" s="2">
        <v>5</v>
      </c>
      <c r="G12" s="2">
        <v>1</v>
      </c>
      <c r="H12" s="2">
        <v>2</v>
      </c>
      <c r="I12" s="2">
        <v>1</v>
      </c>
      <c r="J12" s="2">
        <v>6</v>
      </c>
      <c r="K12" s="2">
        <v>3</v>
      </c>
      <c r="L12" s="2">
        <v>4</v>
      </c>
      <c r="M12" s="2">
        <v>2</v>
      </c>
      <c r="N12" s="2">
        <v>4</v>
      </c>
      <c r="O12" s="2">
        <v>5</v>
      </c>
      <c r="P12" s="2">
        <v>6</v>
      </c>
      <c r="Q12" s="2">
        <v>5</v>
      </c>
      <c r="R12" s="2">
        <v>4</v>
      </c>
      <c r="S12" s="2">
        <v>3</v>
      </c>
    </row>
    <row r="13" spans="1:19" ht="23.25">
      <c r="A13" s="11" t="s">
        <v>24</v>
      </c>
      <c r="B13" s="13">
        <f t="shared" ref="B13:S13" si="2">SUM(B8:B12)</f>
        <v>100</v>
      </c>
      <c r="C13" s="13">
        <f t="shared" si="2"/>
        <v>100</v>
      </c>
      <c r="D13" s="13">
        <f t="shared" si="2"/>
        <v>100</v>
      </c>
      <c r="E13" s="13">
        <f t="shared" si="2"/>
        <v>100</v>
      </c>
      <c r="F13" s="13">
        <f t="shared" si="2"/>
        <v>100</v>
      </c>
      <c r="G13" s="13">
        <f t="shared" si="2"/>
        <v>100</v>
      </c>
      <c r="H13" s="13">
        <f t="shared" si="2"/>
        <v>100</v>
      </c>
      <c r="I13" s="13">
        <f t="shared" si="2"/>
        <v>100</v>
      </c>
      <c r="J13" s="13">
        <f t="shared" si="2"/>
        <v>100</v>
      </c>
      <c r="K13" s="13">
        <f t="shared" si="2"/>
        <v>100</v>
      </c>
      <c r="L13" s="13">
        <f t="shared" si="2"/>
        <v>100</v>
      </c>
      <c r="M13" s="13">
        <f t="shared" si="2"/>
        <v>100</v>
      </c>
      <c r="N13" s="13">
        <f t="shared" si="2"/>
        <v>100</v>
      </c>
      <c r="O13" s="13">
        <f t="shared" si="2"/>
        <v>100</v>
      </c>
      <c r="P13" s="13">
        <f t="shared" si="2"/>
        <v>100</v>
      </c>
      <c r="Q13" s="13">
        <f t="shared" si="2"/>
        <v>100</v>
      </c>
      <c r="R13" s="13">
        <f t="shared" si="2"/>
        <v>100</v>
      </c>
      <c r="S13" s="13">
        <f t="shared" si="2"/>
        <v>100</v>
      </c>
    </row>
    <row r="14" spans="1:19" ht="23.25">
      <c r="A14" s="21"/>
      <c r="B14" s="21"/>
      <c r="C14" s="21"/>
      <c r="D14" s="21"/>
      <c r="E14" s="21"/>
      <c r="F14" s="21"/>
      <c r="G14" s="21"/>
      <c r="H14" s="21"/>
      <c r="I14" s="21"/>
      <c r="J14" s="21"/>
      <c r="K14" s="21"/>
      <c r="L14" s="21"/>
      <c r="M14" s="21"/>
      <c r="N14" s="21"/>
      <c r="O14" s="21"/>
      <c r="P14" s="21"/>
      <c r="Q14" s="21"/>
      <c r="R14" s="21"/>
      <c r="S14" s="21"/>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AE1000"/>
  <sheetViews>
    <sheetView topLeftCell="E1" zoomScale="85" zoomScaleNormal="85" workbookViewId="0">
      <selection activeCell="O3" sqref="O3:O17"/>
    </sheetView>
  </sheetViews>
  <sheetFormatPr defaultColWidth="12.625" defaultRowHeight="15" customHeight="1"/>
  <cols>
    <col min="1" max="1" width="25.625" customWidth="1"/>
    <col min="2" max="2" width="14.5" customWidth="1"/>
    <col min="3" max="3" width="18.375" customWidth="1"/>
    <col min="4" max="5" width="39.125" customWidth="1"/>
    <col min="6" max="6" width="31" customWidth="1"/>
    <col min="7" max="8" width="18.625" customWidth="1"/>
    <col min="9" max="9" width="14.5" customWidth="1"/>
    <col min="10" max="10" width="8.875" customWidth="1"/>
    <col min="11" max="11" width="14.375" customWidth="1"/>
    <col min="12" max="12" width="9.25" customWidth="1"/>
    <col min="13" max="13" width="9.125" customWidth="1"/>
    <col min="14" max="14" width="9.25" customWidth="1"/>
    <col min="15" max="15" width="9.125" customWidth="1"/>
    <col min="16" max="16" width="12.125" customWidth="1"/>
    <col min="17" max="17" width="9.625" customWidth="1"/>
    <col min="18" max="21" width="13.75" customWidth="1"/>
    <col min="22" max="22" width="7.625" customWidth="1"/>
    <col min="23" max="23" width="14.5" customWidth="1"/>
    <col min="24" max="27" width="7.625" customWidth="1"/>
    <col min="28" max="28" width="12.625" customWidth="1"/>
    <col min="29" max="31" width="7.625" customWidth="1"/>
  </cols>
  <sheetData>
    <row r="1" spans="1:31">
      <c r="A1" s="23" t="s">
        <v>76</v>
      </c>
      <c r="B1" s="23">
        <f>ROUND('Page 3 -Student Teacher Details'!B4*0.05,)</f>
        <v>26</v>
      </c>
      <c r="L1" s="201" t="s">
        <v>78</v>
      </c>
      <c r="M1" s="200"/>
      <c r="N1" s="201" t="s">
        <v>79</v>
      </c>
      <c r="O1" s="200"/>
      <c r="P1" s="201" t="s">
        <v>80</v>
      </c>
      <c r="Q1" s="200"/>
      <c r="R1" s="24" t="s">
        <v>81</v>
      </c>
      <c r="S1" s="24" t="s">
        <v>82</v>
      </c>
      <c r="T1" s="25" t="s">
        <v>83</v>
      </c>
      <c r="U1" s="24" t="s">
        <v>84</v>
      </c>
      <c r="W1" s="204" t="s">
        <v>78</v>
      </c>
      <c r="X1" s="199"/>
      <c r="Y1" s="199"/>
      <c r="Z1" s="200"/>
      <c r="AB1" s="204" t="s">
        <v>79</v>
      </c>
      <c r="AC1" s="199"/>
      <c r="AD1" s="199"/>
      <c r="AE1" s="200"/>
    </row>
    <row r="2" spans="1:31">
      <c r="A2" s="23" t="s">
        <v>85</v>
      </c>
      <c r="B2" s="23">
        <f>ROUND('Page 3 -Student Teacher Details'!B4*0.0123698745,)</f>
        <v>7</v>
      </c>
      <c r="L2" s="23" t="s">
        <v>86</v>
      </c>
      <c r="M2" s="23" t="s">
        <v>87</v>
      </c>
      <c r="N2" s="23" t="s">
        <v>86</v>
      </c>
      <c r="O2" s="26" t="s">
        <v>87</v>
      </c>
      <c r="P2" s="23" t="s">
        <v>86</v>
      </c>
      <c r="Q2" s="23" t="s">
        <v>87</v>
      </c>
      <c r="R2" s="23"/>
      <c r="S2" s="23"/>
      <c r="T2" s="23"/>
      <c r="U2" s="23"/>
      <c r="W2" s="8" t="s">
        <v>88</v>
      </c>
      <c r="X2" s="8" t="s">
        <v>86</v>
      </c>
      <c r="Y2" s="8" t="s">
        <v>89</v>
      </c>
      <c r="Z2" s="8" t="s">
        <v>90</v>
      </c>
      <c r="AB2" s="8" t="s">
        <v>88</v>
      </c>
      <c r="AC2" s="8" t="s">
        <v>86</v>
      </c>
      <c r="AD2" s="8" t="s">
        <v>89</v>
      </c>
      <c r="AE2" s="8" t="s">
        <v>90</v>
      </c>
    </row>
    <row r="3" spans="1:31">
      <c r="A3" s="23" t="s">
        <v>91</v>
      </c>
      <c r="B3" s="23" t="s">
        <v>92</v>
      </c>
      <c r="L3" s="8" t="s">
        <v>93</v>
      </c>
      <c r="M3" s="8" t="s">
        <v>94</v>
      </c>
      <c r="N3" s="8" t="s">
        <v>95</v>
      </c>
      <c r="O3" s="28" t="s">
        <v>96</v>
      </c>
      <c r="P3" s="8" t="s">
        <v>97</v>
      </c>
      <c r="Q3" s="8" t="s">
        <v>98</v>
      </c>
      <c r="R3" s="8" t="s">
        <v>99</v>
      </c>
      <c r="S3" s="8" t="s">
        <v>100</v>
      </c>
      <c r="T3" s="8"/>
      <c r="U3" s="8"/>
      <c r="W3" s="8">
        <v>1</v>
      </c>
      <c r="X3" s="8" t="str">
        <f ca="1">INDEX($L$3:$L$32,RANDBETWEEN(1,ROWS($L$3:$L$32)),1)</f>
        <v>Mukesh</v>
      </c>
      <c r="Y3" s="8" t="str">
        <f ca="1">INDEX($M$3:$M$17,RANDBETWEEN(1,ROWS($M$3:$M$17)),1)</f>
        <v xml:space="preserve"> Agarwal</v>
      </c>
      <c r="Z3" s="8" t="str">
        <f ca="1">X3&amp; Y3</f>
        <v>Mukesh Agarwal</v>
      </c>
      <c r="AB3" s="8">
        <v>1</v>
      </c>
      <c r="AC3" s="8" t="str">
        <f t="shared" ref="AC3:AC12" ca="1" si="0">INDEX($N$3:$N$32,RANDBETWEEN(1,ROWS($N$3:$N$32)),1)</f>
        <v>Kapil</v>
      </c>
      <c r="AD3" s="8" t="str">
        <f t="shared" ref="AD3:AD12" ca="1" si="1">INDEX($O$3:$O$17,RANDBETWEEN(1,ROWS($O$3:$O$17)),1)</f>
        <v xml:space="preserve"> Hussain</v>
      </c>
      <c r="AE3" s="8" t="str">
        <f ca="1">AC3&amp; AD3</f>
        <v>Kapil Hussain</v>
      </c>
    </row>
    <row r="4" spans="1:31">
      <c r="L4" s="8" t="s">
        <v>102</v>
      </c>
      <c r="M4" s="8" t="s">
        <v>103</v>
      </c>
      <c r="N4" s="8" t="s">
        <v>104</v>
      </c>
      <c r="O4" s="28" t="s">
        <v>105</v>
      </c>
      <c r="P4" s="8" t="s">
        <v>106</v>
      </c>
      <c r="Q4" s="8" t="s">
        <v>107</v>
      </c>
      <c r="R4" s="8" t="s">
        <v>108</v>
      </c>
      <c r="S4" s="8" t="s">
        <v>109</v>
      </c>
      <c r="T4" s="8"/>
      <c r="U4" s="8"/>
      <c r="W4" s="8">
        <v>2</v>
      </c>
      <c r="X4" s="8" t="str">
        <f t="shared" ref="X4:X12" ca="1" si="2">INDEX($L$3:$L$32,RANDBETWEEN(1,ROWS($L$3:$L$32)),1)</f>
        <v>Yash</v>
      </c>
      <c r="Y4" s="8" t="str">
        <f t="shared" ref="Y4:Y12" ca="1" si="3">INDEX($M$3:$M$17,RANDBETWEEN(1,ROWS($M$3:$M$17)),1)</f>
        <v xml:space="preserve"> Sehgal</v>
      </c>
      <c r="Z4" s="8" t="str">
        <f t="shared" ref="Z4:Z12" ca="1" si="4">X4&amp;Y4</f>
        <v>Yash Sehgal</v>
      </c>
      <c r="AB4" s="8">
        <v>2</v>
      </c>
      <c r="AC4" s="8" t="str">
        <f t="shared" ca="1" si="0"/>
        <v>Anurima</v>
      </c>
      <c r="AD4" s="8" t="str">
        <f t="shared" ca="1" si="1"/>
        <v xml:space="preserve"> Chetri</v>
      </c>
      <c r="AE4" s="8" t="str">
        <f t="shared" ref="AE4:AE12" ca="1" si="5">AC4&amp;AD4</f>
        <v>Anurima Chetri</v>
      </c>
    </row>
    <row r="5" spans="1:31" hidden="1">
      <c r="L5" s="8" t="s">
        <v>113</v>
      </c>
      <c r="M5" s="8" t="s">
        <v>114</v>
      </c>
      <c r="N5" s="8" t="s">
        <v>115</v>
      </c>
      <c r="O5" s="28" t="s">
        <v>116</v>
      </c>
      <c r="P5" s="8" t="s">
        <v>117</v>
      </c>
      <c r="Q5" s="8" t="s">
        <v>118</v>
      </c>
      <c r="R5" s="8" t="s">
        <v>119</v>
      </c>
      <c r="S5" s="8" t="s">
        <v>120</v>
      </c>
      <c r="T5" s="8"/>
      <c r="U5" s="8"/>
      <c r="W5" s="8">
        <v>3</v>
      </c>
      <c r="X5" s="8" t="str">
        <f t="shared" ca="1" si="2"/>
        <v>OP</v>
      </c>
      <c r="Y5" s="8" t="str">
        <f t="shared" ca="1" si="3"/>
        <v xml:space="preserve"> Shrivastav</v>
      </c>
      <c r="Z5" s="8" t="str">
        <f t="shared" ca="1" si="4"/>
        <v>OP Shrivastav</v>
      </c>
      <c r="AB5" s="8">
        <v>3</v>
      </c>
      <c r="AC5" s="8" t="str">
        <f t="shared" ca="1" si="0"/>
        <v>Rishi</v>
      </c>
      <c r="AD5" s="8" t="str">
        <f t="shared" ca="1" si="1"/>
        <v xml:space="preserve"> Hussain</v>
      </c>
      <c r="AE5" s="8" t="str">
        <f t="shared" ca="1" si="5"/>
        <v>Rishi Hussain</v>
      </c>
    </row>
    <row r="6" spans="1:31" hidden="1">
      <c r="L6" s="8" t="s">
        <v>121</v>
      </c>
      <c r="M6" s="8" t="s">
        <v>122</v>
      </c>
      <c r="N6" s="8" t="s">
        <v>123</v>
      </c>
      <c r="O6" s="28" t="s">
        <v>124</v>
      </c>
      <c r="P6" s="8" t="s">
        <v>125</v>
      </c>
      <c r="Q6" s="8" t="s">
        <v>126</v>
      </c>
      <c r="R6" s="8" t="s">
        <v>127</v>
      </c>
      <c r="S6" s="8" t="s">
        <v>100</v>
      </c>
      <c r="T6" s="8"/>
      <c r="U6" s="8"/>
      <c r="W6" s="8">
        <v>4</v>
      </c>
      <c r="X6" s="8" t="str">
        <f t="shared" ca="1" si="2"/>
        <v>Nikhil</v>
      </c>
      <c r="Y6" s="8" t="str">
        <f t="shared" ca="1" si="3"/>
        <v xml:space="preserve"> Shukla</v>
      </c>
      <c r="Z6" s="8" t="str">
        <f t="shared" ca="1" si="4"/>
        <v>Nikhil Shukla</v>
      </c>
      <c r="AB6" s="8">
        <v>4</v>
      </c>
      <c r="AC6" s="8" t="str">
        <f t="shared" ca="1" si="0"/>
        <v>Chetna</v>
      </c>
      <c r="AD6" s="8" t="str">
        <f t="shared" ca="1" si="1"/>
        <v xml:space="preserve"> Phukan</v>
      </c>
      <c r="AE6" s="8" t="str">
        <f t="shared" ca="1" si="5"/>
        <v>Chetna Phukan</v>
      </c>
    </row>
    <row r="7" spans="1:31" hidden="1">
      <c r="A7" s="50">
        <v>4</v>
      </c>
      <c r="L7" s="8" t="s">
        <v>128</v>
      </c>
      <c r="M7" s="8" t="s">
        <v>129</v>
      </c>
      <c r="N7" s="8" t="s">
        <v>130</v>
      </c>
      <c r="O7" s="28" t="s">
        <v>131</v>
      </c>
      <c r="P7" s="8" t="s">
        <v>132</v>
      </c>
      <c r="Q7" s="8" t="s">
        <v>133</v>
      </c>
      <c r="R7" s="8" t="s">
        <v>108</v>
      </c>
      <c r="S7" s="8" t="s">
        <v>109</v>
      </c>
      <c r="T7" s="8"/>
      <c r="U7" s="8"/>
      <c r="W7" s="8">
        <v>5</v>
      </c>
      <c r="X7" s="8" t="str">
        <f t="shared" ca="1" si="2"/>
        <v>Kiran</v>
      </c>
      <c r="Y7" s="8" t="str">
        <f t="shared" ca="1" si="3"/>
        <v xml:space="preserve"> Sharma</v>
      </c>
      <c r="Z7" s="8" t="str">
        <f t="shared" ca="1" si="4"/>
        <v>Kiran Sharma</v>
      </c>
      <c r="AB7" s="8">
        <v>5</v>
      </c>
      <c r="AC7" s="8" t="str">
        <f t="shared" ca="1" si="0"/>
        <v>Chandra</v>
      </c>
      <c r="AD7" s="8" t="str">
        <f t="shared" ca="1" si="1"/>
        <v xml:space="preserve"> Deka</v>
      </c>
      <c r="AE7" s="8" t="str">
        <f t="shared" ca="1" si="5"/>
        <v>Chandra Deka</v>
      </c>
    </row>
    <row r="8" spans="1:31">
      <c r="A8" s="30" t="s">
        <v>134</v>
      </c>
      <c r="B8" s="30"/>
      <c r="C8" s="30"/>
      <c r="D8" s="30"/>
      <c r="E8" s="30"/>
      <c r="F8" s="30"/>
      <c r="G8" s="30"/>
      <c r="L8" s="8" t="s">
        <v>135</v>
      </c>
      <c r="M8" s="8" t="s">
        <v>136</v>
      </c>
      <c r="N8" s="8" t="s">
        <v>137</v>
      </c>
      <c r="O8" s="28" t="s">
        <v>139</v>
      </c>
      <c r="P8" s="8" t="s">
        <v>140</v>
      </c>
      <c r="Q8" s="8" t="s">
        <v>141</v>
      </c>
      <c r="R8" s="8" t="s">
        <v>119</v>
      </c>
      <c r="S8" s="8"/>
      <c r="T8" s="8"/>
      <c r="U8" s="8"/>
      <c r="W8" s="8">
        <v>6</v>
      </c>
      <c r="X8" s="8" t="str">
        <f t="shared" ca="1" si="2"/>
        <v>Jai</v>
      </c>
      <c r="Y8" s="8" t="str">
        <f t="shared" ca="1" si="3"/>
        <v xml:space="preserve"> Shrivastav</v>
      </c>
      <c r="Z8" s="8" t="str">
        <f t="shared" ca="1" si="4"/>
        <v>Jai Shrivastav</v>
      </c>
      <c r="AB8" s="8">
        <v>6</v>
      </c>
      <c r="AC8" s="8" t="str">
        <f t="shared" ca="1" si="0"/>
        <v>Jatin</v>
      </c>
      <c r="AD8" s="8" t="str">
        <f t="shared" ca="1" si="1"/>
        <v xml:space="preserve"> Deka</v>
      </c>
      <c r="AE8" s="8" t="str">
        <f t="shared" ca="1" si="5"/>
        <v>Jatin Deka</v>
      </c>
    </row>
    <row r="9" spans="1:31">
      <c r="A9" s="33" t="s">
        <v>78</v>
      </c>
      <c r="B9" s="33" t="s">
        <v>79</v>
      </c>
      <c r="C9" s="33" t="s">
        <v>80</v>
      </c>
      <c r="D9" s="33" t="s">
        <v>81</v>
      </c>
      <c r="E9" s="33" t="s">
        <v>82</v>
      </c>
      <c r="F9" s="33" t="s">
        <v>83</v>
      </c>
      <c r="G9" s="33" t="s">
        <v>84</v>
      </c>
      <c r="L9" s="8" t="s">
        <v>148</v>
      </c>
      <c r="M9" s="8" t="s">
        <v>150</v>
      </c>
      <c r="N9" s="8" t="s">
        <v>151</v>
      </c>
      <c r="O9" s="28" t="s">
        <v>153</v>
      </c>
      <c r="P9" s="8" t="s">
        <v>156</v>
      </c>
      <c r="Q9" s="8" t="s">
        <v>158</v>
      </c>
      <c r="R9" s="8"/>
      <c r="S9" s="8"/>
      <c r="T9" s="8"/>
      <c r="U9" s="8"/>
      <c r="W9" s="8">
        <v>7</v>
      </c>
      <c r="X9" s="8" t="str">
        <f t="shared" ca="1" si="2"/>
        <v>Shyam</v>
      </c>
      <c r="Y9" s="8" t="str">
        <f t="shared" ca="1" si="3"/>
        <v xml:space="preserve"> Kumar</v>
      </c>
      <c r="Z9" s="8" t="str">
        <f t="shared" ca="1" si="4"/>
        <v>Shyam Kumar</v>
      </c>
      <c r="AB9" s="8">
        <v>7</v>
      </c>
      <c r="AC9" s="8" t="str">
        <f t="shared" ca="1" si="0"/>
        <v>Bhabendra</v>
      </c>
      <c r="AD9" s="8" t="str">
        <f t="shared" ca="1" si="1"/>
        <v xml:space="preserve"> Deka</v>
      </c>
      <c r="AE9" s="8" t="str">
        <f t="shared" ca="1" si="5"/>
        <v>Bhabendra Deka</v>
      </c>
    </row>
    <row r="10" spans="1:31" ht="30">
      <c r="A10" s="30" t="str">
        <f ca="1">+Z3</f>
        <v>Mukesh Agarwal</v>
      </c>
      <c r="B10" s="30" t="str">
        <f t="shared" ref="B10:B19" ca="1" si="6">+AE3</f>
        <v>Kapil Hussain</v>
      </c>
      <c r="C10" s="30" t="str">
        <f t="shared" ref="C10:C19" ca="1" si="7">+Z16</f>
        <v xml:space="preserve"> Subhash  Pangi</v>
      </c>
      <c r="D10" s="30" t="str">
        <f t="shared" ref="D10:E10" ca="1" si="8">+AB16</f>
        <v>Bi-Annual</v>
      </c>
      <c r="E10" s="30" t="str">
        <f t="shared" ca="1" si="8"/>
        <v>Industry</v>
      </c>
      <c r="F10" s="30" t="s">
        <v>193</v>
      </c>
      <c r="G10" s="30" t="s">
        <v>195</v>
      </c>
      <c r="L10" s="8" t="s">
        <v>196</v>
      </c>
      <c r="M10" s="8" t="s">
        <v>198</v>
      </c>
      <c r="N10" s="8" t="s">
        <v>199</v>
      </c>
      <c r="O10" s="28" t="s">
        <v>201</v>
      </c>
      <c r="P10" s="8" t="s">
        <v>204</v>
      </c>
      <c r="Q10" s="8" t="s">
        <v>205</v>
      </c>
      <c r="R10" s="8"/>
      <c r="S10" s="8"/>
      <c r="T10" s="8"/>
      <c r="U10" s="8"/>
      <c r="W10" s="8">
        <v>8</v>
      </c>
      <c r="X10" s="8" t="str">
        <f t="shared" ca="1" si="2"/>
        <v>Kiran</v>
      </c>
      <c r="Y10" s="8" t="str">
        <f t="shared" ca="1" si="3"/>
        <v xml:space="preserve"> Sharma</v>
      </c>
      <c r="Z10" s="8" t="str">
        <f t="shared" ca="1" si="4"/>
        <v>Kiran Sharma</v>
      </c>
      <c r="AB10" s="8">
        <v>8</v>
      </c>
      <c r="AC10" s="8" t="str">
        <f t="shared" ca="1" si="0"/>
        <v>Renu</v>
      </c>
      <c r="AD10" s="8" t="str">
        <f t="shared" ca="1" si="1"/>
        <v xml:space="preserve"> Parashar</v>
      </c>
      <c r="AE10" s="8" t="str">
        <f t="shared" ca="1" si="5"/>
        <v>Renu Parashar</v>
      </c>
    </row>
    <row r="11" spans="1:31">
      <c r="A11" s="30" t="str">
        <f t="shared" ref="A11:A17" ca="1" si="9">+Z4</f>
        <v>Yash Sehgal</v>
      </c>
      <c r="B11" s="30" t="str">
        <f t="shared" ca="1" si="6"/>
        <v>Anurima Chetri</v>
      </c>
      <c r="C11" s="30" t="str">
        <f t="shared" ca="1" si="7"/>
        <v xml:space="preserve"> amaresh  Panda</v>
      </c>
      <c r="D11" s="30" t="str">
        <f t="shared" ref="D11:E11" ca="1" si="10">+AB17</f>
        <v>Once A Year</v>
      </c>
      <c r="E11" s="30" t="str">
        <f t="shared" ca="1" si="10"/>
        <v>Others</v>
      </c>
      <c r="F11" s="30" t="s">
        <v>208</v>
      </c>
      <c r="G11" s="30" t="s">
        <v>209</v>
      </c>
      <c r="L11" s="8" t="s">
        <v>210</v>
      </c>
      <c r="M11" s="8" t="s">
        <v>212</v>
      </c>
      <c r="N11" s="8" t="s">
        <v>213</v>
      </c>
      <c r="O11" s="28" t="s">
        <v>214</v>
      </c>
      <c r="P11" s="8" t="s">
        <v>215</v>
      </c>
      <c r="Q11" s="8" t="s">
        <v>216</v>
      </c>
      <c r="R11" s="8"/>
      <c r="S11" s="8"/>
      <c r="T11" s="8"/>
      <c r="U11" s="8"/>
      <c r="W11" s="8">
        <v>9</v>
      </c>
      <c r="X11" s="8" t="str">
        <f t="shared" ca="1" si="2"/>
        <v>Lakshman</v>
      </c>
      <c r="Y11" s="8" t="str">
        <f t="shared" ca="1" si="3"/>
        <v xml:space="preserve"> Chand</v>
      </c>
      <c r="Z11" s="8" t="str">
        <f t="shared" ca="1" si="4"/>
        <v>Lakshman Chand</v>
      </c>
      <c r="AB11" s="8">
        <v>9</v>
      </c>
      <c r="AC11" s="8" t="str">
        <f t="shared" ca="1" si="0"/>
        <v>Rupam</v>
      </c>
      <c r="AD11" s="8" t="str">
        <f t="shared" ca="1" si="1"/>
        <v xml:space="preserve"> Baruah</v>
      </c>
      <c r="AE11" s="8" t="str">
        <f t="shared" ca="1" si="5"/>
        <v>Rupam Baruah</v>
      </c>
    </row>
    <row r="12" spans="1:31" ht="30">
      <c r="A12" s="30" t="str">
        <f ca="1">+Z5</f>
        <v>OP Shrivastav</v>
      </c>
      <c r="B12" s="30" t="str">
        <f t="shared" ca="1" si="6"/>
        <v>Rishi Hussain</v>
      </c>
      <c r="C12" s="30" t="str">
        <f t="shared" ca="1" si="7"/>
        <v xml:space="preserve"> rajeshswar  Bhoi</v>
      </c>
      <c r="D12" s="30" t="str">
        <f t="shared" ref="D12:E12" ca="1" si="11">+AB18</f>
        <v>Once A Year</v>
      </c>
      <c r="E12" s="30" t="str">
        <f t="shared" ca="1" si="11"/>
        <v>Industry</v>
      </c>
      <c r="F12" s="30" t="s">
        <v>219</v>
      </c>
      <c r="G12" s="30" t="s">
        <v>220</v>
      </c>
      <c r="L12" s="8" t="s">
        <v>221</v>
      </c>
      <c r="M12" s="8" t="s">
        <v>222</v>
      </c>
      <c r="N12" s="8" t="s">
        <v>223</v>
      </c>
      <c r="O12" s="28" t="s">
        <v>224</v>
      </c>
      <c r="P12" s="8" t="s">
        <v>225</v>
      </c>
      <c r="Q12" s="8" t="s">
        <v>226</v>
      </c>
      <c r="R12" s="8"/>
      <c r="S12" s="8"/>
      <c r="T12" s="8"/>
      <c r="U12" s="8"/>
      <c r="W12" s="8">
        <v>10</v>
      </c>
      <c r="X12" s="8" t="str">
        <f t="shared" ca="1" si="2"/>
        <v>Neha</v>
      </c>
      <c r="Y12" s="8" t="str">
        <f t="shared" ca="1" si="3"/>
        <v xml:space="preserve"> Sehgal</v>
      </c>
      <c r="Z12" s="8" t="str">
        <f t="shared" ca="1" si="4"/>
        <v>Neha Sehgal</v>
      </c>
      <c r="AB12" s="8">
        <v>10</v>
      </c>
      <c r="AC12" s="8" t="str">
        <f t="shared" ca="1" si="0"/>
        <v>Amrita</v>
      </c>
      <c r="AD12" s="8" t="str">
        <f t="shared" ca="1" si="1"/>
        <v xml:space="preserve"> Goswami</v>
      </c>
      <c r="AE12" s="8" t="str">
        <f t="shared" ca="1" si="5"/>
        <v>Amrita Goswami</v>
      </c>
    </row>
    <row r="13" spans="1:31">
      <c r="A13" s="30" t="str">
        <f t="shared" ca="1" si="9"/>
        <v>Nikhil Shukla</v>
      </c>
      <c r="B13" s="30" t="str">
        <f t="shared" ca="1" si="6"/>
        <v>Chetna Phukan</v>
      </c>
      <c r="C13" s="30" t="str">
        <f t="shared" ca="1" si="7"/>
        <v xml:space="preserve"> surendra  Pangi</v>
      </c>
      <c r="D13" s="30" t="str">
        <f t="shared" ref="D13:E13" ca="1" si="12">+AB19</f>
        <v>Bi-Annual</v>
      </c>
      <c r="E13" s="30" t="str">
        <f t="shared" ca="1" si="12"/>
        <v>Academia</v>
      </c>
      <c r="F13" s="30" t="s">
        <v>227</v>
      </c>
      <c r="G13" s="30" t="s">
        <v>228</v>
      </c>
      <c r="L13" s="8" t="s">
        <v>229</v>
      </c>
      <c r="M13" s="8" t="s">
        <v>230</v>
      </c>
      <c r="N13" s="8" t="s">
        <v>231</v>
      </c>
      <c r="O13" s="28" t="s">
        <v>232</v>
      </c>
      <c r="P13" s="8" t="s">
        <v>233</v>
      </c>
      <c r="Q13" s="8" t="s">
        <v>234</v>
      </c>
      <c r="R13" s="8"/>
      <c r="S13" s="8"/>
      <c r="T13" s="8"/>
      <c r="U13" s="8"/>
    </row>
    <row r="14" spans="1:31">
      <c r="A14" s="30" t="str">
        <f ca="1">+Z7</f>
        <v>Kiran Sharma</v>
      </c>
      <c r="B14" s="30" t="str">
        <f t="shared" ca="1" si="6"/>
        <v>Chandra Deka</v>
      </c>
      <c r="C14" s="30" t="str">
        <f t="shared" ca="1" si="7"/>
        <v xml:space="preserve"> manoj  Pangi</v>
      </c>
      <c r="D14" s="30" t="str">
        <f t="shared" ref="D14:E14" ca="1" si="13">+AB20</f>
        <v>Bi-Annual</v>
      </c>
      <c r="E14" s="30" t="str">
        <f t="shared" ca="1" si="13"/>
        <v>Others</v>
      </c>
      <c r="F14" s="30" t="s">
        <v>235</v>
      </c>
      <c r="G14" s="30" t="s">
        <v>236</v>
      </c>
      <c r="L14" s="8" t="s">
        <v>237</v>
      </c>
      <c r="M14" s="8" t="s">
        <v>238</v>
      </c>
      <c r="N14" s="8" t="s">
        <v>239</v>
      </c>
      <c r="O14" s="28" t="s">
        <v>240</v>
      </c>
      <c r="P14" s="8" t="s">
        <v>241</v>
      </c>
      <c r="Q14" s="8" t="s">
        <v>242</v>
      </c>
      <c r="R14" s="8"/>
      <c r="S14" s="8"/>
      <c r="T14" s="8"/>
      <c r="U14" s="8"/>
      <c r="W14" s="204" t="s">
        <v>80</v>
      </c>
      <c r="X14" s="199"/>
      <c r="Y14" s="199"/>
      <c r="Z14" s="200"/>
    </row>
    <row r="15" spans="1:31" ht="30">
      <c r="A15" s="30" t="str">
        <f t="shared" ca="1" si="9"/>
        <v>Jai Shrivastav</v>
      </c>
      <c r="B15" s="30" t="str">
        <f t="shared" ca="1" si="6"/>
        <v>Jatin Deka</v>
      </c>
      <c r="C15" s="30" t="str">
        <f t="shared" ca="1" si="7"/>
        <v xml:space="preserve"> balabhadra  Pangi</v>
      </c>
      <c r="D15" s="30" t="str">
        <f t="shared" ref="D15:E15" ca="1" si="14">+AB21</f>
        <v>Once A Year</v>
      </c>
      <c r="E15" s="30" t="str">
        <f t="shared" ca="1" si="14"/>
        <v>Industry</v>
      </c>
      <c r="F15" s="30" t="s">
        <v>243</v>
      </c>
      <c r="G15" s="30" t="s">
        <v>244</v>
      </c>
      <c r="L15" s="8" t="s">
        <v>313</v>
      </c>
      <c r="M15" s="8" t="s">
        <v>485</v>
      </c>
      <c r="N15" s="8" t="s">
        <v>245</v>
      </c>
      <c r="O15" s="28" t="s">
        <v>246</v>
      </c>
      <c r="P15" s="8" t="s">
        <v>247</v>
      </c>
      <c r="Q15" s="8" t="s">
        <v>248</v>
      </c>
      <c r="R15" s="8"/>
      <c r="S15" s="8"/>
      <c r="T15" s="8"/>
      <c r="U15" s="8"/>
      <c r="W15" s="8" t="s">
        <v>88</v>
      </c>
      <c r="X15" s="8" t="s">
        <v>249</v>
      </c>
      <c r="Y15" s="8"/>
      <c r="Z15" s="8"/>
      <c r="AB15" s="24" t="s">
        <v>81</v>
      </c>
      <c r="AC15" s="24" t="s">
        <v>82</v>
      </c>
      <c r="AD15" s="24" t="s">
        <v>83</v>
      </c>
      <c r="AE15" s="24" t="s">
        <v>84</v>
      </c>
    </row>
    <row r="16" spans="1:31" ht="30">
      <c r="A16" s="30" t="str">
        <f t="shared" ca="1" si="9"/>
        <v>Shyam Kumar</v>
      </c>
      <c r="B16" s="30" t="str">
        <f t="shared" ca="1" si="6"/>
        <v>Bhabendra Deka</v>
      </c>
      <c r="C16" s="30" t="str">
        <f t="shared" ca="1" si="7"/>
        <v xml:space="preserve"> kirtikumar  Bhoi</v>
      </c>
      <c r="D16" s="30" t="str">
        <f t="shared" ref="D16:E16" ca="1" si="15">+AB22</f>
        <v>Once a Month</v>
      </c>
      <c r="E16" s="30" t="str">
        <f t="shared" ca="1" si="15"/>
        <v>Others</v>
      </c>
      <c r="F16" s="30" t="s">
        <v>250</v>
      </c>
      <c r="G16" s="30" t="s">
        <v>251</v>
      </c>
      <c r="L16" s="8" t="s">
        <v>314</v>
      </c>
      <c r="M16" s="8" t="s">
        <v>252</v>
      </c>
      <c r="N16" s="8" t="s">
        <v>253</v>
      </c>
      <c r="O16" s="28" t="s">
        <v>254</v>
      </c>
      <c r="P16" s="8" t="s">
        <v>255</v>
      </c>
      <c r="Q16" s="8" t="s">
        <v>256</v>
      </c>
      <c r="R16" s="8"/>
      <c r="S16" s="8"/>
      <c r="T16" s="8"/>
      <c r="U16" s="8"/>
      <c r="W16" s="8">
        <v>1</v>
      </c>
      <c r="X16" s="8" t="str">
        <f t="shared" ref="X16:X25" ca="1" si="16">INDEX($P$3:$P$32,RANDBETWEEN(1,ROWS($P$3:$P$32)),1)</f>
        <v xml:space="preserve"> Subhash </v>
      </c>
      <c r="Y16" s="8" t="str">
        <f t="shared" ref="Y16:Y25" ca="1" si="17">INDEX($Q$3:$Q$17,RANDBETWEEN(1,ROWS($Q$3:$Q$17)),1)</f>
        <v xml:space="preserve"> Pangi</v>
      </c>
      <c r="Z16" s="8" t="str">
        <f ca="1">X16&amp; Y16</f>
        <v xml:space="preserve"> Subhash  Pangi</v>
      </c>
      <c r="AB16" s="8" t="str">
        <f t="shared" ref="AB16:AB25" ca="1" si="18">INDEX($R$3:$R$8,RANDBETWEEN(1,ROWS($P$3:$P$8)),1)</f>
        <v>Bi-Annual</v>
      </c>
      <c r="AC16" s="8" t="str">
        <f t="shared" ref="AC16:AC25" ca="1" si="19">INDEX($S$3:$S$7,RANDBETWEEN(1,ROWS($S$3:$S$7)),1)</f>
        <v>Industry</v>
      </c>
    </row>
    <row r="17" spans="1:29" ht="30">
      <c r="A17" s="30" t="str">
        <f t="shared" ca="1" si="9"/>
        <v>Kiran Sharma</v>
      </c>
      <c r="B17" s="30" t="str">
        <f t="shared" ca="1" si="6"/>
        <v>Renu Parashar</v>
      </c>
      <c r="C17" s="30" t="str">
        <f t="shared" ca="1" si="7"/>
        <v xml:space="preserve"> rajeshswar  Pangi</v>
      </c>
      <c r="D17" s="30" t="str">
        <f t="shared" ref="D17:E17" ca="1" si="20">+AB23</f>
        <v>Bi-Annual</v>
      </c>
      <c r="E17" s="30" t="str">
        <f t="shared" ca="1" si="20"/>
        <v>Industry</v>
      </c>
      <c r="F17" s="30" t="s">
        <v>257</v>
      </c>
      <c r="G17" s="30" t="s">
        <v>258</v>
      </c>
      <c r="L17" s="8" t="s">
        <v>315</v>
      </c>
      <c r="M17" s="8" t="s">
        <v>259</v>
      </c>
      <c r="N17" s="8" t="s">
        <v>260</v>
      </c>
      <c r="O17" s="28" t="s">
        <v>261</v>
      </c>
      <c r="P17" s="8" t="s">
        <v>262</v>
      </c>
      <c r="Q17" s="8" t="s">
        <v>263</v>
      </c>
      <c r="R17" s="8"/>
      <c r="S17" s="8"/>
      <c r="T17" s="8"/>
      <c r="U17" s="8"/>
      <c r="W17" s="8">
        <v>2</v>
      </c>
      <c r="X17" s="8" t="str">
        <f t="shared" ca="1" si="16"/>
        <v xml:space="preserve"> amaresh </v>
      </c>
      <c r="Y17" s="8" t="str">
        <f t="shared" ca="1" si="17"/>
        <v xml:space="preserve"> Panda</v>
      </c>
      <c r="Z17" s="8" t="str">
        <f t="shared" ref="Z17:Z25" ca="1" si="21">X17&amp;Y17</f>
        <v xml:space="preserve"> amaresh  Panda</v>
      </c>
      <c r="AB17" s="8" t="str">
        <f t="shared" ca="1" si="18"/>
        <v>Once A Year</v>
      </c>
      <c r="AC17" s="8" t="str">
        <f t="shared" ca="1" si="19"/>
        <v>Others</v>
      </c>
    </row>
    <row r="18" spans="1:29" ht="45">
      <c r="A18" s="30" t="str">
        <f ca="1">+Z11</f>
        <v>Lakshman Chand</v>
      </c>
      <c r="B18" s="30" t="str">
        <f t="shared" ca="1" si="6"/>
        <v>Rupam Baruah</v>
      </c>
      <c r="C18" s="30" t="str">
        <f t="shared" ca="1" si="7"/>
        <v xml:space="preserve"> laxman  Dash</v>
      </c>
      <c r="D18" s="30" t="str">
        <f t="shared" ref="D18:E18" ca="1" si="22">+AB24</f>
        <v>Bi-Annual</v>
      </c>
      <c r="E18" s="30" t="str">
        <f t="shared" ca="1" si="22"/>
        <v>Academia</v>
      </c>
      <c r="F18" s="30" t="s">
        <v>264</v>
      </c>
      <c r="G18" s="30" t="s">
        <v>265</v>
      </c>
      <c r="L18" s="8" t="s">
        <v>316</v>
      </c>
      <c r="M18" s="8"/>
      <c r="N18" s="8" t="s">
        <v>266</v>
      </c>
      <c r="O18" s="28"/>
      <c r="P18" s="8" t="s">
        <v>267</v>
      </c>
      <c r="Q18" s="8"/>
      <c r="R18" s="8"/>
      <c r="S18" s="8"/>
      <c r="T18" s="8"/>
      <c r="U18" s="8"/>
      <c r="W18" s="8">
        <v>3</v>
      </c>
      <c r="X18" s="8" t="str">
        <f t="shared" ca="1" si="16"/>
        <v xml:space="preserve"> rajeshswar </v>
      </c>
      <c r="Y18" s="8" t="str">
        <f t="shared" ca="1" si="17"/>
        <v xml:space="preserve"> Bhoi</v>
      </c>
      <c r="Z18" s="8" t="str">
        <f t="shared" ca="1" si="21"/>
        <v xml:space="preserve"> rajeshswar  Bhoi</v>
      </c>
      <c r="AB18" s="8" t="str">
        <f t="shared" ca="1" si="18"/>
        <v>Once A Year</v>
      </c>
      <c r="AC18" s="8" t="str">
        <f t="shared" ca="1" si="19"/>
        <v>Industry</v>
      </c>
    </row>
    <row r="19" spans="1:29" ht="30">
      <c r="A19" s="30" t="str">
        <f ca="1">+Z12</f>
        <v>Neha Sehgal</v>
      </c>
      <c r="B19" s="30" t="str">
        <f t="shared" ca="1" si="6"/>
        <v>Amrita Goswami</v>
      </c>
      <c r="C19" s="30" t="str">
        <f t="shared" ca="1" si="7"/>
        <v xml:space="preserve"> banshidhar  Padhy</v>
      </c>
      <c r="D19" s="30" t="str">
        <f t="shared" ref="D19:E19" ca="1" si="23">+AB25</f>
        <v>Bi-Annual</v>
      </c>
      <c r="E19" s="30" t="str">
        <f t="shared" ca="1" si="23"/>
        <v>Academia</v>
      </c>
      <c r="F19" s="30" t="s">
        <v>268</v>
      </c>
      <c r="G19" s="30" t="s">
        <v>258</v>
      </c>
      <c r="L19" s="8" t="s">
        <v>317</v>
      </c>
      <c r="M19" s="8"/>
      <c r="N19" s="8" t="s">
        <v>269</v>
      </c>
      <c r="O19" s="28"/>
      <c r="P19" s="8" t="s">
        <v>270</v>
      </c>
      <c r="Q19" s="8"/>
      <c r="R19" s="8"/>
      <c r="S19" s="8"/>
      <c r="T19" s="8"/>
      <c r="U19" s="8"/>
      <c r="W19" s="8">
        <v>4</v>
      </c>
      <c r="X19" s="8" t="str">
        <f t="shared" ca="1" si="16"/>
        <v xml:space="preserve"> surendra </v>
      </c>
      <c r="Y19" s="8" t="str">
        <f t="shared" ca="1" si="17"/>
        <v xml:space="preserve"> Pangi</v>
      </c>
      <c r="Z19" s="8" t="str">
        <f t="shared" ca="1" si="21"/>
        <v xml:space="preserve"> surendra  Pangi</v>
      </c>
      <c r="AB19" s="8" t="str">
        <f t="shared" ca="1" si="18"/>
        <v>Bi-Annual</v>
      </c>
      <c r="AC19" s="8" t="str">
        <f t="shared" ca="1" si="19"/>
        <v>Academia</v>
      </c>
    </row>
    <row r="20" spans="1:29">
      <c r="L20" s="8" t="s">
        <v>113</v>
      </c>
      <c r="M20" s="8"/>
      <c r="N20" s="8" t="s">
        <v>271</v>
      </c>
      <c r="O20" s="28"/>
      <c r="P20" s="8" t="s">
        <v>272</v>
      </c>
      <c r="Q20" s="8"/>
      <c r="R20" s="8"/>
      <c r="S20" s="8"/>
      <c r="T20" s="8"/>
      <c r="U20" s="8"/>
      <c r="W20" s="8">
        <v>5</v>
      </c>
      <c r="X20" s="8" t="str">
        <f t="shared" ca="1" si="16"/>
        <v xml:space="preserve"> manoj </v>
      </c>
      <c r="Y20" s="8" t="str">
        <f t="shared" ca="1" si="17"/>
        <v xml:space="preserve"> Pangi</v>
      </c>
      <c r="Z20" s="8" t="str">
        <f t="shared" ca="1" si="21"/>
        <v xml:space="preserve"> manoj  Pangi</v>
      </c>
      <c r="AB20" s="8" t="str">
        <f t="shared" ca="1" si="18"/>
        <v>Bi-Annual</v>
      </c>
      <c r="AC20" s="8" t="str">
        <f t="shared" ca="1" si="19"/>
        <v>Others</v>
      </c>
    </row>
    <row r="21" spans="1:29" ht="15.75" customHeight="1">
      <c r="L21" s="8" t="s">
        <v>318</v>
      </c>
      <c r="M21" s="8"/>
      <c r="N21" s="8" t="s">
        <v>273</v>
      </c>
      <c r="O21" s="28"/>
      <c r="P21" s="8" t="s">
        <v>274</v>
      </c>
      <c r="Q21" s="8"/>
      <c r="R21" s="8"/>
      <c r="S21" s="8"/>
      <c r="T21" s="8"/>
      <c r="U21" s="8"/>
      <c r="W21" s="8">
        <v>6</v>
      </c>
      <c r="X21" s="8" t="str">
        <f t="shared" ca="1" si="16"/>
        <v xml:space="preserve"> balabhadra </v>
      </c>
      <c r="Y21" s="8" t="str">
        <f t="shared" ca="1" si="17"/>
        <v xml:space="preserve"> Pangi</v>
      </c>
      <c r="Z21" s="8" t="str">
        <f t="shared" ca="1" si="21"/>
        <v xml:space="preserve"> balabhadra  Pangi</v>
      </c>
      <c r="AB21" s="8" t="str">
        <f t="shared" ca="1" si="18"/>
        <v>Once A Year</v>
      </c>
      <c r="AC21" s="8" t="str">
        <f t="shared" ca="1" si="19"/>
        <v>Industry</v>
      </c>
    </row>
    <row r="22" spans="1:29" ht="15.75" customHeight="1">
      <c r="C22" s="205" t="s">
        <v>471</v>
      </c>
      <c r="D22" s="206"/>
      <c r="E22" s="207" t="s">
        <v>100</v>
      </c>
      <c r="F22" s="206"/>
      <c r="G22" s="205" t="s">
        <v>470</v>
      </c>
      <c r="H22" s="206"/>
      <c r="L22" s="8" t="s">
        <v>199</v>
      </c>
      <c r="M22" s="8"/>
      <c r="N22" s="8" t="s">
        <v>275</v>
      </c>
      <c r="O22" s="28"/>
      <c r="P22" s="8" t="s">
        <v>276</v>
      </c>
      <c r="Q22" s="8"/>
      <c r="R22" s="8"/>
      <c r="S22" s="8"/>
      <c r="T22" s="8"/>
      <c r="U22" s="8"/>
      <c r="W22" s="8">
        <v>7</v>
      </c>
      <c r="X22" s="8" t="str">
        <f t="shared" ca="1" si="16"/>
        <v xml:space="preserve"> kirtikumar </v>
      </c>
      <c r="Y22" s="8" t="str">
        <f t="shared" ca="1" si="17"/>
        <v xml:space="preserve"> Bhoi</v>
      </c>
      <c r="Z22" s="8" t="str">
        <f t="shared" ca="1" si="21"/>
        <v xml:space="preserve"> kirtikumar  Bhoi</v>
      </c>
      <c r="AB22" s="8" t="str">
        <f t="shared" ca="1" si="18"/>
        <v>Once a Month</v>
      </c>
      <c r="AC22" s="8" t="str">
        <f t="shared" ca="1" si="19"/>
        <v>Others</v>
      </c>
    </row>
    <row r="23" spans="1:29" ht="15.75" customHeight="1">
      <c r="C23" s="51" t="s">
        <v>109</v>
      </c>
      <c r="D23" s="51" t="s">
        <v>277</v>
      </c>
      <c r="E23" s="57" t="s">
        <v>278</v>
      </c>
      <c r="F23" s="58" t="s">
        <v>195</v>
      </c>
      <c r="G23" s="51" t="s">
        <v>279</v>
      </c>
      <c r="H23" s="51" t="s">
        <v>280</v>
      </c>
      <c r="L23" s="8" t="s">
        <v>121</v>
      </c>
      <c r="M23" s="8"/>
      <c r="N23" s="8" t="s">
        <v>281</v>
      </c>
      <c r="O23" s="28"/>
      <c r="P23" s="8" t="s">
        <v>282</v>
      </c>
      <c r="Q23" s="8"/>
      <c r="R23" s="8"/>
      <c r="S23" s="8"/>
      <c r="T23" s="8"/>
      <c r="U23" s="8"/>
      <c r="W23" s="8">
        <v>8</v>
      </c>
      <c r="X23" s="8" t="str">
        <f t="shared" ca="1" si="16"/>
        <v xml:space="preserve"> rajeshswar </v>
      </c>
      <c r="Y23" s="8" t="str">
        <f t="shared" ca="1" si="17"/>
        <v xml:space="preserve"> Pangi</v>
      </c>
      <c r="Z23" s="8" t="str">
        <f t="shared" ca="1" si="21"/>
        <v xml:space="preserve"> rajeshswar  Pangi</v>
      </c>
      <c r="AB23" s="8" t="str">
        <f t="shared" ca="1" si="18"/>
        <v>Bi-Annual</v>
      </c>
      <c r="AC23" s="8" t="str">
        <f t="shared" ca="1" si="19"/>
        <v>Industry</v>
      </c>
    </row>
    <row r="24" spans="1:29" ht="15.75" customHeight="1">
      <c r="C24" s="52"/>
      <c r="D24" s="55" t="s">
        <v>467</v>
      </c>
      <c r="E24" s="58" t="s">
        <v>208</v>
      </c>
      <c r="F24" s="58" t="s">
        <v>209</v>
      </c>
      <c r="G24" s="51" t="s">
        <v>283</v>
      </c>
      <c r="H24" s="51" t="s">
        <v>280</v>
      </c>
      <c r="L24" s="8" t="s">
        <v>319</v>
      </c>
      <c r="M24" s="8"/>
      <c r="N24" s="8" t="s">
        <v>284</v>
      </c>
      <c r="O24" s="28"/>
      <c r="P24" s="8" t="s">
        <v>285</v>
      </c>
      <c r="Q24" s="8"/>
      <c r="R24" s="8"/>
      <c r="S24" s="8"/>
      <c r="T24" s="8"/>
      <c r="U24" s="8"/>
      <c r="W24" s="8">
        <v>9</v>
      </c>
      <c r="X24" s="8" t="str">
        <f t="shared" ca="1" si="16"/>
        <v xml:space="preserve"> laxman </v>
      </c>
      <c r="Y24" s="8" t="str">
        <f t="shared" ca="1" si="17"/>
        <v xml:space="preserve"> Dash</v>
      </c>
      <c r="Z24" s="8" t="str">
        <f t="shared" ca="1" si="21"/>
        <v xml:space="preserve"> laxman  Dash</v>
      </c>
      <c r="AB24" s="8" t="str">
        <f t="shared" ca="1" si="18"/>
        <v>Bi-Annual</v>
      </c>
      <c r="AC24" s="8" t="str">
        <f t="shared" ca="1" si="19"/>
        <v>Academia</v>
      </c>
    </row>
    <row r="25" spans="1:29" ht="15.75" customHeight="1">
      <c r="C25" s="52"/>
      <c r="D25" s="51" t="s">
        <v>286</v>
      </c>
      <c r="E25" s="58" t="s">
        <v>219</v>
      </c>
      <c r="F25" s="58" t="s">
        <v>220</v>
      </c>
      <c r="G25" s="51" t="s">
        <v>243</v>
      </c>
      <c r="H25" s="52"/>
      <c r="L25" s="8" t="s">
        <v>320</v>
      </c>
      <c r="M25" s="8"/>
      <c r="N25" s="8" t="s">
        <v>287</v>
      </c>
      <c r="O25" s="28"/>
      <c r="P25" s="8" t="s">
        <v>288</v>
      </c>
      <c r="Q25" s="8"/>
      <c r="R25" s="8"/>
      <c r="S25" s="8"/>
      <c r="T25" s="8"/>
      <c r="U25" s="8"/>
      <c r="W25" s="8">
        <v>10</v>
      </c>
      <c r="X25" s="8" t="str">
        <f t="shared" ca="1" si="16"/>
        <v xml:space="preserve"> banshidhar </v>
      </c>
      <c r="Y25" s="8" t="str">
        <f t="shared" ca="1" si="17"/>
        <v xml:space="preserve"> Padhy</v>
      </c>
      <c r="Z25" s="8" t="str">
        <f t="shared" ca="1" si="21"/>
        <v xml:space="preserve"> banshidhar  Padhy</v>
      </c>
      <c r="AB25" s="8" t="str">
        <f t="shared" ca="1" si="18"/>
        <v>Bi-Annual</v>
      </c>
      <c r="AC25" s="8" t="str">
        <f t="shared" ca="1" si="19"/>
        <v>Academia</v>
      </c>
    </row>
    <row r="26" spans="1:29" ht="15.75" customHeight="1">
      <c r="C26" s="52"/>
      <c r="D26" s="51" t="s">
        <v>289</v>
      </c>
      <c r="E26" s="58" t="s">
        <v>227</v>
      </c>
      <c r="F26" s="58" t="s">
        <v>228</v>
      </c>
      <c r="G26" s="51" t="s">
        <v>290</v>
      </c>
      <c r="H26" s="52"/>
      <c r="L26" s="8" t="s">
        <v>291</v>
      </c>
      <c r="M26" s="8"/>
      <c r="N26" s="8" t="s">
        <v>292</v>
      </c>
      <c r="O26" s="28"/>
      <c r="P26" s="8" t="s">
        <v>293</v>
      </c>
      <c r="Q26" s="8"/>
      <c r="R26" s="8"/>
      <c r="S26" s="8"/>
      <c r="T26" s="8"/>
      <c r="U26" s="8"/>
    </row>
    <row r="27" spans="1:29" ht="15.75" customHeight="1">
      <c r="C27" s="52"/>
      <c r="D27" s="55" t="s">
        <v>468</v>
      </c>
      <c r="E27" s="58" t="s">
        <v>243</v>
      </c>
      <c r="F27" s="57" t="s">
        <v>294</v>
      </c>
      <c r="G27" s="51" t="s">
        <v>295</v>
      </c>
      <c r="H27" s="52"/>
      <c r="L27" s="8" t="s">
        <v>321</v>
      </c>
      <c r="M27" s="8"/>
      <c r="N27" s="8" t="s">
        <v>296</v>
      </c>
      <c r="O27" s="28"/>
      <c r="P27" s="8" t="s">
        <v>297</v>
      </c>
      <c r="Q27" s="8"/>
      <c r="R27" s="8"/>
      <c r="S27" s="8"/>
      <c r="T27" s="8"/>
      <c r="U27" s="8"/>
    </row>
    <row r="28" spans="1:29" ht="15.75" customHeight="1">
      <c r="C28" s="52"/>
      <c r="D28" s="56" t="s">
        <v>469</v>
      </c>
      <c r="E28" s="57" t="s">
        <v>298</v>
      </c>
      <c r="F28" s="58" t="s">
        <v>258</v>
      </c>
      <c r="G28" s="51" t="s">
        <v>299</v>
      </c>
      <c r="H28" s="52"/>
      <c r="L28" s="8" t="s">
        <v>322</v>
      </c>
      <c r="M28" s="8"/>
      <c r="N28" s="8" t="s">
        <v>300</v>
      </c>
      <c r="O28" s="28"/>
      <c r="P28" s="8" t="s">
        <v>301</v>
      </c>
      <c r="Q28" s="8"/>
      <c r="R28" s="8"/>
      <c r="S28" s="8"/>
      <c r="T28" s="8"/>
      <c r="U28" s="8"/>
    </row>
    <row r="29" spans="1:29" ht="15.75" customHeight="1">
      <c r="C29" s="52"/>
      <c r="D29" s="52"/>
      <c r="E29" s="57" t="s">
        <v>302</v>
      </c>
      <c r="F29" s="58" t="s">
        <v>258</v>
      </c>
      <c r="G29" s="53" t="s">
        <v>235</v>
      </c>
      <c r="H29" s="54" t="s">
        <v>303</v>
      </c>
      <c r="L29" s="8" t="s">
        <v>324</v>
      </c>
      <c r="M29" s="8"/>
      <c r="N29" s="8" t="s">
        <v>304</v>
      </c>
      <c r="O29" s="28"/>
      <c r="P29" s="8" t="s">
        <v>305</v>
      </c>
      <c r="Q29" s="8"/>
      <c r="R29" s="8"/>
      <c r="S29" s="8"/>
      <c r="T29" s="8"/>
      <c r="U29" s="8"/>
    </row>
    <row r="30" spans="1:29" ht="15.75" customHeight="1">
      <c r="C30" s="52"/>
      <c r="D30" s="52"/>
      <c r="E30" s="58" t="s">
        <v>472</v>
      </c>
      <c r="F30" s="58" t="s">
        <v>265</v>
      </c>
      <c r="G30" s="51" t="s">
        <v>306</v>
      </c>
      <c r="H30" s="55" t="s">
        <v>503</v>
      </c>
      <c r="L30" s="8" t="s">
        <v>323</v>
      </c>
      <c r="M30" s="8"/>
      <c r="N30" s="8" t="s">
        <v>307</v>
      </c>
      <c r="O30" s="28"/>
      <c r="P30" s="8" t="s">
        <v>308</v>
      </c>
      <c r="Q30" s="8"/>
      <c r="R30" s="8"/>
      <c r="S30" s="8"/>
      <c r="T30" s="8"/>
      <c r="U30" s="8"/>
    </row>
    <row r="31" spans="1:29" ht="15.75" customHeight="1">
      <c r="C31" s="52"/>
      <c r="D31" s="52"/>
      <c r="E31" s="58" t="s">
        <v>268</v>
      </c>
      <c r="F31" s="58" t="s">
        <v>258</v>
      </c>
      <c r="G31" s="51" t="s">
        <v>475</v>
      </c>
      <c r="H31" s="55" t="s">
        <v>501</v>
      </c>
      <c r="L31" s="8" t="s">
        <v>325</v>
      </c>
      <c r="M31" s="8"/>
      <c r="N31" s="8" t="s">
        <v>309</v>
      </c>
      <c r="O31" s="28"/>
      <c r="P31" s="8" t="s">
        <v>310</v>
      </c>
      <c r="Q31" s="8"/>
      <c r="R31" s="8"/>
      <c r="S31" s="8"/>
      <c r="T31" s="8"/>
      <c r="U31" s="8"/>
    </row>
    <row r="32" spans="1:29" ht="15.75" customHeight="1">
      <c r="E32" s="41"/>
      <c r="F32" s="41"/>
      <c r="G32" s="41"/>
      <c r="H32" s="55" t="s">
        <v>502</v>
      </c>
      <c r="I32" s="41"/>
      <c r="J32" s="41"/>
      <c r="K32" s="41"/>
      <c r="L32" s="42" t="s">
        <v>326</v>
      </c>
      <c r="M32" s="8"/>
      <c r="N32" s="8" t="s">
        <v>311</v>
      </c>
      <c r="O32" s="28"/>
      <c r="P32" s="8" t="s">
        <v>312</v>
      </c>
      <c r="Q32" s="8"/>
      <c r="R32" s="8"/>
      <c r="S32" s="8"/>
      <c r="T32" s="8"/>
      <c r="U32" s="8"/>
    </row>
    <row r="33" spans="4:21" ht="15.75" customHeight="1">
      <c r="D33" s="43" t="s">
        <v>429</v>
      </c>
      <c r="E33" s="43" t="s">
        <v>327</v>
      </c>
      <c r="F33" s="43" t="s">
        <v>346</v>
      </c>
      <c r="H33" s="45"/>
      <c r="I33" s="44"/>
      <c r="J33" s="44"/>
      <c r="K33" s="44"/>
      <c r="L33" s="46"/>
      <c r="P33" s="39"/>
      <c r="Q33" s="39"/>
      <c r="R33" s="39"/>
      <c r="S33" s="39"/>
      <c r="T33" s="39"/>
      <c r="U33" s="39"/>
    </row>
    <row r="34" spans="4:21" ht="15.75" customHeight="1">
      <c r="D34" s="43" t="s">
        <v>430</v>
      </c>
      <c r="E34" s="43" t="s">
        <v>328</v>
      </c>
      <c r="F34" s="43" t="s">
        <v>347</v>
      </c>
      <c r="H34" s="45"/>
      <c r="I34" s="44"/>
      <c r="J34" s="44"/>
      <c r="K34" s="44"/>
      <c r="L34" s="46"/>
      <c r="P34" s="39"/>
      <c r="Q34" s="39"/>
      <c r="R34" s="39"/>
      <c r="S34" s="39"/>
      <c r="T34" s="39"/>
      <c r="U34" s="39"/>
    </row>
    <row r="35" spans="4:21" ht="15.75" customHeight="1">
      <c r="D35" s="43" t="s">
        <v>431</v>
      </c>
      <c r="E35" s="43" t="s">
        <v>329</v>
      </c>
      <c r="F35" s="43" t="s">
        <v>348</v>
      </c>
      <c r="G35" s="59">
        <f ca="1">RANDBETWEEN(6275137660,9985566856)</f>
        <v>9494079083</v>
      </c>
      <c r="H35" s="45"/>
      <c r="I35" s="44"/>
      <c r="J35" s="44"/>
      <c r="K35" s="44"/>
      <c r="L35" s="46"/>
      <c r="P35" s="39"/>
      <c r="Q35" s="39"/>
      <c r="R35" s="39"/>
      <c r="S35" s="39"/>
      <c r="T35" s="39"/>
      <c r="U35" s="39"/>
    </row>
    <row r="36" spans="4:21" ht="15.75" customHeight="1">
      <c r="D36" s="43" t="s">
        <v>432</v>
      </c>
      <c r="E36" s="43" t="s">
        <v>330</v>
      </c>
      <c r="F36" s="43" t="s">
        <v>349</v>
      </c>
      <c r="H36" s="45"/>
      <c r="I36" s="44"/>
      <c r="J36" s="44"/>
      <c r="K36" s="44"/>
      <c r="L36" s="46"/>
      <c r="P36" s="39"/>
      <c r="Q36" s="39"/>
      <c r="R36" s="39"/>
      <c r="S36" s="39"/>
      <c r="T36" s="39"/>
      <c r="U36" s="39"/>
    </row>
    <row r="37" spans="4:21" ht="15.75" customHeight="1">
      <c r="D37" s="43" t="s">
        <v>433</v>
      </c>
      <c r="E37" s="43" t="s">
        <v>331</v>
      </c>
      <c r="F37" s="43" t="s">
        <v>350</v>
      </c>
      <c r="H37" s="45"/>
      <c r="I37" s="44"/>
      <c r="J37" s="44"/>
      <c r="K37" s="44"/>
      <c r="L37" s="46"/>
      <c r="P37" s="39"/>
      <c r="Q37" s="39"/>
      <c r="R37" s="39"/>
      <c r="S37" s="39"/>
      <c r="T37" s="39"/>
      <c r="U37" s="39"/>
    </row>
    <row r="38" spans="4:21" ht="15.75" customHeight="1">
      <c r="D38" s="43" t="s">
        <v>434</v>
      </c>
      <c r="E38" s="43" t="s">
        <v>332</v>
      </c>
      <c r="F38" s="43" t="s">
        <v>351</v>
      </c>
      <c r="H38" s="48"/>
      <c r="I38" s="44"/>
      <c r="J38" s="44"/>
      <c r="K38" s="44"/>
      <c r="L38" s="46"/>
    </row>
    <row r="39" spans="4:21" ht="15.75" customHeight="1">
      <c r="D39" s="43" t="s">
        <v>435</v>
      </c>
      <c r="E39" s="43" t="s">
        <v>333</v>
      </c>
      <c r="F39" s="43" t="s">
        <v>352</v>
      </c>
      <c r="H39" s="45"/>
      <c r="I39" s="44"/>
      <c r="J39" s="44"/>
      <c r="K39" s="44"/>
      <c r="L39" s="46"/>
    </row>
    <row r="40" spans="4:21" ht="15.75" customHeight="1">
      <c r="D40" s="43" t="s">
        <v>486</v>
      </c>
      <c r="E40" s="43" t="s">
        <v>334</v>
      </c>
      <c r="F40" s="43" t="s">
        <v>353</v>
      </c>
      <c r="H40" s="45"/>
      <c r="I40" s="44"/>
      <c r="J40" s="44"/>
      <c r="K40" s="44"/>
      <c r="L40" s="46"/>
    </row>
    <row r="41" spans="4:21" ht="15.75" customHeight="1">
      <c r="D41" s="43" t="s">
        <v>436</v>
      </c>
      <c r="E41" s="43" t="s">
        <v>335</v>
      </c>
      <c r="F41" s="43" t="s">
        <v>354</v>
      </c>
      <c r="H41" s="45"/>
      <c r="I41" s="44"/>
      <c r="J41" s="44"/>
      <c r="K41" s="44"/>
      <c r="L41" s="46"/>
    </row>
    <row r="42" spans="4:21" ht="15.75" customHeight="1">
      <c r="D42" s="43" t="s">
        <v>437</v>
      </c>
      <c r="E42" s="43" t="s">
        <v>482</v>
      </c>
      <c r="F42" s="43" t="s">
        <v>355</v>
      </c>
      <c r="H42" s="45"/>
      <c r="I42" s="44"/>
      <c r="J42" s="44"/>
      <c r="K42" s="44"/>
      <c r="L42" s="46"/>
    </row>
    <row r="43" spans="4:21" ht="15.75" customHeight="1">
      <c r="D43" s="43" t="s">
        <v>438</v>
      </c>
      <c r="E43" s="43" t="s">
        <v>336</v>
      </c>
      <c r="F43" s="43" t="s">
        <v>356</v>
      </c>
      <c r="H43" s="48"/>
      <c r="I43" s="44"/>
      <c r="J43" s="44"/>
      <c r="K43" s="44"/>
      <c r="L43" s="46"/>
    </row>
    <row r="44" spans="4:21" ht="15.75" customHeight="1">
      <c r="D44" s="43" t="s">
        <v>439</v>
      </c>
      <c r="E44" s="43" t="s">
        <v>337</v>
      </c>
      <c r="F44" s="43" t="s">
        <v>357</v>
      </c>
      <c r="H44" s="45"/>
      <c r="I44" s="44"/>
      <c r="J44" s="44"/>
      <c r="K44" s="44"/>
      <c r="L44" s="46"/>
    </row>
    <row r="45" spans="4:21" ht="15.75" customHeight="1">
      <c r="D45" s="43" t="s">
        <v>440</v>
      </c>
      <c r="E45" s="43" t="s">
        <v>338</v>
      </c>
      <c r="F45" s="43" t="s">
        <v>358</v>
      </c>
      <c r="H45" s="45"/>
      <c r="I45" s="44"/>
      <c r="J45" s="44"/>
      <c r="K45" s="44"/>
      <c r="L45" s="46"/>
    </row>
    <row r="46" spans="4:21" ht="15.75" customHeight="1">
      <c r="D46" s="43" t="s">
        <v>441</v>
      </c>
      <c r="E46" s="43" t="s">
        <v>484</v>
      </c>
      <c r="F46" s="43" t="s">
        <v>359</v>
      </c>
      <c r="H46" s="45"/>
      <c r="I46" s="44"/>
      <c r="J46" s="44"/>
      <c r="K46" s="44"/>
      <c r="L46" s="46"/>
    </row>
    <row r="47" spans="4:21" ht="15.75" customHeight="1">
      <c r="D47" s="43" t="s">
        <v>442</v>
      </c>
      <c r="E47" s="43" t="s">
        <v>339</v>
      </c>
      <c r="F47" s="43" t="s">
        <v>360</v>
      </c>
      <c r="G47" s="44"/>
      <c r="H47" s="48"/>
      <c r="I47" s="44"/>
      <c r="J47" s="44"/>
      <c r="K47" s="44"/>
      <c r="L47" s="46"/>
    </row>
    <row r="48" spans="4:21" ht="15.75" customHeight="1">
      <c r="D48" s="43" t="s">
        <v>463</v>
      </c>
      <c r="E48" s="43" t="s">
        <v>340</v>
      </c>
      <c r="F48" s="43" t="s">
        <v>425</v>
      </c>
      <c r="G48" s="44"/>
      <c r="H48" s="45"/>
      <c r="I48" s="44"/>
      <c r="J48" s="44"/>
      <c r="K48" s="44"/>
      <c r="L48" s="46"/>
    </row>
    <row r="49" spans="4:12" ht="15.75" customHeight="1">
      <c r="D49" s="43" t="s">
        <v>464</v>
      </c>
      <c r="E49" s="43" t="s">
        <v>341</v>
      </c>
      <c r="F49" s="43" t="s">
        <v>361</v>
      </c>
      <c r="G49" s="44"/>
      <c r="H49" s="45"/>
      <c r="I49" s="44"/>
      <c r="J49" s="44"/>
      <c r="K49" s="44"/>
      <c r="L49" s="46"/>
    </row>
    <row r="50" spans="4:12" ht="15.75" customHeight="1">
      <c r="D50" s="43" t="s">
        <v>443</v>
      </c>
      <c r="E50" s="43" t="s">
        <v>342</v>
      </c>
      <c r="F50" s="43" t="s">
        <v>362</v>
      </c>
      <c r="G50" s="44"/>
      <c r="H50" s="45"/>
      <c r="I50" s="44"/>
      <c r="J50" s="44"/>
      <c r="K50" s="44"/>
      <c r="L50" s="46"/>
    </row>
    <row r="51" spans="4:12" ht="15.75" customHeight="1">
      <c r="D51" s="43" t="s">
        <v>444</v>
      </c>
      <c r="E51" s="43" t="s">
        <v>343</v>
      </c>
      <c r="F51" s="43" t="s">
        <v>363</v>
      </c>
      <c r="G51" s="44"/>
      <c r="H51" s="48"/>
      <c r="I51" s="44"/>
      <c r="J51" s="44"/>
      <c r="K51" s="44"/>
      <c r="L51" s="46"/>
    </row>
    <row r="52" spans="4:12" ht="15.75" customHeight="1">
      <c r="D52" s="43" t="s">
        <v>445</v>
      </c>
      <c r="E52" s="43" t="s">
        <v>344</v>
      </c>
      <c r="F52" s="43" t="s">
        <v>426</v>
      </c>
      <c r="G52" s="44"/>
      <c r="H52" s="45"/>
      <c r="I52" s="44"/>
      <c r="J52" s="44"/>
      <c r="K52" s="44"/>
      <c r="L52" s="46"/>
    </row>
    <row r="53" spans="4:12" ht="15.75" customHeight="1">
      <c r="D53" s="43" t="s">
        <v>446</v>
      </c>
      <c r="E53" s="43" t="s">
        <v>345</v>
      </c>
      <c r="F53" s="43" t="s">
        <v>364</v>
      </c>
      <c r="G53" s="44"/>
      <c r="H53" s="45"/>
      <c r="I53" s="44"/>
      <c r="J53" s="44"/>
      <c r="K53" s="44"/>
      <c r="L53" s="46"/>
    </row>
    <row r="54" spans="4:12" ht="15.75" customHeight="1">
      <c r="D54" s="43" t="s">
        <v>447</v>
      </c>
      <c r="F54" s="43" t="s">
        <v>365</v>
      </c>
      <c r="G54" s="44"/>
      <c r="H54" s="45"/>
      <c r="I54" s="44"/>
      <c r="J54" s="44"/>
      <c r="K54" s="44"/>
      <c r="L54" s="46"/>
    </row>
    <row r="55" spans="4:12" ht="15.75" customHeight="1">
      <c r="D55" s="43" t="s">
        <v>448</v>
      </c>
      <c r="F55" s="43" t="s">
        <v>366</v>
      </c>
      <c r="G55" s="44"/>
      <c r="H55" s="45"/>
      <c r="I55" s="44"/>
      <c r="J55" s="44"/>
      <c r="K55" s="44"/>
      <c r="L55" s="46"/>
    </row>
    <row r="56" spans="4:12" ht="15.75" customHeight="1">
      <c r="D56" s="43" t="s">
        <v>449</v>
      </c>
      <c r="E56" s="43" t="s">
        <v>505</v>
      </c>
      <c r="F56" s="43" t="s">
        <v>367</v>
      </c>
      <c r="G56" s="44"/>
      <c r="H56" s="45"/>
      <c r="I56" s="44"/>
      <c r="J56" s="44"/>
      <c r="K56" s="44"/>
      <c r="L56" s="46"/>
    </row>
    <row r="57" spans="4:12" ht="15.75" customHeight="1">
      <c r="D57" s="43" t="s">
        <v>450</v>
      </c>
      <c r="E57" s="43" t="s">
        <v>506</v>
      </c>
      <c r="F57" s="43" t="s">
        <v>368</v>
      </c>
      <c r="G57" s="44"/>
      <c r="H57" s="45"/>
      <c r="I57" s="44"/>
      <c r="J57" s="44"/>
      <c r="K57" s="44"/>
      <c r="L57" s="46"/>
    </row>
    <row r="58" spans="4:12" ht="15.75" customHeight="1">
      <c r="D58" s="43" t="s">
        <v>451</v>
      </c>
      <c r="F58" s="43" t="s">
        <v>369</v>
      </c>
      <c r="G58" s="44"/>
      <c r="H58" s="45"/>
      <c r="I58" s="44"/>
      <c r="J58" s="44"/>
      <c r="K58" s="44"/>
      <c r="L58" s="46"/>
    </row>
    <row r="59" spans="4:12" ht="15.75" customHeight="1">
      <c r="D59" s="43" t="s">
        <v>452</v>
      </c>
      <c r="E59" s="51" t="s">
        <v>290</v>
      </c>
      <c r="F59" s="43" t="s">
        <v>370</v>
      </c>
      <c r="G59" s="44"/>
      <c r="H59" s="45"/>
      <c r="I59" s="44"/>
      <c r="J59" s="44"/>
      <c r="K59" s="44"/>
      <c r="L59" s="46"/>
    </row>
    <row r="60" spans="4:12" ht="15.75" customHeight="1">
      <c r="D60" s="43" t="s">
        <v>453</v>
      </c>
      <c r="E60" s="51" t="s">
        <v>295</v>
      </c>
      <c r="F60" s="43" t="s">
        <v>371</v>
      </c>
      <c r="G60" s="44"/>
      <c r="H60" s="45"/>
      <c r="I60" s="44"/>
      <c r="J60" s="44"/>
      <c r="K60" s="44"/>
      <c r="L60" s="46"/>
    </row>
    <row r="61" spans="4:12" ht="15.75" customHeight="1">
      <c r="D61" s="43" t="s">
        <v>465</v>
      </c>
      <c r="E61" s="51" t="s">
        <v>299</v>
      </c>
      <c r="F61" s="43" t="s">
        <v>372</v>
      </c>
      <c r="G61" s="44"/>
      <c r="H61" s="45"/>
      <c r="I61" s="44"/>
      <c r="J61" s="44"/>
      <c r="K61" s="44"/>
      <c r="L61" s="46"/>
    </row>
    <row r="62" spans="4:12" ht="15.75" customHeight="1">
      <c r="D62" s="43" t="s">
        <v>454</v>
      </c>
      <c r="E62" s="53" t="s">
        <v>303</v>
      </c>
      <c r="F62" s="43" t="s">
        <v>373</v>
      </c>
      <c r="G62" s="44"/>
      <c r="H62" s="45"/>
      <c r="I62" s="44"/>
      <c r="J62" s="44"/>
      <c r="K62" s="44"/>
      <c r="L62" s="46"/>
    </row>
    <row r="63" spans="4:12" ht="15.75" customHeight="1">
      <c r="D63" s="43" t="s">
        <v>455</v>
      </c>
      <c r="E63" s="55" t="s">
        <v>503</v>
      </c>
      <c r="F63" s="43" t="s">
        <v>421</v>
      </c>
      <c r="G63" s="44"/>
      <c r="H63" s="45"/>
      <c r="I63" s="44"/>
      <c r="J63" s="44"/>
      <c r="K63" s="44"/>
      <c r="L63" s="46"/>
    </row>
    <row r="64" spans="4:12" ht="15.75" customHeight="1">
      <c r="D64" s="43" t="s">
        <v>456</v>
      </c>
      <c r="E64" s="51" t="s">
        <v>475</v>
      </c>
      <c r="F64" s="43" t="s">
        <v>374</v>
      </c>
      <c r="G64" s="44"/>
      <c r="H64" s="45"/>
      <c r="I64" s="44"/>
      <c r="J64" s="44"/>
      <c r="K64" s="44"/>
      <c r="L64" s="46"/>
    </row>
    <row r="65" spans="4:12" ht="15.75" customHeight="1">
      <c r="D65" s="43" t="s">
        <v>466</v>
      </c>
      <c r="E65" s="55" t="s">
        <v>503</v>
      </c>
      <c r="F65" s="43" t="s">
        <v>375</v>
      </c>
      <c r="G65" s="47"/>
      <c r="H65" s="45"/>
      <c r="I65" s="44"/>
      <c r="J65" s="44"/>
      <c r="K65" s="44"/>
      <c r="L65" s="46"/>
    </row>
    <row r="66" spans="4:12" ht="15.75" customHeight="1">
      <c r="D66" s="43" t="s">
        <v>457</v>
      </c>
      <c r="E66" s="55" t="s">
        <v>501</v>
      </c>
      <c r="F66" s="43" t="s">
        <v>376</v>
      </c>
      <c r="G66" s="44"/>
      <c r="H66" s="48"/>
      <c r="I66" s="44"/>
      <c r="J66" s="44"/>
      <c r="K66" s="44"/>
      <c r="L66" s="46"/>
    </row>
    <row r="67" spans="4:12" ht="15.75" customHeight="1">
      <c r="D67" s="43" t="s">
        <v>458</v>
      </c>
      <c r="E67" s="55" t="s">
        <v>502</v>
      </c>
      <c r="F67" s="43" t="s">
        <v>377</v>
      </c>
      <c r="G67" s="44"/>
      <c r="H67" s="45"/>
      <c r="I67" s="44"/>
      <c r="J67" s="44"/>
      <c r="K67" s="44"/>
      <c r="L67" s="46"/>
    </row>
    <row r="68" spans="4:12" ht="15.75" customHeight="1">
      <c r="D68" s="43" t="s">
        <v>459</v>
      </c>
      <c r="F68" s="43" t="s">
        <v>378</v>
      </c>
      <c r="G68" s="44"/>
      <c r="H68" s="45"/>
      <c r="I68" s="44"/>
      <c r="J68" s="44"/>
      <c r="K68" s="44"/>
      <c r="L68" s="46"/>
    </row>
    <row r="69" spans="4:12" ht="15.75" customHeight="1">
      <c r="D69" s="43" t="s">
        <v>460</v>
      </c>
      <c r="F69" s="43" t="s">
        <v>379</v>
      </c>
      <c r="G69" s="44"/>
      <c r="H69" s="45"/>
      <c r="I69" s="44"/>
      <c r="J69" s="44"/>
      <c r="K69" s="44"/>
      <c r="L69" s="46"/>
    </row>
    <row r="70" spans="4:12" ht="15.75" customHeight="1">
      <c r="D70" s="43" t="s">
        <v>461</v>
      </c>
      <c r="F70" s="43" t="s">
        <v>380</v>
      </c>
      <c r="G70" s="44"/>
      <c r="H70" s="45"/>
      <c r="I70" s="44"/>
      <c r="J70" s="44"/>
      <c r="K70" s="44"/>
      <c r="L70" s="46"/>
    </row>
    <row r="71" spans="4:12" ht="15.75" customHeight="1">
      <c r="D71" s="43" t="s">
        <v>462</v>
      </c>
      <c r="F71" s="43" t="s">
        <v>422</v>
      </c>
      <c r="G71" s="44"/>
      <c r="H71" s="45"/>
      <c r="I71" s="44"/>
      <c r="J71" s="44"/>
      <c r="K71" s="44"/>
      <c r="L71" s="46"/>
    </row>
    <row r="72" spans="4:12" ht="15.75" customHeight="1">
      <c r="D72" s="43" t="s">
        <v>483</v>
      </c>
      <c r="F72" s="43" t="s">
        <v>381</v>
      </c>
      <c r="G72" s="44"/>
      <c r="H72" s="45"/>
      <c r="I72" s="44"/>
      <c r="J72" s="44"/>
      <c r="K72" s="44"/>
      <c r="L72" s="46"/>
    </row>
    <row r="73" spans="4:12" ht="15.75" customHeight="1">
      <c r="F73" s="43" t="s">
        <v>427</v>
      </c>
      <c r="G73" s="47"/>
      <c r="H73" s="45"/>
      <c r="I73" s="44"/>
      <c r="J73" s="44"/>
      <c r="K73" s="44"/>
      <c r="L73" s="46"/>
    </row>
    <row r="74" spans="4:12" ht="15.75" customHeight="1">
      <c r="F74" s="43" t="s">
        <v>382</v>
      </c>
      <c r="G74" s="44"/>
      <c r="H74" s="48"/>
      <c r="I74" s="44"/>
      <c r="J74" s="44"/>
      <c r="K74" s="44"/>
      <c r="L74" s="46"/>
    </row>
    <row r="75" spans="4:12" ht="15.75" customHeight="1">
      <c r="F75" s="43" t="s">
        <v>383</v>
      </c>
      <c r="G75" s="44"/>
      <c r="H75" s="45"/>
      <c r="I75" s="44"/>
      <c r="J75" s="44"/>
      <c r="K75" s="44"/>
      <c r="L75" s="46"/>
    </row>
    <row r="76" spans="4:12" ht="15.75" customHeight="1">
      <c r="F76" s="43" t="s">
        <v>384</v>
      </c>
      <c r="G76" s="44"/>
      <c r="H76" s="45"/>
      <c r="I76" s="44"/>
      <c r="J76" s="44"/>
      <c r="K76" s="44"/>
      <c r="L76" s="46"/>
    </row>
    <row r="77" spans="4:12" ht="15.75" customHeight="1">
      <c r="F77" s="43" t="s">
        <v>385</v>
      </c>
      <c r="G77" s="44"/>
      <c r="H77" s="45"/>
      <c r="I77" s="44"/>
      <c r="J77" s="44"/>
      <c r="K77" s="44"/>
      <c r="L77" s="46"/>
    </row>
    <row r="78" spans="4:12" ht="15.75" customHeight="1">
      <c r="E78" s="60" t="s">
        <v>504</v>
      </c>
      <c r="F78" s="43" t="s">
        <v>386</v>
      </c>
      <c r="G78" s="44"/>
      <c r="H78" s="45"/>
      <c r="I78" s="44"/>
      <c r="J78" s="44"/>
      <c r="K78" s="44"/>
      <c r="L78" s="46"/>
    </row>
    <row r="79" spans="4:12" ht="15.75" customHeight="1">
      <c r="E79" s="61" t="s">
        <v>487</v>
      </c>
      <c r="F79" s="43" t="s">
        <v>423</v>
      </c>
      <c r="G79" s="44"/>
      <c r="H79" s="45"/>
      <c r="I79" s="44"/>
      <c r="J79" s="44"/>
      <c r="K79" s="44"/>
      <c r="L79" s="46"/>
    </row>
    <row r="80" spans="4:12" ht="15.75" customHeight="1">
      <c r="E80" s="61" t="s">
        <v>488</v>
      </c>
      <c r="F80" s="43" t="s">
        <v>387</v>
      </c>
      <c r="G80" s="47"/>
      <c r="H80" s="45"/>
      <c r="I80" s="44"/>
      <c r="J80" s="44"/>
      <c r="K80" s="44"/>
      <c r="L80" s="46"/>
    </row>
    <row r="81" spans="5:12" ht="15.75" customHeight="1">
      <c r="E81" s="61" t="s">
        <v>489</v>
      </c>
      <c r="F81" s="43" t="s">
        <v>388</v>
      </c>
      <c r="G81" s="47"/>
      <c r="H81" s="45"/>
      <c r="I81" s="44"/>
      <c r="J81" s="44"/>
      <c r="K81" s="44"/>
      <c r="L81" s="46"/>
    </row>
    <row r="82" spans="5:12" ht="15.75" customHeight="1">
      <c r="E82" s="61" t="s">
        <v>490</v>
      </c>
      <c r="F82" s="43" t="s">
        <v>389</v>
      </c>
      <c r="G82" s="44"/>
      <c r="H82" s="45"/>
      <c r="I82" s="44"/>
      <c r="J82" s="44"/>
      <c r="K82" s="44"/>
      <c r="L82" s="46"/>
    </row>
    <row r="83" spans="5:12" ht="15.75" customHeight="1">
      <c r="E83" s="62" t="s">
        <v>491</v>
      </c>
      <c r="F83" s="43" t="s">
        <v>390</v>
      </c>
      <c r="G83" s="44"/>
      <c r="H83" s="45"/>
      <c r="I83" s="44"/>
      <c r="J83" s="44"/>
      <c r="K83" s="44"/>
      <c r="L83" s="46"/>
    </row>
    <row r="84" spans="5:12" ht="15.75" customHeight="1">
      <c r="E84" s="61" t="s">
        <v>492</v>
      </c>
      <c r="F84" s="43" t="s">
        <v>391</v>
      </c>
      <c r="G84" s="47"/>
      <c r="H84" s="45"/>
      <c r="I84" s="44"/>
      <c r="J84" s="44"/>
      <c r="K84" s="44"/>
      <c r="L84" s="46"/>
    </row>
    <row r="85" spans="5:12" ht="15.75" customHeight="1">
      <c r="E85" s="61" t="s">
        <v>493</v>
      </c>
      <c r="F85" s="43" t="s">
        <v>392</v>
      </c>
      <c r="G85" s="44"/>
      <c r="H85" s="45"/>
      <c r="I85" s="44"/>
      <c r="J85" s="44"/>
      <c r="K85" s="44"/>
      <c r="L85" s="46"/>
    </row>
    <row r="86" spans="5:12" ht="15.75" customHeight="1">
      <c r="E86" s="61" t="s">
        <v>494</v>
      </c>
      <c r="F86" s="43" t="s">
        <v>393</v>
      </c>
      <c r="G86" s="44"/>
      <c r="H86" s="45"/>
      <c r="I86" s="44"/>
      <c r="J86" s="44"/>
      <c r="K86" s="44"/>
      <c r="L86" s="46"/>
    </row>
    <row r="87" spans="5:12" ht="15.75" customHeight="1">
      <c r="E87" s="61" t="s">
        <v>495</v>
      </c>
      <c r="F87" s="43" t="s">
        <v>394</v>
      </c>
      <c r="G87" s="47"/>
      <c r="H87" s="45"/>
      <c r="I87" s="44"/>
      <c r="J87" s="44"/>
      <c r="K87" s="44"/>
      <c r="L87" s="46"/>
    </row>
    <row r="88" spans="5:12" ht="15.75" customHeight="1">
      <c r="E88" s="61" t="s">
        <v>496</v>
      </c>
      <c r="F88" s="43" t="s">
        <v>395</v>
      </c>
      <c r="G88" s="44"/>
      <c r="H88" s="45"/>
      <c r="I88" s="44"/>
      <c r="J88" s="44"/>
      <c r="K88" s="44"/>
      <c r="L88" s="46"/>
    </row>
    <row r="89" spans="5:12" ht="15.75" customHeight="1">
      <c r="E89" s="61" t="s">
        <v>497</v>
      </c>
      <c r="F89" s="43" t="s">
        <v>396</v>
      </c>
      <c r="G89" s="44"/>
      <c r="H89" s="45"/>
      <c r="I89" s="44"/>
      <c r="J89" s="44"/>
      <c r="K89" s="44"/>
      <c r="L89" s="46"/>
    </row>
    <row r="90" spans="5:12" ht="15.75" customHeight="1">
      <c r="E90" s="61" t="s">
        <v>498</v>
      </c>
      <c r="F90" s="43" t="s">
        <v>428</v>
      </c>
      <c r="G90" s="44"/>
      <c r="H90" s="45"/>
      <c r="I90" s="44"/>
      <c r="J90" s="44"/>
      <c r="K90" s="44"/>
      <c r="L90" s="46"/>
    </row>
    <row r="91" spans="5:12" ht="15.75" customHeight="1">
      <c r="E91" s="61" t="s">
        <v>499</v>
      </c>
      <c r="F91" s="43" t="s">
        <v>397</v>
      </c>
      <c r="G91" s="44"/>
      <c r="H91" s="45"/>
      <c r="I91" s="44"/>
      <c r="J91" s="44"/>
      <c r="K91" s="44"/>
      <c r="L91" s="46"/>
    </row>
    <row r="92" spans="5:12" ht="15.75" customHeight="1">
      <c r="E92" s="61" t="s">
        <v>500</v>
      </c>
      <c r="F92" s="43" t="s">
        <v>398</v>
      </c>
      <c r="G92" s="44"/>
      <c r="H92" s="45"/>
      <c r="I92" s="44"/>
      <c r="J92" s="44"/>
      <c r="K92" s="44"/>
      <c r="L92" s="46"/>
    </row>
    <row r="93" spans="5:12" ht="15.75" customHeight="1">
      <c r="F93" s="43" t="s">
        <v>399</v>
      </c>
      <c r="G93" s="44"/>
      <c r="H93" s="45"/>
      <c r="I93" s="44"/>
      <c r="J93" s="44"/>
      <c r="K93" s="44"/>
      <c r="L93" s="46"/>
    </row>
    <row r="94" spans="5:12" ht="15.75" customHeight="1">
      <c r="E94" s="46"/>
      <c r="F94" s="43" t="s">
        <v>400</v>
      </c>
      <c r="G94" s="44"/>
      <c r="H94" s="45"/>
      <c r="I94" s="44"/>
      <c r="J94" s="44"/>
      <c r="K94" s="44"/>
      <c r="L94" s="46"/>
    </row>
    <row r="95" spans="5:12" ht="15.75" customHeight="1">
      <c r="E95" s="46"/>
      <c r="F95" s="43" t="s">
        <v>424</v>
      </c>
      <c r="G95" s="44"/>
      <c r="H95" s="45"/>
      <c r="I95" s="44"/>
      <c r="J95" s="44"/>
      <c r="K95" s="44"/>
      <c r="L95" s="46"/>
    </row>
    <row r="96" spans="5:12" ht="15.75" customHeight="1">
      <c r="E96" s="46"/>
      <c r="F96" s="43" t="s">
        <v>401</v>
      </c>
      <c r="G96" s="44"/>
      <c r="H96" s="45"/>
      <c r="I96" s="44"/>
      <c r="J96" s="44"/>
      <c r="K96" s="44"/>
      <c r="L96" s="46"/>
    </row>
    <row r="97" spans="5:12" ht="15.75" customHeight="1">
      <c r="E97" s="46"/>
      <c r="F97" s="43" t="s">
        <v>402</v>
      </c>
      <c r="G97" s="44"/>
      <c r="H97" s="45"/>
      <c r="I97" s="44"/>
      <c r="J97" s="44"/>
      <c r="K97" s="44"/>
      <c r="L97" s="46"/>
    </row>
    <row r="98" spans="5:12" ht="15.75" customHeight="1">
      <c r="E98" s="46"/>
      <c r="F98" s="43" t="s">
        <v>403</v>
      </c>
      <c r="G98" s="44"/>
      <c r="H98" s="45"/>
      <c r="I98" s="44"/>
      <c r="J98" s="44"/>
      <c r="K98" s="44"/>
      <c r="L98" s="46"/>
    </row>
    <row r="99" spans="5:12" ht="15.75" customHeight="1">
      <c r="E99" s="46"/>
      <c r="F99" s="43" t="s">
        <v>404</v>
      </c>
      <c r="G99" s="44"/>
      <c r="H99" s="45"/>
      <c r="I99" s="44"/>
      <c r="J99" s="44"/>
      <c r="K99" s="44"/>
      <c r="L99" s="46"/>
    </row>
    <row r="100" spans="5:12" ht="15.75" customHeight="1">
      <c r="E100" s="46"/>
      <c r="F100" s="43" t="s">
        <v>405</v>
      </c>
      <c r="G100" s="44"/>
      <c r="H100" s="45"/>
      <c r="I100" s="44"/>
      <c r="J100" s="44"/>
      <c r="K100" s="44"/>
      <c r="L100" s="46"/>
    </row>
    <row r="101" spans="5:12" ht="15.75" customHeight="1">
      <c r="E101" s="46"/>
      <c r="F101" s="43" t="s">
        <v>406</v>
      </c>
      <c r="G101" s="44"/>
      <c r="H101" s="45"/>
      <c r="I101" s="44"/>
      <c r="J101" s="44"/>
      <c r="K101" s="44"/>
      <c r="L101" s="46"/>
    </row>
    <row r="102" spans="5:12" ht="15.75" customHeight="1">
      <c r="E102" s="46"/>
      <c r="F102" s="43" t="s">
        <v>407</v>
      </c>
      <c r="G102" s="44"/>
      <c r="H102" s="45"/>
      <c r="I102" s="44"/>
      <c r="J102" s="44"/>
      <c r="K102" s="44"/>
      <c r="L102" s="46"/>
    </row>
    <row r="103" spans="5:12" ht="15.75" customHeight="1">
      <c r="E103" s="46"/>
      <c r="F103" s="43" t="s">
        <v>408</v>
      </c>
      <c r="G103" s="44"/>
      <c r="H103" s="45"/>
      <c r="I103" s="44"/>
      <c r="J103" s="44"/>
      <c r="K103" s="44"/>
      <c r="L103" s="46"/>
    </row>
    <row r="104" spans="5:12" ht="15.75" customHeight="1">
      <c r="E104" s="46"/>
      <c r="F104" s="43" t="s">
        <v>409</v>
      </c>
      <c r="G104" s="44"/>
      <c r="H104" s="45"/>
      <c r="I104" s="44"/>
      <c r="J104" s="44"/>
      <c r="K104" s="44"/>
      <c r="L104" s="46"/>
    </row>
    <row r="105" spans="5:12" ht="15.75" customHeight="1">
      <c r="E105" s="46"/>
      <c r="F105" s="43" t="s">
        <v>410</v>
      </c>
      <c r="G105" s="47"/>
      <c r="H105" s="45"/>
      <c r="I105" s="44"/>
      <c r="J105" s="44"/>
      <c r="K105" s="44"/>
      <c r="L105" s="46"/>
    </row>
    <row r="106" spans="5:12" ht="15.75" customHeight="1">
      <c r="E106" s="46"/>
      <c r="F106" s="43" t="s">
        <v>411</v>
      </c>
      <c r="G106" s="47"/>
      <c r="H106" s="45"/>
      <c r="I106" s="44"/>
      <c r="J106" s="44"/>
      <c r="K106" s="44"/>
      <c r="L106" s="46"/>
    </row>
    <row r="107" spans="5:12" ht="15.75" customHeight="1">
      <c r="E107" s="46"/>
      <c r="F107" s="43" t="s">
        <v>412</v>
      </c>
      <c r="G107" s="44"/>
      <c r="H107" s="45"/>
      <c r="I107" s="44"/>
      <c r="J107" s="44"/>
      <c r="K107" s="44"/>
      <c r="L107" s="46"/>
    </row>
    <row r="108" spans="5:12" ht="15.75" customHeight="1">
      <c r="E108" s="46"/>
      <c r="F108" s="43" t="s">
        <v>413</v>
      </c>
      <c r="G108" s="44"/>
      <c r="H108" s="45"/>
      <c r="I108" s="44"/>
      <c r="J108" s="44"/>
      <c r="K108" s="44"/>
      <c r="L108" s="46"/>
    </row>
    <row r="109" spans="5:12" ht="15.75" customHeight="1">
      <c r="E109" s="46"/>
      <c r="F109" s="43" t="s">
        <v>414</v>
      </c>
      <c r="G109" s="44"/>
      <c r="H109" s="45"/>
      <c r="I109" s="44"/>
      <c r="J109" s="44"/>
      <c r="K109" s="44"/>
      <c r="L109" s="46"/>
    </row>
    <row r="110" spans="5:12" ht="15.75" customHeight="1">
      <c r="E110" s="46"/>
      <c r="F110" s="43" t="s">
        <v>415</v>
      </c>
      <c r="G110" s="44"/>
      <c r="H110" s="45"/>
      <c r="I110" s="44"/>
      <c r="J110" s="44"/>
      <c r="K110" s="44"/>
      <c r="L110" s="46"/>
    </row>
    <row r="111" spans="5:12" ht="15.75" customHeight="1">
      <c r="E111" s="46"/>
      <c r="F111" s="43" t="s">
        <v>416</v>
      </c>
      <c r="G111" s="44"/>
      <c r="H111" s="45"/>
      <c r="I111" s="44"/>
      <c r="J111" s="44"/>
      <c r="K111" s="44"/>
      <c r="L111" s="46"/>
    </row>
    <row r="112" spans="5:12" ht="15.75" customHeight="1">
      <c r="E112" s="46"/>
      <c r="F112" s="43" t="s">
        <v>417</v>
      </c>
      <c r="G112" s="44"/>
      <c r="H112" s="45"/>
      <c r="I112" s="44"/>
      <c r="J112" s="44"/>
      <c r="K112" s="44"/>
      <c r="L112" s="46"/>
    </row>
    <row r="113" spans="5:12" ht="15.75" customHeight="1">
      <c r="E113" s="46"/>
      <c r="F113" s="43" t="s">
        <v>418</v>
      </c>
      <c r="G113" s="44"/>
      <c r="H113" s="45"/>
      <c r="I113" s="44"/>
      <c r="J113" s="44"/>
      <c r="K113" s="44"/>
      <c r="L113" s="46"/>
    </row>
    <row r="114" spans="5:12" ht="15.75" customHeight="1">
      <c r="E114" s="46"/>
      <c r="F114" s="43" t="s">
        <v>419</v>
      </c>
      <c r="G114" s="47"/>
      <c r="H114" s="45"/>
      <c r="I114" s="44"/>
      <c r="J114" s="44"/>
      <c r="K114" s="44"/>
      <c r="L114" s="46"/>
    </row>
    <row r="115" spans="5:12" ht="15.75" customHeight="1">
      <c r="E115" s="46"/>
      <c r="F115" s="43" t="s">
        <v>420</v>
      </c>
      <c r="G115" s="46"/>
      <c r="H115" s="46"/>
      <c r="I115" s="46"/>
      <c r="J115" s="46"/>
      <c r="K115" s="46"/>
      <c r="L115" s="46"/>
    </row>
    <row r="116" spans="5:12" ht="15.75" customHeight="1">
      <c r="E116" s="46"/>
      <c r="F116" s="46"/>
      <c r="G116" s="46"/>
      <c r="H116" s="46"/>
      <c r="I116" s="46"/>
      <c r="J116" s="46"/>
      <c r="K116" s="46"/>
      <c r="L116" s="46"/>
    </row>
    <row r="117" spans="5:12" ht="15.75" customHeight="1"/>
    <row r="118" spans="5:12" ht="15.75" customHeight="1"/>
    <row r="119" spans="5:12" ht="15.75" customHeight="1"/>
    <row r="120" spans="5:12" ht="15.75" customHeight="1"/>
    <row r="121" spans="5:12" ht="15.75" customHeight="1"/>
    <row r="122" spans="5:12" ht="15.75" customHeight="1"/>
    <row r="123" spans="5:12" ht="15.75" customHeight="1"/>
    <row r="124" spans="5:12" ht="15.75" customHeight="1"/>
    <row r="125" spans="5:12" ht="15.75" customHeight="1"/>
    <row r="126" spans="5:12" ht="15.75" customHeight="1"/>
    <row r="127" spans="5:12" ht="15.75" customHeight="1">
      <c r="E127" s="46"/>
      <c r="F127" s="46"/>
      <c r="G127" s="46"/>
      <c r="H127" s="46"/>
      <c r="I127" s="46"/>
      <c r="J127" s="46"/>
      <c r="K127" s="46"/>
      <c r="L127" s="46"/>
    </row>
    <row r="128" spans="5:12" ht="15.75" customHeight="1">
      <c r="F128" s="44"/>
      <c r="G128" s="45"/>
      <c r="H128" s="44"/>
      <c r="I128" s="44"/>
      <c r="J128" s="44"/>
      <c r="K128" s="46"/>
      <c r="L128" s="46"/>
    </row>
    <row r="129" spans="6:12" ht="15.75" customHeight="1">
      <c r="F129" s="44"/>
      <c r="G129" s="45"/>
      <c r="H129" s="44"/>
      <c r="I129" s="44"/>
      <c r="J129" s="44"/>
      <c r="K129" s="46"/>
      <c r="L129" s="46"/>
    </row>
    <row r="130" spans="6:12" ht="15.75" customHeight="1">
      <c r="F130" s="44"/>
      <c r="G130" s="45"/>
      <c r="H130" s="44"/>
      <c r="I130" s="44"/>
      <c r="J130" s="44"/>
      <c r="K130" s="46"/>
      <c r="L130" s="46"/>
    </row>
    <row r="131" spans="6:12" ht="15.75" customHeight="1">
      <c r="F131" s="44"/>
      <c r="G131" s="45"/>
      <c r="H131" s="44"/>
      <c r="I131" s="44"/>
      <c r="J131" s="44"/>
      <c r="K131" s="46"/>
      <c r="L131" s="46"/>
    </row>
    <row r="132" spans="6:12" ht="15.75" customHeight="1">
      <c r="F132" s="44"/>
      <c r="G132" s="45"/>
      <c r="H132" s="44"/>
      <c r="I132" s="44"/>
      <c r="J132" s="44"/>
      <c r="K132" s="46"/>
      <c r="L132" s="46"/>
    </row>
    <row r="133" spans="6:12" ht="15.75" customHeight="1">
      <c r="F133" s="44"/>
      <c r="G133" s="45"/>
      <c r="H133" s="44"/>
      <c r="I133" s="44"/>
      <c r="J133" s="44"/>
      <c r="K133" s="46"/>
      <c r="L133" s="46"/>
    </row>
    <row r="134" spans="6:12" ht="15.75" customHeight="1">
      <c r="F134" s="44"/>
      <c r="G134" s="45"/>
      <c r="H134" s="44"/>
      <c r="I134" s="44"/>
      <c r="J134" s="44"/>
      <c r="K134" s="46"/>
      <c r="L134" s="46"/>
    </row>
    <row r="135" spans="6:12" ht="15.75" customHeight="1">
      <c r="F135" s="44"/>
      <c r="G135" s="45"/>
      <c r="H135" s="44"/>
      <c r="I135" s="44"/>
      <c r="J135" s="44"/>
      <c r="K135" s="46"/>
      <c r="L135" s="46"/>
    </row>
    <row r="136" spans="6:12" ht="15.75" customHeight="1">
      <c r="F136" s="47"/>
      <c r="G136" s="45"/>
      <c r="H136" s="44"/>
      <c r="I136" s="44"/>
      <c r="J136" s="44"/>
      <c r="K136" s="46"/>
      <c r="L136" s="46"/>
    </row>
    <row r="137" spans="6:12" ht="15.75" customHeight="1">
      <c r="F137" s="44"/>
      <c r="G137" s="45"/>
      <c r="H137" s="44"/>
      <c r="I137" s="44"/>
      <c r="J137" s="44"/>
      <c r="K137" s="46"/>
      <c r="L137" s="46"/>
    </row>
    <row r="138" spans="6:12" ht="15.75" customHeight="1">
      <c r="F138" s="44"/>
      <c r="G138" s="45"/>
      <c r="H138" s="44"/>
      <c r="I138" s="44"/>
      <c r="J138" s="44"/>
      <c r="K138" s="46"/>
      <c r="L138" s="46"/>
    </row>
    <row r="139" spans="6:12" ht="15.75" customHeight="1">
      <c r="F139" s="44"/>
      <c r="G139" s="45"/>
      <c r="H139" s="44"/>
      <c r="I139" s="44"/>
      <c r="J139" s="44"/>
      <c r="K139" s="46"/>
      <c r="L139" s="46"/>
    </row>
    <row r="140" spans="6:12" ht="15.75" customHeight="1">
      <c r="F140" s="47"/>
      <c r="G140" s="45"/>
      <c r="H140" s="44"/>
      <c r="I140" s="47"/>
      <c r="J140" s="44"/>
      <c r="K140" s="46"/>
      <c r="L140" s="46"/>
    </row>
    <row r="141" spans="6:12" ht="15.75" customHeight="1">
      <c r="F141" s="44"/>
      <c r="G141" s="45"/>
      <c r="H141" s="44"/>
      <c r="I141" s="44"/>
      <c r="J141" s="44"/>
      <c r="K141" s="46"/>
      <c r="L141" s="46"/>
    </row>
    <row r="142" spans="6:12" ht="15.75" customHeight="1">
      <c r="F142" s="44"/>
      <c r="G142" s="45"/>
      <c r="H142" s="44"/>
      <c r="I142" s="44"/>
      <c r="J142" s="44"/>
      <c r="K142" s="46"/>
      <c r="L142" s="46"/>
    </row>
    <row r="143" spans="6:12" ht="15.75" customHeight="1">
      <c r="F143" s="44"/>
      <c r="G143" s="45"/>
      <c r="H143" s="44"/>
      <c r="I143" s="44"/>
      <c r="J143" s="44"/>
      <c r="K143" s="46"/>
      <c r="L143" s="46"/>
    </row>
    <row r="144" spans="6:12" ht="15.75" customHeight="1">
      <c r="F144" s="44"/>
      <c r="G144" s="45"/>
      <c r="H144" s="44"/>
      <c r="I144" s="44"/>
      <c r="J144" s="44"/>
      <c r="K144" s="46"/>
      <c r="L144" s="46"/>
    </row>
    <row r="145" spans="6:12" ht="15.75" customHeight="1">
      <c r="F145" s="44"/>
      <c r="G145" s="45"/>
      <c r="H145" s="44"/>
      <c r="I145" s="44"/>
      <c r="J145" s="44"/>
      <c r="K145" s="46"/>
      <c r="L145" s="46"/>
    </row>
    <row r="146" spans="6:12" ht="15.75" customHeight="1">
      <c r="F146" s="44"/>
      <c r="G146" s="45"/>
      <c r="H146" s="44"/>
      <c r="I146" s="44"/>
      <c r="J146" s="44"/>
      <c r="K146" s="46"/>
      <c r="L146" s="46"/>
    </row>
    <row r="147" spans="6:12" ht="15.75" customHeight="1">
      <c r="F147" s="44"/>
      <c r="G147" s="45"/>
      <c r="H147" s="44"/>
      <c r="I147" s="44"/>
      <c r="J147" s="44"/>
      <c r="K147" s="46"/>
      <c r="L147" s="46"/>
    </row>
    <row r="148" spans="6:12" ht="15.75" customHeight="1">
      <c r="F148" s="44"/>
      <c r="G148" s="45"/>
      <c r="H148" s="44"/>
      <c r="I148" s="44"/>
      <c r="J148" s="44"/>
      <c r="K148" s="46"/>
      <c r="L148" s="46"/>
    </row>
    <row r="149" spans="6:12" ht="15.75" customHeight="1">
      <c r="F149" s="44"/>
      <c r="G149" s="45"/>
      <c r="H149" s="44"/>
      <c r="I149" s="44"/>
      <c r="J149" s="44"/>
      <c r="K149" s="46"/>
      <c r="L149" s="46"/>
    </row>
    <row r="150" spans="6:12" ht="15.75" customHeight="1">
      <c r="F150" s="46"/>
      <c r="G150" s="46"/>
      <c r="H150" s="46"/>
      <c r="I150" s="46"/>
      <c r="J150" s="46"/>
      <c r="K150" s="46"/>
      <c r="L150" s="46"/>
    </row>
    <row r="151" spans="6:12" ht="15.75" customHeight="1"/>
    <row r="152" spans="6:12" ht="15.75" customHeight="1"/>
    <row r="153" spans="6:12" ht="15.75" customHeight="1"/>
    <row r="154" spans="6:12" ht="15.75" customHeight="1"/>
    <row r="155" spans="6:12" ht="15.75" customHeight="1"/>
    <row r="156" spans="6:12" ht="15.75" customHeight="1"/>
    <row r="157" spans="6:12" ht="15.75" customHeight="1"/>
    <row r="158" spans="6:12" ht="15.75" customHeight="1"/>
    <row r="159" spans="6:12" ht="15.75" customHeight="1"/>
    <row r="160" spans="6: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E154:E188">
    <sortCondition ref="E153"/>
  </sortState>
  <mergeCells count="9">
    <mergeCell ref="AB1:AE1"/>
    <mergeCell ref="G22:H22"/>
    <mergeCell ref="C22:D22"/>
    <mergeCell ref="W14:Z14"/>
    <mergeCell ref="E22:F22"/>
    <mergeCell ref="L1:M1"/>
    <mergeCell ref="N1:O1"/>
    <mergeCell ref="P1:Q1"/>
    <mergeCell ref="W1:Z1"/>
  </mergeCells>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dimension ref="A1:Q1000"/>
  <sheetViews>
    <sheetView zoomScale="70" zoomScaleNormal="70" workbookViewId="0">
      <selection activeCell="M3" sqref="M3"/>
    </sheetView>
  </sheetViews>
  <sheetFormatPr defaultColWidth="12.625" defaultRowHeight="15" customHeight="1"/>
  <cols>
    <col min="1" max="26" width="7.625" customWidth="1"/>
  </cols>
  <sheetData>
    <row r="1" spans="1:17" ht="15" customHeight="1">
      <c r="A1" s="50" t="s">
        <v>477</v>
      </c>
      <c r="B1" s="50">
        <v>6</v>
      </c>
    </row>
    <row r="2" spans="1:17" ht="15.75">
      <c r="B2" s="216" t="s">
        <v>77</v>
      </c>
      <c r="C2" s="199"/>
      <c r="D2" s="199"/>
      <c r="E2" s="199"/>
      <c r="F2" s="199"/>
      <c r="G2" s="199"/>
      <c r="H2" s="199"/>
      <c r="I2" s="199"/>
      <c r="J2" s="199"/>
      <c r="K2" s="200"/>
    </row>
    <row r="3" spans="1:17" ht="15" customHeight="1">
      <c r="B3" s="217" t="str">
        <f ca="1">CONCATENATE(Sheet2!A33," ",Sheet2!A34," ",Sheet2!A35," ",Sheet2!A36," ",Sheet2!A37)</f>
        <v>A large number of students can satisfy their inquisitive nature by performing the experiments on their own We wants to teach and explain students about different concepts – ranging from Ideation, design, proto-typing, networking to physical computing. Screening of films and organizing popular STEM (Science, Technology, Engineering and Mathematics) and entrepreneurship talks by reputed speakers. Summer and winter camps. A large number of students can satisfy their inquisitive nature by performing the experiments on their own To eradicate superstition in these localities and will help to Develop a scientific attitude among these children so that they can take active part in the Development of the nation. So that we can secure their future with meaningful employment</v>
      </c>
      <c r="C3" s="203"/>
      <c r="D3" s="203"/>
      <c r="E3" s="203"/>
      <c r="F3" s="203"/>
      <c r="G3" s="203"/>
      <c r="H3" s="203"/>
      <c r="I3" s="203"/>
      <c r="J3" s="203"/>
      <c r="K3" s="209"/>
      <c r="L3" s="27"/>
      <c r="M3" s="27" t="s">
        <v>593</v>
      </c>
      <c r="N3" s="27" t="s">
        <v>594</v>
      </c>
      <c r="O3" s="27" t="s">
        <v>595</v>
      </c>
      <c r="P3" t="s">
        <v>596</v>
      </c>
      <c r="Q3" t="s">
        <v>597</v>
      </c>
    </row>
    <row r="4" spans="1:17">
      <c r="B4" s="210"/>
      <c r="C4" s="211"/>
      <c r="D4" s="211"/>
      <c r="E4" s="211"/>
      <c r="F4" s="211"/>
      <c r="G4" s="211"/>
      <c r="H4" s="211"/>
      <c r="I4" s="211"/>
      <c r="J4" s="211"/>
      <c r="K4" s="212"/>
      <c r="L4" s="27"/>
      <c r="M4" s="27"/>
      <c r="N4" s="27"/>
      <c r="O4" s="27"/>
    </row>
    <row r="5" spans="1:17">
      <c r="B5" s="210"/>
      <c r="C5" s="211"/>
      <c r="D5" s="211"/>
      <c r="E5" s="211"/>
      <c r="F5" s="211"/>
      <c r="G5" s="211"/>
      <c r="H5" s="211"/>
      <c r="I5" s="211"/>
      <c r="J5" s="211"/>
      <c r="K5" s="212"/>
      <c r="L5" s="27"/>
      <c r="M5" s="27"/>
      <c r="N5" s="27"/>
      <c r="O5" s="27"/>
    </row>
    <row r="6" spans="1:17">
      <c r="B6" s="210"/>
      <c r="C6" s="211"/>
      <c r="D6" s="211"/>
      <c r="E6" s="211"/>
      <c r="F6" s="211"/>
      <c r="G6" s="211"/>
      <c r="H6" s="211"/>
      <c r="I6" s="211"/>
      <c r="J6" s="211"/>
      <c r="K6" s="212"/>
      <c r="L6" s="27"/>
      <c r="M6" s="27"/>
      <c r="N6" s="27"/>
      <c r="O6" s="27"/>
    </row>
    <row r="7" spans="1:17" ht="15" customHeight="1">
      <c r="B7" s="210"/>
      <c r="C7" s="211"/>
      <c r="D7" s="211"/>
      <c r="E7" s="211"/>
      <c r="F7" s="211"/>
      <c r="G7" s="211"/>
      <c r="H7" s="211"/>
      <c r="I7" s="211"/>
      <c r="J7" s="211"/>
      <c r="K7" s="212"/>
      <c r="L7" s="27"/>
      <c r="M7" s="27"/>
      <c r="N7" s="27"/>
      <c r="O7" s="27"/>
    </row>
    <row r="8" spans="1:17">
      <c r="B8" s="210"/>
      <c r="C8" s="211"/>
      <c r="D8" s="211"/>
      <c r="E8" s="211"/>
      <c r="F8" s="211"/>
      <c r="G8" s="211"/>
      <c r="H8" s="211"/>
      <c r="I8" s="211"/>
      <c r="J8" s="211"/>
      <c r="K8" s="212"/>
      <c r="L8" s="27"/>
      <c r="M8" s="27"/>
      <c r="N8" s="27"/>
      <c r="O8" s="27"/>
    </row>
    <row r="9" spans="1:17">
      <c r="B9" s="210"/>
      <c r="C9" s="211"/>
      <c r="D9" s="211"/>
      <c r="E9" s="211"/>
      <c r="F9" s="211"/>
      <c r="G9" s="211"/>
      <c r="H9" s="211"/>
      <c r="I9" s="211"/>
      <c r="J9" s="211"/>
      <c r="K9" s="212"/>
      <c r="L9" s="27"/>
      <c r="M9" s="27"/>
      <c r="N9" s="27"/>
      <c r="O9" s="27"/>
    </row>
    <row r="10" spans="1:17">
      <c r="B10" s="210"/>
      <c r="C10" s="211"/>
      <c r="D10" s="211"/>
      <c r="E10" s="211"/>
      <c r="F10" s="211"/>
      <c r="G10" s="211"/>
      <c r="H10" s="211"/>
      <c r="I10" s="211"/>
      <c r="J10" s="211"/>
      <c r="K10" s="212"/>
      <c r="L10" s="27"/>
      <c r="M10" s="27"/>
      <c r="N10" s="27"/>
      <c r="O10" s="27"/>
    </row>
    <row r="11" spans="1:17">
      <c r="B11" s="210"/>
      <c r="C11" s="211"/>
      <c r="D11" s="211"/>
      <c r="E11" s="211"/>
      <c r="F11" s="211"/>
      <c r="G11" s="211"/>
      <c r="H11" s="211"/>
      <c r="I11" s="211"/>
      <c r="J11" s="211"/>
      <c r="K11" s="212"/>
      <c r="L11" s="27"/>
      <c r="M11" s="27"/>
      <c r="N11" s="27"/>
      <c r="O11" s="27"/>
    </row>
    <row r="12" spans="1:17">
      <c r="B12" s="210"/>
      <c r="C12" s="211"/>
      <c r="D12" s="211"/>
      <c r="E12" s="211"/>
      <c r="F12" s="211"/>
      <c r="G12" s="211"/>
      <c r="H12" s="211"/>
      <c r="I12" s="211"/>
      <c r="J12" s="211"/>
      <c r="K12" s="212"/>
      <c r="L12" s="27"/>
      <c r="M12" s="27"/>
      <c r="N12" s="27"/>
      <c r="O12" s="27"/>
    </row>
    <row r="13" spans="1:17">
      <c r="B13" s="210"/>
      <c r="C13" s="211"/>
      <c r="D13" s="211"/>
      <c r="E13" s="211"/>
      <c r="F13" s="211"/>
      <c r="G13" s="211"/>
      <c r="H13" s="211"/>
      <c r="I13" s="211"/>
      <c r="J13" s="211"/>
      <c r="K13" s="212"/>
      <c r="L13" s="27"/>
      <c r="M13" s="27"/>
      <c r="N13" s="27"/>
      <c r="O13" s="27"/>
    </row>
    <row r="14" spans="1:17">
      <c r="B14" s="213"/>
      <c r="C14" s="214"/>
      <c r="D14" s="214"/>
      <c r="E14" s="214"/>
      <c r="F14" s="214"/>
      <c r="G14" s="214"/>
      <c r="H14" s="214"/>
      <c r="I14" s="214"/>
      <c r="J14" s="214"/>
      <c r="K14" s="215"/>
      <c r="L14" s="27"/>
      <c r="M14" s="27"/>
      <c r="N14" s="27"/>
      <c r="O14" s="27"/>
    </row>
    <row r="15" spans="1:17">
      <c r="B15" s="27"/>
      <c r="C15" s="27"/>
      <c r="D15" s="27"/>
      <c r="E15" s="27"/>
      <c r="F15" s="27"/>
      <c r="G15" s="27"/>
      <c r="H15" s="27"/>
      <c r="I15" s="27"/>
      <c r="J15" s="27"/>
      <c r="K15" s="27"/>
      <c r="L15" s="27"/>
      <c r="M15" s="27"/>
      <c r="N15" s="27"/>
      <c r="O15" s="27"/>
    </row>
    <row r="16" spans="1:17" ht="15" customHeight="1">
      <c r="B16" s="27"/>
      <c r="C16" s="27"/>
      <c r="D16" s="27"/>
      <c r="E16" s="27"/>
      <c r="F16" s="27"/>
      <c r="G16" s="27"/>
      <c r="H16" s="27"/>
      <c r="I16" s="27"/>
      <c r="J16" s="27"/>
      <c r="K16" s="27"/>
      <c r="L16" s="27"/>
      <c r="M16" s="27"/>
      <c r="N16" s="27"/>
      <c r="O16" s="27"/>
    </row>
    <row r="17" spans="2:15" ht="15.75">
      <c r="B17" s="216" t="s">
        <v>101</v>
      </c>
      <c r="C17" s="199"/>
      <c r="D17" s="199"/>
      <c r="E17" s="199"/>
      <c r="F17" s="199"/>
      <c r="G17" s="199"/>
      <c r="H17" s="199"/>
      <c r="I17" s="199"/>
      <c r="J17" s="199"/>
      <c r="K17" s="200"/>
      <c r="L17" s="27"/>
      <c r="M17" s="27"/>
      <c r="N17" s="27"/>
      <c r="O17" s="27"/>
    </row>
    <row r="18" spans="2:15">
      <c r="B18" s="217" t="str">
        <f ca="1">CONCATENATE(Sheet2!D33," ",Sheet2!D34," ",Sheet2!D35," ",Sheet2!D36," ",Sheet2!D37)</f>
        <v>Increase the number of students currently conducting Science and Math’s experiments Increase the number of students currently conducting Science and Math’s experiments We will conduct periodical exhibitions, experiments, Quiz competitions for the growth of students’ scientifically knowledge. We mainly focus in promoting the students’ reasonable / Logical believes towards the achievement of our vision. We will take up our students to the science museum for making them understand various laws and concepts.   To supplement classroom teaching with laboratory experiments to ensure that their students grasp each and every concept thoroughly ATL will be used to change the thinking pattern of the children to a more rational and scientific way.</v>
      </c>
      <c r="C18" s="203"/>
      <c r="D18" s="203"/>
      <c r="E18" s="203"/>
      <c r="F18" s="203"/>
      <c r="G18" s="203"/>
      <c r="H18" s="203"/>
      <c r="I18" s="203"/>
      <c r="J18" s="203"/>
      <c r="K18" s="209"/>
      <c r="L18" s="27"/>
      <c r="M18" s="27"/>
      <c r="N18" s="27"/>
      <c r="O18" s="27"/>
    </row>
    <row r="19" spans="2:15" ht="15" customHeight="1">
      <c r="B19" s="210"/>
      <c r="C19" s="211"/>
      <c r="D19" s="211"/>
      <c r="E19" s="211"/>
      <c r="F19" s="211"/>
      <c r="G19" s="211"/>
      <c r="H19" s="211"/>
      <c r="I19" s="211"/>
      <c r="J19" s="211"/>
      <c r="K19" s="212"/>
    </row>
    <row r="20" spans="2:15" ht="14.25">
      <c r="B20" s="210"/>
      <c r="C20" s="211"/>
      <c r="D20" s="211"/>
      <c r="E20" s="211"/>
      <c r="F20" s="211"/>
      <c r="G20" s="211"/>
      <c r="H20" s="211"/>
      <c r="I20" s="211"/>
      <c r="J20" s="211"/>
      <c r="K20" s="212"/>
    </row>
    <row r="21" spans="2:15" ht="15.75" customHeight="1">
      <c r="B21" s="210"/>
      <c r="C21" s="211"/>
      <c r="D21" s="211"/>
      <c r="E21" s="211"/>
      <c r="F21" s="211"/>
      <c r="G21" s="211"/>
      <c r="H21" s="211"/>
      <c r="I21" s="211"/>
      <c r="J21" s="211"/>
      <c r="K21" s="212"/>
    </row>
    <row r="22" spans="2:15" ht="15.75" customHeight="1">
      <c r="B22" s="210"/>
      <c r="C22" s="211"/>
      <c r="D22" s="211"/>
      <c r="E22" s="211"/>
      <c r="F22" s="211"/>
      <c r="G22" s="211"/>
      <c r="H22" s="211"/>
      <c r="I22" s="211"/>
      <c r="J22" s="211"/>
      <c r="K22" s="212"/>
    </row>
    <row r="23" spans="2:15" ht="15.75" customHeight="1">
      <c r="B23" s="210"/>
      <c r="C23" s="211"/>
      <c r="D23" s="211"/>
      <c r="E23" s="211"/>
      <c r="F23" s="211"/>
      <c r="G23" s="211"/>
      <c r="H23" s="211"/>
      <c r="I23" s="211"/>
      <c r="J23" s="211"/>
      <c r="K23" s="212"/>
    </row>
    <row r="24" spans="2:15" ht="15.75" customHeight="1">
      <c r="B24" s="210"/>
      <c r="C24" s="211"/>
      <c r="D24" s="211"/>
      <c r="E24" s="211"/>
      <c r="F24" s="211"/>
      <c r="G24" s="211"/>
      <c r="H24" s="211"/>
      <c r="I24" s="211"/>
      <c r="J24" s="211"/>
      <c r="K24" s="212"/>
    </row>
    <row r="25" spans="2:15" ht="15.75" customHeight="1">
      <c r="B25" s="210"/>
      <c r="C25" s="211"/>
      <c r="D25" s="211"/>
      <c r="E25" s="211"/>
      <c r="F25" s="211"/>
      <c r="G25" s="211"/>
      <c r="H25" s="211"/>
      <c r="I25" s="211"/>
      <c r="J25" s="211"/>
      <c r="K25" s="212"/>
    </row>
    <row r="26" spans="2:15" ht="15.75" customHeight="1">
      <c r="B26" s="210"/>
      <c r="C26" s="211"/>
      <c r="D26" s="211"/>
      <c r="E26" s="211"/>
      <c r="F26" s="211"/>
      <c r="G26" s="211"/>
      <c r="H26" s="211"/>
      <c r="I26" s="211"/>
      <c r="J26" s="211"/>
      <c r="K26" s="212"/>
    </row>
    <row r="27" spans="2:15" ht="15.75" customHeight="1">
      <c r="B27" s="210"/>
      <c r="C27" s="211"/>
      <c r="D27" s="211"/>
      <c r="E27" s="211"/>
      <c r="F27" s="211"/>
      <c r="G27" s="211"/>
      <c r="H27" s="211"/>
      <c r="I27" s="211"/>
      <c r="J27" s="211"/>
      <c r="K27" s="212"/>
    </row>
    <row r="28" spans="2:15" ht="15.75" customHeight="1">
      <c r="B28" s="210"/>
      <c r="C28" s="211"/>
      <c r="D28" s="211"/>
      <c r="E28" s="211"/>
      <c r="F28" s="211"/>
      <c r="G28" s="211"/>
      <c r="H28" s="211"/>
      <c r="I28" s="211"/>
      <c r="J28" s="211"/>
      <c r="K28" s="212"/>
    </row>
    <row r="29" spans="2:15" ht="15.75" customHeight="1">
      <c r="B29" s="213"/>
      <c r="C29" s="214"/>
      <c r="D29" s="214"/>
      <c r="E29" s="214"/>
      <c r="F29" s="214"/>
      <c r="G29" s="214"/>
      <c r="H29" s="214"/>
      <c r="I29" s="214"/>
      <c r="J29" s="214"/>
      <c r="K29" s="215"/>
    </row>
    <row r="30" spans="2:15" ht="15.75" customHeight="1"/>
    <row r="31" spans="2:15" ht="15.75" customHeight="1">
      <c r="B31" s="216" t="s">
        <v>474</v>
      </c>
      <c r="C31" s="199"/>
      <c r="D31" s="199"/>
      <c r="E31" s="199"/>
      <c r="F31" s="199"/>
      <c r="G31" s="199"/>
      <c r="H31" s="199"/>
      <c r="I31" s="199"/>
      <c r="J31" s="199"/>
      <c r="K31" s="200"/>
    </row>
    <row r="32" spans="2:15" ht="15.75" customHeight="1">
      <c r="B32" s="208" t="s">
        <v>476</v>
      </c>
      <c r="C32" s="203"/>
      <c r="D32" s="203"/>
      <c r="E32" s="203"/>
      <c r="F32" s="203"/>
      <c r="G32" s="203"/>
      <c r="H32" s="203"/>
      <c r="I32" s="203"/>
      <c r="J32" s="203"/>
      <c r="K32" s="209"/>
      <c r="M32" s="29" t="s">
        <v>110</v>
      </c>
    </row>
    <row r="33" spans="2:13" ht="15.75" customHeight="1">
      <c r="B33" s="210"/>
      <c r="C33" s="211"/>
      <c r="D33" s="211"/>
      <c r="E33" s="211"/>
      <c r="F33" s="211"/>
      <c r="G33" s="211"/>
      <c r="H33" s="211"/>
      <c r="I33" s="211"/>
      <c r="J33" s="211"/>
      <c r="K33" s="212"/>
      <c r="M33" s="29" t="s">
        <v>111</v>
      </c>
    </row>
    <row r="34" spans="2:13" ht="15.75" customHeight="1">
      <c r="B34" s="210"/>
      <c r="C34" s="211"/>
      <c r="D34" s="211"/>
      <c r="E34" s="211"/>
      <c r="F34" s="211"/>
      <c r="G34" s="211"/>
      <c r="H34" s="211"/>
      <c r="I34" s="211"/>
      <c r="J34" s="211"/>
      <c r="K34" s="212"/>
      <c r="M34" s="29" t="s">
        <v>112</v>
      </c>
    </row>
    <row r="35" spans="2:13" ht="15.75" customHeight="1">
      <c r="B35" s="210"/>
      <c r="C35" s="211"/>
      <c r="D35" s="211"/>
      <c r="E35" s="211"/>
      <c r="F35" s="211"/>
      <c r="G35" s="211"/>
      <c r="H35" s="211"/>
      <c r="I35" s="211"/>
      <c r="J35" s="211"/>
      <c r="K35" s="212"/>
    </row>
    <row r="36" spans="2:13" ht="15.75" customHeight="1">
      <c r="B36" s="210"/>
      <c r="C36" s="211"/>
      <c r="D36" s="211"/>
      <c r="E36" s="211"/>
      <c r="F36" s="211"/>
      <c r="G36" s="211"/>
      <c r="H36" s="211"/>
      <c r="I36" s="211"/>
      <c r="J36" s="211"/>
      <c r="K36" s="212"/>
    </row>
    <row r="37" spans="2:13" ht="15.75" customHeight="1">
      <c r="B37" s="210"/>
      <c r="C37" s="211"/>
      <c r="D37" s="211"/>
      <c r="E37" s="211"/>
      <c r="F37" s="211"/>
      <c r="G37" s="211"/>
      <c r="H37" s="211"/>
      <c r="I37" s="211"/>
      <c r="J37" s="211"/>
      <c r="K37" s="212"/>
    </row>
    <row r="38" spans="2:13" ht="15.75" customHeight="1">
      <c r="B38" s="210"/>
      <c r="C38" s="211"/>
      <c r="D38" s="211"/>
      <c r="E38" s="211"/>
      <c r="F38" s="211"/>
      <c r="G38" s="211"/>
      <c r="H38" s="211"/>
      <c r="I38" s="211"/>
      <c r="J38" s="211"/>
      <c r="K38" s="212"/>
    </row>
    <row r="39" spans="2:13" ht="15.75" customHeight="1">
      <c r="B39" s="210"/>
      <c r="C39" s="211"/>
      <c r="D39" s="211"/>
      <c r="E39" s="211"/>
      <c r="F39" s="211"/>
      <c r="G39" s="211"/>
      <c r="H39" s="211"/>
      <c r="I39" s="211"/>
      <c r="J39" s="211"/>
      <c r="K39" s="212"/>
    </row>
    <row r="40" spans="2:13" ht="15.75" customHeight="1">
      <c r="B40" s="210"/>
      <c r="C40" s="211"/>
      <c r="D40" s="211"/>
      <c r="E40" s="211"/>
      <c r="F40" s="211"/>
      <c r="G40" s="211"/>
      <c r="H40" s="211"/>
      <c r="I40" s="211"/>
      <c r="J40" s="211"/>
      <c r="K40" s="212"/>
    </row>
    <row r="41" spans="2:13" ht="15.75" customHeight="1">
      <c r="B41" s="210"/>
      <c r="C41" s="211"/>
      <c r="D41" s="211"/>
      <c r="E41" s="211"/>
      <c r="F41" s="211"/>
      <c r="G41" s="211"/>
      <c r="H41" s="211"/>
      <c r="I41" s="211"/>
      <c r="J41" s="211"/>
      <c r="K41" s="212"/>
    </row>
    <row r="42" spans="2:13" ht="15.75" customHeight="1">
      <c r="B42" s="210"/>
      <c r="C42" s="211"/>
      <c r="D42" s="211"/>
      <c r="E42" s="211"/>
      <c r="F42" s="211"/>
      <c r="G42" s="211"/>
      <c r="H42" s="211"/>
      <c r="I42" s="211"/>
      <c r="J42" s="211"/>
      <c r="K42" s="212"/>
    </row>
    <row r="43" spans="2:13" ht="15.75" customHeight="1">
      <c r="B43" s="210"/>
      <c r="C43" s="211"/>
      <c r="D43" s="211"/>
      <c r="E43" s="211"/>
      <c r="F43" s="211"/>
      <c r="G43" s="211"/>
      <c r="H43" s="211"/>
      <c r="I43" s="211"/>
      <c r="J43" s="211"/>
      <c r="K43" s="212"/>
    </row>
    <row r="44" spans="2:13" ht="15.75" customHeight="1">
      <c r="B44" s="210"/>
      <c r="C44" s="211"/>
      <c r="D44" s="211"/>
      <c r="E44" s="211"/>
      <c r="F44" s="211"/>
      <c r="G44" s="211"/>
      <c r="H44" s="211"/>
      <c r="I44" s="211"/>
      <c r="J44" s="211"/>
      <c r="K44" s="212"/>
    </row>
    <row r="45" spans="2:13" ht="15.75" customHeight="1">
      <c r="B45" s="213"/>
      <c r="C45" s="214"/>
      <c r="D45" s="214"/>
      <c r="E45" s="214"/>
      <c r="F45" s="214"/>
      <c r="G45" s="214"/>
      <c r="H45" s="214"/>
      <c r="I45" s="214"/>
      <c r="J45" s="214"/>
      <c r="K45" s="215"/>
    </row>
    <row r="46" spans="2:13" ht="15.75" customHeight="1"/>
    <row r="47" spans="2:13" ht="15.75" customHeight="1"/>
    <row r="48" spans="2: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2:K45"/>
    <mergeCell ref="B2:K2"/>
    <mergeCell ref="B3:K14"/>
    <mergeCell ref="B17:K17"/>
    <mergeCell ref="B18:K29"/>
    <mergeCell ref="B31:K31"/>
  </mergeCells>
  <hyperlinks>
    <hyperlink ref="M32" r:id="rId1"/>
    <hyperlink ref="M33" r:id="rId2"/>
    <hyperlink ref="M34" r:id="rId3"/>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sheetPr>
    <outlinePr summaryBelow="0" summaryRight="0"/>
  </sheetPr>
  <dimension ref="A1:F18"/>
  <sheetViews>
    <sheetView workbookViewId="0"/>
  </sheetViews>
  <sheetFormatPr defaultColWidth="12.625" defaultRowHeight="15" customHeight="1"/>
  <cols>
    <col min="1" max="1" width="5.25" customWidth="1"/>
    <col min="2" max="2" width="37" customWidth="1"/>
    <col min="3" max="3" width="5.125" customWidth="1"/>
    <col min="4" max="4" width="4.125" customWidth="1"/>
    <col min="5" max="5" width="5" customWidth="1"/>
    <col min="6" max="6" width="3.625" customWidth="1"/>
  </cols>
  <sheetData>
    <row r="1" spans="1:6">
      <c r="A1" s="32" t="s">
        <v>138</v>
      </c>
      <c r="B1" s="34" t="s">
        <v>144</v>
      </c>
      <c r="C1" s="34" t="s">
        <v>145</v>
      </c>
      <c r="D1" s="34" t="s">
        <v>146</v>
      </c>
      <c r="E1" s="34" t="s">
        <v>147</v>
      </c>
      <c r="F1" s="34" t="s">
        <v>149</v>
      </c>
    </row>
    <row r="2" spans="1:6">
      <c r="A2" s="34">
        <v>1</v>
      </c>
      <c r="B2" s="34" t="s">
        <v>154</v>
      </c>
      <c r="C2" s="34" t="s">
        <v>157</v>
      </c>
      <c r="D2" s="34" t="s">
        <v>157</v>
      </c>
      <c r="E2" s="34" t="s">
        <v>160</v>
      </c>
      <c r="F2" s="34" t="s">
        <v>160</v>
      </c>
    </row>
    <row r="3" spans="1:6">
      <c r="A3" s="37">
        <f t="shared" ref="A3:A18" si="0">A2+1</f>
        <v>2</v>
      </c>
      <c r="B3" s="34" t="s">
        <v>184</v>
      </c>
      <c r="C3" s="34" t="s">
        <v>160</v>
      </c>
      <c r="D3" s="34" t="s">
        <v>157</v>
      </c>
      <c r="E3" s="34" t="s">
        <v>157</v>
      </c>
      <c r="F3" s="34" t="s">
        <v>160</v>
      </c>
    </row>
    <row r="4" spans="1:6">
      <c r="A4" s="37">
        <f t="shared" si="0"/>
        <v>3</v>
      </c>
      <c r="B4" s="34" t="s">
        <v>191</v>
      </c>
      <c r="C4" s="34" t="s">
        <v>157</v>
      </c>
      <c r="D4" s="34" t="s">
        <v>157</v>
      </c>
      <c r="E4" s="34" t="s">
        <v>160</v>
      </c>
      <c r="F4" s="34" t="s">
        <v>160</v>
      </c>
    </row>
    <row r="5" spans="1:6" ht="15" customHeight="1">
      <c r="A5" s="37">
        <f t="shared" si="0"/>
        <v>4</v>
      </c>
      <c r="B5" s="38" t="s">
        <v>203</v>
      </c>
      <c r="C5" s="34" t="s">
        <v>157</v>
      </c>
      <c r="D5" s="34" t="s">
        <v>157</v>
      </c>
      <c r="E5" s="34" t="s">
        <v>160</v>
      </c>
      <c r="F5" s="34" t="s">
        <v>160</v>
      </c>
    </row>
    <row r="6" spans="1:6">
      <c r="A6" s="37">
        <f t="shared" si="0"/>
        <v>5</v>
      </c>
      <c r="B6" s="34" t="s">
        <v>206</v>
      </c>
      <c r="C6" s="34" t="s">
        <v>157</v>
      </c>
      <c r="D6" s="34" t="s">
        <v>157</v>
      </c>
      <c r="E6" s="34" t="s">
        <v>160</v>
      </c>
      <c r="F6" s="34" t="s">
        <v>160</v>
      </c>
    </row>
    <row r="7" spans="1:6" ht="15" customHeight="1">
      <c r="A7" s="37">
        <f t="shared" si="0"/>
        <v>6</v>
      </c>
      <c r="B7" s="38" t="s">
        <v>207</v>
      </c>
      <c r="C7" s="34" t="s">
        <v>157</v>
      </c>
      <c r="D7" s="34" t="s">
        <v>157</v>
      </c>
      <c r="E7" s="34" t="s">
        <v>160</v>
      </c>
      <c r="F7" s="34" t="s">
        <v>160</v>
      </c>
    </row>
    <row r="8" spans="1:6" ht="15" customHeight="1">
      <c r="A8" s="37">
        <f t="shared" si="0"/>
        <v>7</v>
      </c>
      <c r="B8" s="38" t="s">
        <v>211</v>
      </c>
      <c r="C8" s="34" t="s">
        <v>157</v>
      </c>
      <c r="D8" s="34" t="s">
        <v>157</v>
      </c>
      <c r="E8" s="37"/>
      <c r="F8" s="37"/>
    </row>
    <row r="9" spans="1:6">
      <c r="A9" s="37">
        <f t="shared" si="0"/>
        <v>8</v>
      </c>
      <c r="B9" s="34" t="s">
        <v>217</v>
      </c>
      <c r="C9" s="37"/>
      <c r="D9" s="37"/>
      <c r="E9" s="37"/>
      <c r="F9" s="37"/>
    </row>
    <row r="10" spans="1:6">
      <c r="A10" s="37">
        <f t="shared" si="0"/>
        <v>9</v>
      </c>
      <c r="B10" s="34" t="s">
        <v>218</v>
      </c>
      <c r="C10" s="37"/>
      <c r="D10" s="37"/>
      <c r="E10" s="37"/>
      <c r="F10" s="37"/>
    </row>
    <row r="11" spans="1:6">
      <c r="A11" s="37">
        <f t="shared" si="0"/>
        <v>10</v>
      </c>
      <c r="B11" s="37"/>
      <c r="C11" s="37"/>
      <c r="D11" s="37"/>
      <c r="E11" s="37"/>
      <c r="F11" s="37"/>
    </row>
    <row r="12" spans="1:6">
      <c r="A12" s="37">
        <f t="shared" si="0"/>
        <v>11</v>
      </c>
      <c r="B12" s="37"/>
      <c r="C12" s="37"/>
      <c r="D12" s="37"/>
      <c r="E12" s="37"/>
      <c r="F12" s="37"/>
    </row>
    <row r="13" spans="1:6">
      <c r="A13" s="37">
        <f t="shared" si="0"/>
        <v>12</v>
      </c>
      <c r="B13" s="37"/>
      <c r="C13" s="37"/>
      <c r="D13" s="37"/>
      <c r="E13" s="37"/>
      <c r="F13" s="37"/>
    </row>
    <row r="14" spans="1:6">
      <c r="A14" s="37">
        <f t="shared" si="0"/>
        <v>13</v>
      </c>
      <c r="B14" s="37"/>
      <c r="C14" s="37"/>
      <c r="D14" s="37"/>
      <c r="E14" s="37"/>
      <c r="F14" s="37"/>
    </row>
    <row r="15" spans="1:6">
      <c r="A15" s="37">
        <f t="shared" si="0"/>
        <v>14</v>
      </c>
      <c r="B15" s="37"/>
      <c r="C15" s="37"/>
      <c r="D15" s="37"/>
      <c r="E15" s="37"/>
      <c r="F15" s="37"/>
    </row>
    <row r="16" spans="1:6">
      <c r="A16" s="37">
        <f t="shared" si="0"/>
        <v>15</v>
      </c>
      <c r="B16" s="37"/>
      <c r="C16" s="37"/>
      <c r="D16" s="37"/>
      <c r="E16" s="37"/>
      <c r="F16" s="37"/>
    </row>
    <row r="17" spans="1:6">
      <c r="A17" s="37">
        <f t="shared" si="0"/>
        <v>16</v>
      </c>
      <c r="B17" s="37"/>
      <c r="C17" s="37"/>
      <c r="D17" s="37"/>
      <c r="E17" s="37"/>
      <c r="F17" s="37"/>
    </row>
    <row r="18" spans="1:6">
      <c r="A18" s="37">
        <f t="shared" si="0"/>
        <v>17</v>
      </c>
      <c r="B18" s="37"/>
      <c r="C18" s="37"/>
      <c r="D18" s="37"/>
      <c r="E18" s="37"/>
      <c r="F18" s="37"/>
    </row>
  </sheetData>
  <hyperlinks>
    <hyperlink ref="A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138.25" customWidth="1"/>
    <col min="2" max="3" width="7.625" customWidth="1"/>
    <col min="4" max="4" width="70.625" customWidth="1"/>
    <col min="5" max="26" width="7.625" customWidth="1"/>
  </cols>
  <sheetData>
    <row r="1" spans="1:4" ht="15.75">
      <c r="A1" s="27" t="s">
        <v>77</v>
      </c>
      <c r="D1" s="31" t="s">
        <v>101</v>
      </c>
    </row>
    <row r="2" spans="1:4" ht="15.75">
      <c r="A2" s="27" t="s">
        <v>142</v>
      </c>
      <c r="D2" s="35" t="s">
        <v>143</v>
      </c>
    </row>
    <row r="3" spans="1:4">
      <c r="A3" s="27" t="s">
        <v>152</v>
      </c>
      <c r="D3" s="36" t="s">
        <v>155</v>
      </c>
    </row>
    <row r="4" spans="1:4">
      <c r="A4" s="27" t="s">
        <v>159</v>
      </c>
      <c r="D4" s="36" t="s">
        <v>161</v>
      </c>
    </row>
    <row r="5" spans="1:4">
      <c r="A5" s="27" t="s">
        <v>162</v>
      </c>
      <c r="D5" s="36" t="s">
        <v>163</v>
      </c>
    </row>
    <row r="6" spans="1:4">
      <c r="A6" s="27" t="s">
        <v>164</v>
      </c>
      <c r="D6" s="36" t="s">
        <v>165</v>
      </c>
    </row>
    <row r="7" spans="1:4">
      <c r="A7" s="27" t="s">
        <v>166</v>
      </c>
      <c r="D7" s="36" t="s">
        <v>167</v>
      </c>
    </row>
    <row r="8" spans="1:4">
      <c r="A8" s="27" t="s">
        <v>168</v>
      </c>
      <c r="D8" s="36" t="s">
        <v>169</v>
      </c>
    </row>
    <row r="9" spans="1:4">
      <c r="A9" s="27" t="s">
        <v>170</v>
      </c>
      <c r="D9" s="36" t="s">
        <v>171</v>
      </c>
    </row>
    <row r="10" spans="1:4">
      <c r="A10" s="27" t="s">
        <v>172</v>
      </c>
      <c r="D10" s="36" t="s">
        <v>173</v>
      </c>
    </row>
    <row r="11" spans="1:4">
      <c r="A11" s="27" t="s">
        <v>174</v>
      </c>
      <c r="D11" s="36" t="s">
        <v>175</v>
      </c>
    </row>
    <row r="12" spans="1:4">
      <c r="A12" s="27" t="s">
        <v>176</v>
      </c>
      <c r="D12" s="36" t="s">
        <v>177</v>
      </c>
    </row>
    <row r="13" spans="1:4">
      <c r="A13" s="27" t="s">
        <v>178</v>
      </c>
      <c r="D13" s="36" t="s">
        <v>179</v>
      </c>
    </row>
    <row r="14" spans="1:4">
      <c r="A14" s="27" t="s">
        <v>180</v>
      </c>
      <c r="D14" s="36" t="s">
        <v>181</v>
      </c>
    </row>
    <row r="15" spans="1:4">
      <c r="A15" s="27" t="s">
        <v>182</v>
      </c>
      <c r="D15" s="36" t="s">
        <v>183</v>
      </c>
    </row>
    <row r="16" spans="1:4" ht="30">
      <c r="A16" s="27" t="s">
        <v>185</v>
      </c>
      <c r="D16" s="36" t="s">
        <v>186</v>
      </c>
    </row>
    <row r="17" spans="1:4" ht="30">
      <c r="A17" s="27" t="s">
        <v>187</v>
      </c>
      <c r="D17" s="36" t="s">
        <v>188</v>
      </c>
    </row>
    <row r="18" spans="1:4" ht="30">
      <c r="A18" s="27" t="s">
        <v>190</v>
      </c>
      <c r="D18" s="36" t="s">
        <v>189</v>
      </c>
    </row>
    <row r="19" spans="1:4" ht="30">
      <c r="A19" s="27" t="s">
        <v>192</v>
      </c>
      <c r="D19" s="36" t="s">
        <v>478</v>
      </c>
    </row>
    <row r="20" spans="1:4" ht="30">
      <c r="A20" s="27" t="s">
        <v>194</v>
      </c>
      <c r="D20" s="36" t="s">
        <v>479</v>
      </c>
    </row>
    <row r="21" spans="1:4" ht="15.75" customHeight="1">
      <c r="A21" s="27"/>
      <c r="D21" s="36" t="s">
        <v>480</v>
      </c>
    </row>
    <row r="22" spans="1:4" ht="15.75" customHeight="1">
      <c r="A22" s="27"/>
      <c r="D22" s="36" t="s">
        <v>481</v>
      </c>
    </row>
    <row r="23" spans="1:4" ht="15.75" customHeight="1">
      <c r="A23" s="27"/>
      <c r="D23" s="36" t="s">
        <v>197</v>
      </c>
    </row>
    <row r="24" spans="1:4" ht="15.75" customHeight="1">
      <c r="D24" s="36" t="s">
        <v>200</v>
      </c>
    </row>
    <row r="25" spans="1:4" ht="15.75" customHeight="1">
      <c r="D25" s="36" t="s">
        <v>202</v>
      </c>
    </row>
    <row r="26" spans="1:4" ht="15.75" customHeight="1"/>
    <row r="27" spans="1:4" ht="15.75" customHeight="1"/>
    <row r="28" spans="1:4" ht="15.75" customHeight="1"/>
    <row r="29" spans="1:4" ht="15.75" customHeight="1"/>
    <row r="30" spans="1:4" ht="15.75" customHeight="1"/>
    <row r="31" spans="1:4" ht="15.75" customHeight="1"/>
    <row r="32" spans="1:4" ht="15.75" customHeight="1"/>
    <row r="33" spans="1:4" ht="15.75" customHeight="1">
      <c r="A33" s="30" t="str">
        <f t="shared" ref="A33:A39" ca="1" si="0">INDEX($A$2:$A$20,RANDBETWEEN(1,ROWS($A$2:$A$20)),1)</f>
        <v>A large number of students can satisfy their inquisitive nature by performing the experiments on their own</v>
      </c>
      <c r="D33" s="30" t="str">
        <f t="shared" ref="D33:D39" ca="1" si="1">INDEX($D$2:$D$25,RANDBETWEEN(1,ROWS($D$2:$D$25)),1)</f>
        <v>Increase the number of students currently conducting Science and Math’s experiments</v>
      </c>
    </row>
    <row r="34" spans="1:4" ht="15.75" customHeight="1">
      <c r="A34" s="30" t="str">
        <f t="shared" ca="1" si="0"/>
        <v>We wants to teach and explain students about different concepts – ranging from Ideation, design, proto-typing, networking to physical computing. Screening of films and organizing popular STEM (Science, Technology, Engineering and Mathematics) and entrepreneurship talks by reputed speakers. Summer and winter camps.</v>
      </c>
      <c r="D34" s="30" t="str">
        <f t="shared" ca="1" si="1"/>
        <v>Increase the number of students currently conducting Science and Math’s experiments</v>
      </c>
    </row>
    <row r="35" spans="1:4" ht="15.75" customHeight="1">
      <c r="A35" s="30" t="str">
        <f t="shared" ca="1" si="0"/>
        <v>A large number of students can satisfy their inquisitive nature by performing the experiments on their own</v>
      </c>
      <c r="D35" s="30" t="str">
        <f t="shared" ca="1" si="1"/>
        <v>We will conduct periodical exhibitions, experiments, Quiz competitions for the growth of students’ scientifically knowledge. We mainly focus in promoting the students’ reasonable / Logical believes towards the achievement of our vision. We will take up our students to the science museum for making them understand various laws and concepts.</v>
      </c>
    </row>
    <row r="36" spans="1:4" ht="15.75" customHeight="1">
      <c r="A36" s="30" t="str">
        <f t="shared" ca="1" si="0"/>
        <v>To eradicate superstition in these localities and will help to Develop a scientific attitude among these children so that they can take active part in the Development of the nation.</v>
      </c>
      <c r="D36" s="30" t="str">
        <f t="shared" ca="1" si="1"/>
        <v>  To supplement classroom teaching with laboratory experiments to ensure that their students grasp each and every concept thoroughly</v>
      </c>
    </row>
    <row r="37" spans="1:4" ht="15.75" customHeight="1">
      <c r="A37" s="30" t="str">
        <f t="shared" ca="1" si="0"/>
        <v>So that we can secure their future with meaningful employment</v>
      </c>
      <c r="D37" s="30" t="str">
        <f t="shared" ca="1" si="1"/>
        <v>ATL will be used to change the thinking pattern of the children to a more rational and scientific way.</v>
      </c>
    </row>
    <row r="38" spans="1:4" ht="15.75" customHeight="1">
      <c r="A38" s="30" t="str">
        <f t="shared" ca="1" si="0"/>
        <v>We have keen learners and would want them to improve on their problem-solving mindset</v>
      </c>
      <c r="D38" s="30" t="str">
        <f t="shared" ca="1" si="1"/>
        <v xml:space="preserve">We will enhance our science projects using sensors and motors. </v>
      </c>
    </row>
    <row r="39" spans="1:4" ht="15.75" customHeight="1">
      <c r="A39" s="30" t="str">
        <f t="shared" ca="1" si="0"/>
        <v>To eradicate superstition in these localities and will help to Develop a scientific attitude among these children so that they can take active part in the Development of the nation.</v>
      </c>
      <c r="D39" s="30" t="str">
        <f t="shared" ca="1" si="1"/>
        <v>ATL will help the children to prepare innovative science models by themselves.</v>
      </c>
    </row>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dimension ref="A1:CH99"/>
  <sheetViews>
    <sheetView zoomScale="80" zoomScaleNormal="80" workbookViewId="0">
      <pane xSplit="4" ySplit="1" topLeftCell="E2" activePane="bottomRight" state="frozen"/>
      <selection pane="topRight" activeCell="E1" sqref="E1"/>
      <selection pane="bottomLeft" activeCell="A2" sqref="A2"/>
      <selection pane="bottomRight" activeCell="L1" sqref="L1"/>
    </sheetView>
  </sheetViews>
  <sheetFormatPr defaultRowHeight="14.25"/>
  <cols>
    <col min="1" max="1" width="68.25" style="99" bestFit="1" customWidth="1"/>
    <col min="2" max="2" width="13.25" style="99" hidden="1" customWidth="1"/>
    <col min="3" max="3" width="36.25" style="99" hidden="1" customWidth="1"/>
    <col min="4" max="4" width="14.875" style="99" hidden="1" customWidth="1"/>
    <col min="5" max="5" width="21.5" style="99" bestFit="1" customWidth="1"/>
    <col min="6" max="6" width="20.875" style="99" bestFit="1" customWidth="1"/>
    <col min="7" max="7" width="23.125" style="99" hidden="1" customWidth="1"/>
    <col min="8" max="8" width="26.375" style="99" hidden="1" customWidth="1"/>
    <col min="9" max="9" width="29.75" style="99" bestFit="1" customWidth="1"/>
    <col min="10" max="10" width="15.375" style="99" hidden="1" customWidth="1"/>
    <col min="11" max="11" width="16.5" style="99" hidden="1" customWidth="1"/>
    <col min="12" max="12" width="16.5" style="99" bestFit="1" customWidth="1"/>
    <col min="13" max="13" width="13.25" style="99" hidden="1" customWidth="1"/>
    <col min="14" max="14" width="19.75" style="99" hidden="1" customWidth="1"/>
    <col min="15" max="15" width="13.25" style="99" hidden="1" customWidth="1"/>
    <col min="16" max="16" width="8.25" style="99" hidden="1" customWidth="1"/>
    <col min="17" max="17" width="13.25" style="99" hidden="1" customWidth="1"/>
    <col min="18" max="18" width="14.875" style="99" hidden="1" customWidth="1"/>
    <col min="19" max="19" width="9.875" style="99" hidden="1" customWidth="1"/>
    <col min="20" max="20" width="16.5" style="99" hidden="1" customWidth="1"/>
    <col min="21" max="21" width="11.5" style="99" hidden="1" customWidth="1"/>
    <col min="22" max="22" width="23.125" style="99" hidden="1" customWidth="1"/>
    <col min="23" max="23" width="16.5" style="99" hidden="1" customWidth="1"/>
    <col min="24" max="24" width="18.125" style="99" hidden="1" customWidth="1"/>
    <col min="25" max="26" width="23.125" style="99" hidden="1" customWidth="1"/>
    <col min="27" max="27" width="14.875" style="99" hidden="1" customWidth="1"/>
    <col min="28" max="28" width="26.375" style="99" hidden="1" customWidth="1"/>
    <col min="29" max="30" width="16.5" style="99" hidden="1" customWidth="1"/>
    <col min="31" max="31" width="23.125" style="99" hidden="1" customWidth="1"/>
    <col min="32" max="33" width="19.75" style="99" hidden="1" customWidth="1"/>
    <col min="34" max="34" width="24.75" style="99" hidden="1" customWidth="1"/>
    <col min="35" max="35" width="23.125" style="99" hidden="1" customWidth="1"/>
    <col min="36" max="36" width="21.5" style="99" hidden="1" customWidth="1"/>
    <col min="37" max="37" width="24.75" style="99" hidden="1" customWidth="1"/>
    <col min="38" max="38" width="13.25" style="99" hidden="1" customWidth="1"/>
    <col min="39" max="39" width="24.75" style="99" hidden="1" customWidth="1"/>
    <col min="40" max="40" width="42.875" style="99" hidden="1" customWidth="1"/>
    <col min="41" max="41" width="16.5" style="99" hidden="1" customWidth="1"/>
    <col min="42" max="42" width="41.25" style="99" bestFit="1" customWidth="1"/>
    <col min="43" max="43" width="28.625" style="99" bestFit="1" customWidth="1"/>
    <col min="44" max="44" width="39.625" style="99" bestFit="1" customWidth="1"/>
    <col min="45" max="45" width="13.25" style="99" bestFit="1" customWidth="1"/>
    <col min="46" max="46" width="16.5" style="99" hidden="1" customWidth="1"/>
    <col min="47" max="47" width="21.5" style="99" hidden="1" customWidth="1"/>
    <col min="48" max="48" width="18.125" style="99" hidden="1" customWidth="1"/>
    <col min="49" max="49" width="21.5" style="99" hidden="1" customWidth="1"/>
    <col min="50" max="50" width="37.375" style="99" bestFit="1" customWidth="1"/>
    <col min="51" max="51" width="31.375" style="99" bestFit="1" customWidth="1"/>
    <col min="52" max="52" width="29.75" style="99" bestFit="1" customWidth="1"/>
    <col min="53" max="53" width="28.625" style="99" bestFit="1" customWidth="1"/>
    <col min="54" max="54" width="29.75" style="99" bestFit="1" customWidth="1"/>
    <col min="55" max="55" width="56.125" style="99" bestFit="1" customWidth="1"/>
    <col min="56" max="56" width="21.5" style="99" bestFit="1" customWidth="1"/>
    <col min="57" max="57" width="26.375" style="99" hidden="1" customWidth="1"/>
    <col min="58" max="58" width="29.75" style="99" hidden="1" customWidth="1"/>
    <col min="59" max="59" width="30.75" style="99" hidden="1" customWidth="1"/>
    <col min="60" max="60" width="26.375" style="99" hidden="1" customWidth="1"/>
    <col min="61" max="61" width="23.125" style="99" hidden="1" customWidth="1"/>
    <col min="62" max="62" width="29.75" style="99" hidden="1" customWidth="1"/>
    <col min="63" max="63" width="30.75" style="99" hidden="1" customWidth="1"/>
    <col min="64" max="64" width="29.75" style="99" hidden="1" customWidth="1"/>
    <col min="65" max="65" width="23.125" style="99" hidden="1" customWidth="1"/>
    <col min="66" max="66" width="28" style="99" hidden="1" customWidth="1"/>
    <col min="67" max="67" width="19.75" style="99" bestFit="1" customWidth="1"/>
    <col min="68" max="68" width="23.125" style="99" hidden="1" customWidth="1"/>
    <col min="69" max="69" width="19.75" style="99" bestFit="1" customWidth="1"/>
    <col min="70" max="71" width="21.5" style="99" hidden="1" customWidth="1"/>
    <col min="72" max="72" width="21.5" style="99" bestFit="1" customWidth="1"/>
    <col min="73" max="74" width="16.5" style="99" bestFit="1" customWidth="1"/>
    <col min="75" max="75" width="35.25" style="99" bestFit="1" customWidth="1"/>
    <col min="76" max="76" width="24.75" style="99" bestFit="1" customWidth="1"/>
    <col min="77" max="78" width="26.375" style="99" bestFit="1" customWidth="1"/>
    <col min="79" max="79" width="29.75" style="99" bestFit="1" customWidth="1"/>
    <col min="80" max="80" width="26.375" style="99" bestFit="1" customWidth="1"/>
    <col min="81" max="81" width="18.125" style="99" bestFit="1" customWidth="1"/>
    <col min="82" max="82" width="33" style="99" bestFit="1" customWidth="1"/>
    <col min="83" max="83" width="18.125" style="99" bestFit="1" customWidth="1"/>
    <col min="84" max="84" width="19.5" style="99" bestFit="1" customWidth="1"/>
    <col min="85" max="85" width="13.25" style="99" bestFit="1" customWidth="1"/>
    <col min="86" max="86" width="19.75" style="99" bestFit="1" customWidth="1"/>
    <col min="87" max="16384" width="9" style="99"/>
  </cols>
  <sheetData>
    <row r="1" spans="1:86" ht="20.100000000000001" customHeight="1" thickBot="1">
      <c r="A1" s="97" t="s">
        <v>90</v>
      </c>
      <c r="B1" s="98" t="s">
        <v>601</v>
      </c>
      <c r="C1" s="98" t="s">
        <v>602</v>
      </c>
      <c r="D1" s="98" t="s">
        <v>603</v>
      </c>
      <c r="E1" s="98" t="s">
        <v>510</v>
      </c>
      <c r="F1" s="98" t="s">
        <v>511</v>
      </c>
      <c r="G1" s="98" t="s">
        <v>604</v>
      </c>
      <c r="H1" s="98" t="s">
        <v>605</v>
      </c>
      <c r="I1" s="98" t="s">
        <v>606</v>
      </c>
      <c r="J1" s="98" t="s">
        <v>607</v>
      </c>
      <c r="K1" s="98" t="s">
        <v>608</v>
      </c>
      <c r="L1" s="98" t="s">
        <v>609</v>
      </c>
      <c r="M1" s="98" t="s">
        <v>610</v>
      </c>
      <c r="N1" s="98" t="s">
        <v>611</v>
      </c>
      <c r="O1" s="98" t="s">
        <v>601</v>
      </c>
      <c r="P1" s="98" t="s">
        <v>602</v>
      </c>
      <c r="Q1" s="98" t="s">
        <v>612</v>
      </c>
      <c r="R1" s="98" t="s">
        <v>613</v>
      </c>
      <c r="S1" s="98" t="s">
        <v>614</v>
      </c>
      <c r="T1" s="98" t="s">
        <v>615</v>
      </c>
      <c r="U1" s="98" t="s">
        <v>616</v>
      </c>
      <c r="V1" s="98" t="s">
        <v>617</v>
      </c>
      <c r="W1" s="98" t="s">
        <v>618</v>
      </c>
      <c r="X1" s="98" t="s">
        <v>619</v>
      </c>
      <c r="Y1" s="98" t="s">
        <v>620</v>
      </c>
      <c r="Z1" s="98" t="s">
        <v>621</v>
      </c>
      <c r="AA1" s="98" t="s">
        <v>622</v>
      </c>
      <c r="AB1" s="98" t="s">
        <v>623</v>
      </c>
      <c r="AC1" s="98" t="s">
        <v>624</v>
      </c>
      <c r="AD1" s="98" t="s">
        <v>625</v>
      </c>
      <c r="AE1" s="98" t="s">
        <v>626</v>
      </c>
      <c r="AF1" s="98" t="s">
        <v>627</v>
      </c>
      <c r="AG1" s="98" t="s">
        <v>628</v>
      </c>
      <c r="AH1" s="98" t="s">
        <v>629</v>
      </c>
      <c r="AI1" s="98" t="s">
        <v>630</v>
      </c>
      <c r="AJ1" s="98" t="s">
        <v>631</v>
      </c>
      <c r="AK1" s="98" t="s">
        <v>632</v>
      </c>
      <c r="AL1" s="98" t="s">
        <v>633</v>
      </c>
      <c r="AM1" s="98" t="s">
        <v>634</v>
      </c>
      <c r="AN1" s="98" t="s">
        <v>635</v>
      </c>
      <c r="AO1" s="98" t="s">
        <v>636</v>
      </c>
      <c r="AP1" s="98" t="s">
        <v>637</v>
      </c>
      <c r="AQ1" s="98" t="s">
        <v>638</v>
      </c>
      <c r="AR1" s="98" t="s">
        <v>639</v>
      </c>
      <c r="AS1" s="98" t="s">
        <v>640</v>
      </c>
      <c r="AT1" s="98" t="s">
        <v>641</v>
      </c>
      <c r="AU1" s="98" t="s">
        <v>642</v>
      </c>
      <c r="AV1" s="98" t="s">
        <v>643</v>
      </c>
      <c r="AW1" s="98" t="s">
        <v>644</v>
      </c>
      <c r="AX1" s="98" t="s">
        <v>645</v>
      </c>
      <c r="AY1" s="98" t="s">
        <v>646</v>
      </c>
      <c r="AZ1" s="98" t="s">
        <v>647</v>
      </c>
      <c r="BA1" s="98" t="s">
        <v>27</v>
      </c>
      <c r="BB1" s="98" t="s">
        <v>648</v>
      </c>
      <c r="BC1" s="98" t="s">
        <v>649</v>
      </c>
      <c r="BD1" s="98" t="s">
        <v>570</v>
      </c>
      <c r="BE1" s="98" t="s">
        <v>650</v>
      </c>
      <c r="BF1" s="98" t="s">
        <v>648</v>
      </c>
      <c r="BG1" s="98" t="s">
        <v>651</v>
      </c>
      <c r="BH1" s="98" t="s">
        <v>652</v>
      </c>
      <c r="BI1" s="98" t="s">
        <v>653</v>
      </c>
      <c r="BJ1" s="98" t="s">
        <v>648</v>
      </c>
      <c r="BK1" s="98" t="s">
        <v>654</v>
      </c>
      <c r="BL1" s="98" t="s">
        <v>655</v>
      </c>
      <c r="BM1" s="98" t="s">
        <v>656</v>
      </c>
      <c r="BN1" s="98" t="s">
        <v>657</v>
      </c>
      <c r="BO1" s="98" t="s">
        <v>658</v>
      </c>
      <c r="BP1" s="98" t="s">
        <v>659</v>
      </c>
      <c r="BQ1" s="98" t="s">
        <v>526</v>
      </c>
      <c r="BR1" s="98" t="s">
        <v>660</v>
      </c>
      <c r="BS1" s="98" t="s">
        <v>661</v>
      </c>
      <c r="BT1" s="98" t="s">
        <v>662</v>
      </c>
      <c r="BU1" s="98" t="s">
        <v>663</v>
      </c>
      <c r="BV1" s="98" t="s">
        <v>664</v>
      </c>
      <c r="BW1" s="98" t="s">
        <v>665</v>
      </c>
      <c r="BX1" s="98" t="s">
        <v>666</v>
      </c>
      <c r="BY1" s="98" t="s">
        <v>667</v>
      </c>
      <c r="BZ1" s="98" t="s">
        <v>668</v>
      </c>
      <c r="CA1" s="98" t="s">
        <v>669</v>
      </c>
      <c r="CB1" s="98" t="s">
        <v>670</v>
      </c>
      <c r="CC1" s="98" t="s">
        <v>671</v>
      </c>
      <c r="CD1" s="98" t="s">
        <v>672</v>
      </c>
      <c r="CE1" s="98" t="s">
        <v>671</v>
      </c>
      <c r="CF1" s="98" t="s">
        <v>673</v>
      </c>
      <c r="CG1" s="98" t="s">
        <v>610</v>
      </c>
      <c r="CH1" s="98" t="s">
        <v>674</v>
      </c>
    </row>
    <row r="2" spans="1:86" ht="20.100000000000001" customHeight="1" thickTop="1" thickBot="1">
      <c r="A2" s="100" t="s">
        <v>723</v>
      </c>
      <c r="B2" s="101" t="s">
        <v>675</v>
      </c>
      <c r="C2" s="102">
        <v>44004</v>
      </c>
      <c r="D2" s="105" t="s">
        <v>684</v>
      </c>
      <c r="E2" s="101" t="s">
        <v>685</v>
      </c>
      <c r="F2" s="101" t="s">
        <v>688</v>
      </c>
      <c r="G2" s="101" t="s">
        <v>724</v>
      </c>
      <c r="H2" s="101" t="s">
        <v>725</v>
      </c>
      <c r="I2" s="101" t="s">
        <v>726</v>
      </c>
      <c r="J2" s="101" t="s">
        <v>675</v>
      </c>
      <c r="K2" s="101" t="s">
        <v>680</v>
      </c>
      <c r="L2" s="101" t="s">
        <v>727</v>
      </c>
      <c r="M2" s="101" t="s">
        <v>157</v>
      </c>
      <c r="N2" s="103" t="s">
        <v>676</v>
      </c>
      <c r="O2" s="101" t="s">
        <v>675</v>
      </c>
      <c r="P2" s="102" t="s">
        <v>675</v>
      </c>
      <c r="Q2" s="101"/>
      <c r="R2" s="101"/>
      <c r="S2" s="101"/>
      <c r="T2" s="101"/>
      <c r="U2" s="101"/>
      <c r="V2" s="101"/>
      <c r="W2" s="101" t="s">
        <v>675</v>
      </c>
      <c r="X2" s="101" t="s">
        <v>675</v>
      </c>
      <c r="Y2" s="101"/>
      <c r="Z2" s="101"/>
      <c r="AA2" s="101"/>
      <c r="AB2" s="101"/>
      <c r="AC2" s="101" t="s">
        <v>675</v>
      </c>
      <c r="AD2" s="101" t="s">
        <v>675</v>
      </c>
      <c r="AE2" s="103" t="s">
        <v>677</v>
      </c>
      <c r="AF2" s="102" t="s">
        <v>675</v>
      </c>
      <c r="AG2" s="101"/>
      <c r="AH2" s="103" t="s">
        <v>675</v>
      </c>
      <c r="AI2" s="102" t="s">
        <v>675</v>
      </c>
      <c r="AJ2" s="101" t="s">
        <v>675</v>
      </c>
      <c r="AK2" s="101" t="s">
        <v>675</v>
      </c>
      <c r="AL2" s="101" t="s">
        <v>675</v>
      </c>
      <c r="AM2" s="102" t="s">
        <v>675</v>
      </c>
      <c r="AN2" s="101"/>
      <c r="AO2" s="101" t="s">
        <v>675</v>
      </c>
      <c r="AP2" s="101" t="s">
        <v>728</v>
      </c>
      <c r="AQ2" s="101" t="s">
        <v>728</v>
      </c>
      <c r="AR2" s="101" t="s">
        <v>729</v>
      </c>
      <c r="AS2" s="101" t="s">
        <v>730</v>
      </c>
      <c r="AT2" s="101" t="s">
        <v>675</v>
      </c>
      <c r="AU2" s="101" t="s">
        <v>675</v>
      </c>
      <c r="AV2" s="101" t="s">
        <v>675</v>
      </c>
      <c r="AW2" s="101" t="s">
        <v>675</v>
      </c>
      <c r="AX2" s="101" t="s">
        <v>731</v>
      </c>
      <c r="AY2" s="101">
        <v>8709472253</v>
      </c>
      <c r="AZ2" s="101" t="s">
        <v>675</v>
      </c>
      <c r="BA2" s="101" t="s">
        <v>732</v>
      </c>
      <c r="BB2" s="101">
        <v>8709472253</v>
      </c>
      <c r="BC2" s="101" t="s">
        <v>731</v>
      </c>
      <c r="BD2" s="101" t="s">
        <v>733</v>
      </c>
      <c r="BE2" s="101" t="s">
        <v>675</v>
      </c>
      <c r="BF2" s="101" t="s">
        <v>675</v>
      </c>
      <c r="BG2" s="101" t="s">
        <v>675</v>
      </c>
      <c r="BH2" s="101" t="s">
        <v>675</v>
      </c>
      <c r="BI2" s="101" t="s">
        <v>675</v>
      </c>
      <c r="BJ2" s="101" t="s">
        <v>675</v>
      </c>
      <c r="BK2" s="101" t="s">
        <v>675</v>
      </c>
      <c r="BL2" s="101" t="s">
        <v>675</v>
      </c>
      <c r="BM2" s="101" t="s">
        <v>675</v>
      </c>
      <c r="BN2" s="101" t="s">
        <v>675</v>
      </c>
      <c r="BO2" s="101" t="s">
        <v>681</v>
      </c>
      <c r="BP2" s="101" t="s">
        <v>734</v>
      </c>
      <c r="BQ2" s="101" t="s">
        <v>535</v>
      </c>
      <c r="BR2" s="101" t="s">
        <v>675</v>
      </c>
      <c r="BS2" s="102" t="s">
        <v>675</v>
      </c>
      <c r="BT2" s="101" t="s">
        <v>120</v>
      </c>
      <c r="BU2" s="101" t="s">
        <v>533</v>
      </c>
      <c r="BV2" s="101" t="s">
        <v>664</v>
      </c>
      <c r="BW2" s="101" t="s">
        <v>679</v>
      </c>
      <c r="BX2" s="101" t="s">
        <v>675</v>
      </c>
      <c r="BY2" s="101">
        <v>405</v>
      </c>
      <c r="BZ2" s="101" t="s">
        <v>675</v>
      </c>
      <c r="CA2" s="101" t="s">
        <v>675</v>
      </c>
      <c r="CB2" s="101"/>
      <c r="CC2" s="101"/>
      <c r="CD2" s="101"/>
      <c r="CE2" s="101"/>
      <c r="CF2" s="101" t="s">
        <v>738</v>
      </c>
      <c r="CG2" s="101" t="s">
        <v>675</v>
      </c>
      <c r="CH2" s="102" t="s">
        <v>675</v>
      </c>
    </row>
    <row r="3" spans="1:86" ht="20.100000000000001" customHeight="1" thickTop="1" thickBot="1">
      <c r="A3" s="100" t="s">
        <v>711</v>
      </c>
      <c r="B3" s="101" t="s">
        <v>675</v>
      </c>
      <c r="C3" s="102">
        <v>44004</v>
      </c>
      <c r="D3" s="105" t="s">
        <v>684</v>
      </c>
      <c r="E3" s="101" t="s">
        <v>685</v>
      </c>
      <c r="F3" s="101" t="s">
        <v>688</v>
      </c>
      <c r="G3" s="101" t="s">
        <v>712</v>
      </c>
      <c r="H3" s="101" t="s">
        <v>713</v>
      </c>
      <c r="I3" s="101" t="s">
        <v>714</v>
      </c>
      <c r="J3" s="101" t="s">
        <v>675</v>
      </c>
      <c r="K3" s="101" t="s">
        <v>680</v>
      </c>
      <c r="L3" s="101" t="s">
        <v>715</v>
      </c>
      <c r="M3" s="101" t="s">
        <v>157</v>
      </c>
      <c r="N3" s="103" t="s">
        <v>676</v>
      </c>
      <c r="O3" s="101" t="s">
        <v>675</v>
      </c>
      <c r="P3" s="102" t="s">
        <v>675</v>
      </c>
      <c r="Q3" s="101"/>
      <c r="R3" s="101"/>
      <c r="S3" s="101"/>
      <c r="T3" s="101"/>
      <c r="U3" s="101"/>
      <c r="V3" s="101"/>
      <c r="W3" s="101" t="s">
        <v>675</v>
      </c>
      <c r="X3" s="101" t="s">
        <v>675</v>
      </c>
      <c r="Y3" s="101"/>
      <c r="Z3" s="101"/>
      <c r="AA3" s="101"/>
      <c r="AB3" s="101"/>
      <c r="AC3" s="101" t="s">
        <v>675</v>
      </c>
      <c r="AD3" s="101" t="s">
        <v>675</v>
      </c>
      <c r="AE3" s="103" t="s">
        <v>677</v>
      </c>
      <c r="AF3" s="102" t="s">
        <v>675</v>
      </c>
      <c r="AG3" s="101"/>
      <c r="AH3" s="103" t="s">
        <v>675</v>
      </c>
      <c r="AI3" s="102" t="s">
        <v>675</v>
      </c>
      <c r="AJ3" s="101" t="s">
        <v>675</v>
      </c>
      <c r="AK3" s="101" t="s">
        <v>675</v>
      </c>
      <c r="AL3" s="101" t="s">
        <v>675</v>
      </c>
      <c r="AM3" s="102" t="s">
        <v>675</v>
      </c>
      <c r="AN3" s="101"/>
      <c r="AO3" s="101" t="s">
        <v>675</v>
      </c>
      <c r="AP3" s="101" t="s">
        <v>716</v>
      </c>
      <c r="AQ3" s="101" t="s">
        <v>717</v>
      </c>
      <c r="AR3" s="101" t="s">
        <v>717</v>
      </c>
      <c r="AS3" s="101" t="s">
        <v>718</v>
      </c>
      <c r="AT3" s="101" t="s">
        <v>675</v>
      </c>
      <c r="AU3" s="101" t="s">
        <v>675</v>
      </c>
      <c r="AV3" s="101" t="s">
        <v>675</v>
      </c>
      <c r="AW3" s="101" t="s">
        <v>675</v>
      </c>
      <c r="AX3" s="101" t="s">
        <v>719</v>
      </c>
      <c r="AY3" s="101">
        <v>7370337492</v>
      </c>
      <c r="AZ3" s="101" t="s">
        <v>675</v>
      </c>
      <c r="BA3" s="101" t="s">
        <v>720</v>
      </c>
      <c r="BB3" s="101">
        <v>73707337492</v>
      </c>
      <c r="BC3" s="101" t="s">
        <v>719</v>
      </c>
      <c r="BD3" s="101" t="s">
        <v>721</v>
      </c>
      <c r="BE3" s="101" t="s">
        <v>675</v>
      </c>
      <c r="BF3" s="101" t="s">
        <v>675</v>
      </c>
      <c r="BG3" s="101" t="s">
        <v>675</v>
      </c>
      <c r="BH3" s="101" t="s">
        <v>675</v>
      </c>
      <c r="BI3" s="101" t="s">
        <v>675</v>
      </c>
      <c r="BJ3" s="101" t="s">
        <v>675</v>
      </c>
      <c r="BK3" s="101" t="s">
        <v>675</v>
      </c>
      <c r="BL3" s="101" t="s">
        <v>675</v>
      </c>
      <c r="BM3" s="101" t="s">
        <v>675</v>
      </c>
      <c r="BN3" s="101" t="s">
        <v>675</v>
      </c>
      <c r="BO3" s="101" t="s">
        <v>681</v>
      </c>
      <c r="BP3" s="101" t="s">
        <v>722</v>
      </c>
      <c r="BQ3" s="101" t="s">
        <v>535</v>
      </c>
      <c r="BR3" s="101" t="s">
        <v>675</v>
      </c>
      <c r="BS3" s="102" t="s">
        <v>675</v>
      </c>
      <c r="BT3" s="101" t="s">
        <v>120</v>
      </c>
      <c r="BU3" s="101" t="s">
        <v>533</v>
      </c>
      <c r="BV3" s="101" t="s">
        <v>664</v>
      </c>
      <c r="BW3" s="101" t="s">
        <v>679</v>
      </c>
      <c r="BX3" s="101" t="s">
        <v>675</v>
      </c>
      <c r="BY3" s="101">
        <v>127</v>
      </c>
      <c r="BZ3" s="101" t="s">
        <v>675</v>
      </c>
      <c r="CA3" s="101" t="s">
        <v>675</v>
      </c>
      <c r="CB3" s="101"/>
      <c r="CC3" s="101"/>
      <c r="CD3" s="101"/>
      <c r="CE3" s="101"/>
      <c r="CF3" s="101" t="s">
        <v>738</v>
      </c>
      <c r="CG3" s="101" t="s">
        <v>675</v>
      </c>
      <c r="CH3" s="102" t="s">
        <v>675</v>
      </c>
    </row>
    <row r="4" spans="1:86" ht="20.100000000000001" customHeight="1" thickTop="1" thickBot="1">
      <c r="A4" s="100" t="s">
        <v>687</v>
      </c>
      <c r="B4" s="101" t="s">
        <v>675</v>
      </c>
      <c r="C4" s="102">
        <v>44004</v>
      </c>
      <c r="D4" s="105" t="s">
        <v>684</v>
      </c>
      <c r="E4" s="101" t="s">
        <v>685</v>
      </c>
      <c r="F4" s="101" t="s">
        <v>688</v>
      </c>
      <c r="G4" s="101" t="s">
        <v>675</v>
      </c>
      <c r="H4" s="101" t="s">
        <v>689</v>
      </c>
      <c r="I4" s="101" t="s">
        <v>690</v>
      </c>
      <c r="J4" s="101" t="s">
        <v>675</v>
      </c>
      <c r="K4" s="101" t="s">
        <v>680</v>
      </c>
      <c r="L4" s="101" t="s">
        <v>691</v>
      </c>
      <c r="M4" s="101" t="s">
        <v>157</v>
      </c>
      <c r="N4" s="103" t="s">
        <v>676</v>
      </c>
      <c r="O4" s="101" t="s">
        <v>675</v>
      </c>
      <c r="P4" s="102" t="s">
        <v>675</v>
      </c>
      <c r="Q4" s="101"/>
      <c r="R4" s="101"/>
      <c r="S4" s="101"/>
      <c r="T4" s="101"/>
      <c r="U4" s="101"/>
      <c r="V4" s="101"/>
      <c r="W4" s="101" t="s">
        <v>675</v>
      </c>
      <c r="X4" s="101" t="s">
        <v>675</v>
      </c>
      <c r="Y4" s="101"/>
      <c r="Z4" s="101"/>
      <c r="AA4" s="101"/>
      <c r="AB4" s="101"/>
      <c r="AC4" s="101" t="s">
        <v>675</v>
      </c>
      <c r="AD4" s="101" t="s">
        <v>675</v>
      </c>
      <c r="AE4" s="103" t="s">
        <v>677</v>
      </c>
      <c r="AF4" s="102" t="s">
        <v>675</v>
      </c>
      <c r="AG4" s="101"/>
      <c r="AH4" s="103" t="s">
        <v>675</v>
      </c>
      <c r="AI4" s="102" t="s">
        <v>675</v>
      </c>
      <c r="AJ4" s="101" t="s">
        <v>675</v>
      </c>
      <c r="AK4" s="101" t="s">
        <v>675</v>
      </c>
      <c r="AL4" s="101" t="s">
        <v>675</v>
      </c>
      <c r="AM4" s="102" t="s">
        <v>675</v>
      </c>
      <c r="AN4" s="101"/>
      <c r="AO4" s="101" t="s">
        <v>675</v>
      </c>
      <c r="AP4" s="101" t="s">
        <v>692</v>
      </c>
      <c r="AQ4" s="101" t="s">
        <v>693</v>
      </c>
      <c r="AR4" s="101" t="s">
        <v>694</v>
      </c>
      <c r="AS4" s="101" t="s">
        <v>695</v>
      </c>
      <c r="AT4" s="101" t="s">
        <v>675</v>
      </c>
      <c r="AU4" s="101" t="s">
        <v>675</v>
      </c>
      <c r="AV4" s="101" t="s">
        <v>675</v>
      </c>
      <c r="AW4" s="101" t="s">
        <v>675</v>
      </c>
      <c r="AX4" s="101" t="s">
        <v>696</v>
      </c>
      <c r="AY4" s="101">
        <v>9973167099</v>
      </c>
      <c r="AZ4" s="101">
        <v>7654928449</v>
      </c>
      <c r="BA4" s="101" t="s">
        <v>697</v>
      </c>
      <c r="BB4" s="101">
        <v>9973167099</v>
      </c>
      <c r="BC4" s="101" t="s">
        <v>696</v>
      </c>
      <c r="BD4" s="101" t="s">
        <v>698</v>
      </c>
      <c r="BE4" s="101" t="s">
        <v>675</v>
      </c>
      <c r="BF4" s="101" t="s">
        <v>675</v>
      </c>
      <c r="BG4" s="101" t="s">
        <v>675</v>
      </c>
      <c r="BH4" s="101" t="s">
        <v>675</v>
      </c>
      <c r="BI4" s="101" t="s">
        <v>675</v>
      </c>
      <c r="BJ4" s="101" t="s">
        <v>675</v>
      </c>
      <c r="BK4" s="101" t="s">
        <v>675</v>
      </c>
      <c r="BL4" s="101" t="s">
        <v>675</v>
      </c>
      <c r="BM4" s="101" t="s">
        <v>675</v>
      </c>
      <c r="BN4" s="101" t="s">
        <v>675</v>
      </c>
      <c r="BO4" s="101" t="s">
        <v>681</v>
      </c>
      <c r="BP4" s="101" t="s">
        <v>683</v>
      </c>
      <c r="BQ4" s="101" t="s">
        <v>535</v>
      </c>
      <c r="BR4" s="101" t="s">
        <v>675</v>
      </c>
      <c r="BS4" s="102" t="s">
        <v>675</v>
      </c>
      <c r="BT4" s="101" t="s">
        <v>120</v>
      </c>
      <c r="BU4" s="101" t="s">
        <v>533</v>
      </c>
      <c r="BV4" s="101" t="s">
        <v>664</v>
      </c>
      <c r="BW4" s="101" t="s">
        <v>682</v>
      </c>
      <c r="BX4" s="101" t="s">
        <v>675</v>
      </c>
      <c r="BY4" s="101">
        <v>372</v>
      </c>
      <c r="BZ4" s="101" t="s">
        <v>675</v>
      </c>
      <c r="CA4" s="101" t="s">
        <v>675</v>
      </c>
      <c r="CB4" s="101"/>
      <c r="CC4" s="101"/>
      <c r="CD4" s="101"/>
      <c r="CE4" s="101"/>
      <c r="CF4" s="101" t="s">
        <v>738</v>
      </c>
      <c r="CG4" s="101" t="s">
        <v>675</v>
      </c>
      <c r="CH4" s="102" t="s">
        <v>675</v>
      </c>
    </row>
    <row r="5" spans="1:86" ht="20.100000000000001" customHeight="1" thickTop="1" thickBot="1">
      <c r="A5" s="100" t="s">
        <v>1011</v>
      </c>
      <c r="B5" s="101" t="s">
        <v>675</v>
      </c>
      <c r="C5" s="102">
        <v>44006</v>
      </c>
      <c r="D5" s="105" t="s">
        <v>684</v>
      </c>
      <c r="E5" s="101" t="s">
        <v>685</v>
      </c>
      <c r="F5" s="101" t="s">
        <v>1012</v>
      </c>
      <c r="G5" s="101" t="s">
        <v>675</v>
      </c>
      <c r="H5" s="101" t="s">
        <v>1013</v>
      </c>
      <c r="I5" s="101" t="s">
        <v>1014</v>
      </c>
      <c r="J5" s="101" t="s">
        <v>675</v>
      </c>
      <c r="K5" s="101" t="s">
        <v>680</v>
      </c>
      <c r="L5" s="101" t="s">
        <v>1015</v>
      </c>
      <c r="M5" s="101" t="s">
        <v>157</v>
      </c>
      <c r="N5" s="103" t="s">
        <v>676</v>
      </c>
      <c r="O5" s="101" t="s">
        <v>675</v>
      </c>
      <c r="P5" s="102" t="s">
        <v>675</v>
      </c>
      <c r="Q5" s="101"/>
      <c r="R5" s="101"/>
      <c r="S5" s="101"/>
      <c r="T5" s="101"/>
      <c r="U5" s="101"/>
      <c r="V5" s="101"/>
      <c r="W5" s="101" t="s">
        <v>675</v>
      </c>
      <c r="X5" s="101" t="s">
        <v>675</v>
      </c>
      <c r="Y5" s="101"/>
      <c r="Z5" s="101"/>
      <c r="AA5" s="101"/>
      <c r="AB5" s="101"/>
      <c r="AC5" s="101" t="s">
        <v>675</v>
      </c>
      <c r="AD5" s="101" t="s">
        <v>675</v>
      </c>
      <c r="AE5" s="103" t="s">
        <v>677</v>
      </c>
      <c r="AF5" s="102" t="s">
        <v>675</v>
      </c>
      <c r="AG5" s="101"/>
      <c r="AH5" s="103" t="s">
        <v>675</v>
      </c>
      <c r="AI5" s="102" t="s">
        <v>675</v>
      </c>
      <c r="AJ5" s="101" t="s">
        <v>675</v>
      </c>
      <c r="AK5" s="101" t="s">
        <v>675</v>
      </c>
      <c r="AL5" s="101" t="s">
        <v>675</v>
      </c>
      <c r="AM5" s="102" t="s">
        <v>675</v>
      </c>
      <c r="AN5" s="101"/>
      <c r="AO5" s="101" t="s">
        <v>675</v>
      </c>
      <c r="AP5" s="101" t="s">
        <v>1016</v>
      </c>
      <c r="AQ5" s="101" t="s">
        <v>1017</v>
      </c>
      <c r="AR5" s="101" t="s">
        <v>1018</v>
      </c>
      <c r="AS5" s="101" t="s">
        <v>1019</v>
      </c>
      <c r="AT5" s="101" t="s">
        <v>675</v>
      </c>
      <c r="AU5" s="101" t="s">
        <v>675</v>
      </c>
      <c r="AV5" s="101" t="s">
        <v>675</v>
      </c>
      <c r="AW5" s="101" t="s">
        <v>675</v>
      </c>
      <c r="AX5" s="101" t="s">
        <v>1020</v>
      </c>
      <c r="AY5" s="101">
        <v>9939603635</v>
      </c>
      <c r="AZ5" s="101" t="s">
        <v>675</v>
      </c>
      <c r="BA5" s="101" t="s">
        <v>1021</v>
      </c>
      <c r="BB5" s="101">
        <v>9934543768</v>
      </c>
      <c r="BC5" s="101" t="s">
        <v>1022</v>
      </c>
      <c r="BD5" s="101" t="s">
        <v>1023</v>
      </c>
      <c r="BE5" s="101" t="s">
        <v>675</v>
      </c>
      <c r="BF5" s="101" t="s">
        <v>675</v>
      </c>
      <c r="BG5" s="101" t="s">
        <v>675</v>
      </c>
      <c r="BH5" s="101" t="s">
        <v>675</v>
      </c>
      <c r="BI5" s="101" t="s">
        <v>675</v>
      </c>
      <c r="BJ5" s="101" t="s">
        <v>675</v>
      </c>
      <c r="BK5" s="101" t="s">
        <v>675</v>
      </c>
      <c r="BL5" s="101" t="s">
        <v>675</v>
      </c>
      <c r="BM5" s="101" t="s">
        <v>675</v>
      </c>
      <c r="BN5" s="101" t="s">
        <v>675</v>
      </c>
      <c r="BO5" s="101" t="s">
        <v>681</v>
      </c>
      <c r="BP5" s="101" t="s">
        <v>1024</v>
      </c>
      <c r="BQ5" s="101" t="s">
        <v>535</v>
      </c>
      <c r="BR5" s="101" t="s">
        <v>675</v>
      </c>
      <c r="BS5" s="102" t="s">
        <v>675</v>
      </c>
      <c r="BT5" s="101" t="s">
        <v>120</v>
      </c>
      <c r="BU5" s="101" t="s">
        <v>533</v>
      </c>
      <c r="BV5" s="101" t="s">
        <v>664</v>
      </c>
      <c r="BW5" s="101" t="s">
        <v>679</v>
      </c>
      <c r="BX5" s="101" t="s">
        <v>675</v>
      </c>
      <c r="BY5" s="101">
        <v>262</v>
      </c>
      <c r="BZ5" s="101" t="s">
        <v>675</v>
      </c>
      <c r="CA5" s="101" t="s">
        <v>675</v>
      </c>
      <c r="CB5" s="101"/>
      <c r="CC5" s="101"/>
      <c r="CD5" s="101"/>
      <c r="CE5" s="101"/>
      <c r="CF5" s="101" t="s">
        <v>738</v>
      </c>
      <c r="CG5" s="101" t="s">
        <v>675</v>
      </c>
      <c r="CH5" s="102" t="s">
        <v>675</v>
      </c>
    </row>
    <row r="6" spans="1:86" ht="20.100000000000001" customHeight="1" thickTop="1" thickBot="1">
      <c r="A6" s="100" t="s">
        <v>699</v>
      </c>
      <c r="B6" s="101" t="s">
        <v>675</v>
      </c>
      <c r="C6" s="102">
        <v>44004</v>
      </c>
      <c r="D6" s="105" t="s">
        <v>684</v>
      </c>
      <c r="E6" s="101" t="s">
        <v>685</v>
      </c>
      <c r="F6" s="101" t="s">
        <v>686</v>
      </c>
      <c r="G6" s="101" t="s">
        <v>700</v>
      </c>
      <c r="H6" s="101" t="s">
        <v>701</v>
      </c>
      <c r="I6" s="101" t="s">
        <v>702</v>
      </c>
      <c r="J6" s="101" t="s">
        <v>675</v>
      </c>
      <c r="K6" s="101" t="s">
        <v>680</v>
      </c>
      <c r="L6" s="101" t="s">
        <v>703</v>
      </c>
      <c r="M6" s="101" t="s">
        <v>157</v>
      </c>
      <c r="N6" s="103" t="s">
        <v>676</v>
      </c>
      <c r="O6" s="101" t="s">
        <v>675</v>
      </c>
      <c r="P6" s="102" t="s">
        <v>675</v>
      </c>
      <c r="Q6" s="101"/>
      <c r="R6" s="101"/>
      <c r="S6" s="101"/>
      <c r="T6" s="101"/>
      <c r="U6" s="101"/>
      <c r="V6" s="101"/>
      <c r="W6" s="101" t="s">
        <v>675</v>
      </c>
      <c r="X6" s="101" t="s">
        <v>675</v>
      </c>
      <c r="Y6" s="101"/>
      <c r="Z6" s="101"/>
      <c r="AA6" s="101"/>
      <c r="AB6" s="101"/>
      <c r="AC6" s="101" t="s">
        <v>675</v>
      </c>
      <c r="AD6" s="101" t="s">
        <v>675</v>
      </c>
      <c r="AE6" s="103" t="s">
        <v>677</v>
      </c>
      <c r="AF6" s="102" t="s">
        <v>675</v>
      </c>
      <c r="AG6" s="101"/>
      <c r="AH6" s="103" t="s">
        <v>675</v>
      </c>
      <c r="AI6" s="102" t="s">
        <v>675</v>
      </c>
      <c r="AJ6" s="101" t="s">
        <v>675</v>
      </c>
      <c r="AK6" s="101" t="s">
        <v>675</v>
      </c>
      <c r="AL6" s="101" t="s">
        <v>675</v>
      </c>
      <c r="AM6" s="102" t="s">
        <v>675</v>
      </c>
      <c r="AN6" s="101"/>
      <c r="AO6" s="101" t="s">
        <v>675</v>
      </c>
      <c r="AP6" s="101" t="s">
        <v>704</v>
      </c>
      <c r="AQ6" s="101" t="s">
        <v>705</v>
      </c>
      <c r="AR6" s="101" t="s">
        <v>706</v>
      </c>
      <c r="AS6" s="101" t="s">
        <v>707</v>
      </c>
      <c r="AT6" s="101" t="s">
        <v>675</v>
      </c>
      <c r="AU6" s="101" t="s">
        <v>675</v>
      </c>
      <c r="AV6" s="101" t="s">
        <v>675</v>
      </c>
      <c r="AW6" s="101" t="s">
        <v>675</v>
      </c>
      <c r="AX6" s="101" t="s">
        <v>708</v>
      </c>
      <c r="AY6" s="101">
        <v>9199334475</v>
      </c>
      <c r="AZ6" s="101" t="s">
        <v>675</v>
      </c>
      <c r="BA6" s="101" t="s">
        <v>709</v>
      </c>
      <c r="BB6" s="101">
        <v>9199334475</v>
      </c>
      <c r="BC6" s="101" t="s">
        <v>708</v>
      </c>
      <c r="BD6" s="101" t="s">
        <v>675</v>
      </c>
      <c r="BE6" s="101" t="s">
        <v>675</v>
      </c>
      <c r="BF6" s="101" t="s">
        <v>675</v>
      </c>
      <c r="BG6" s="101" t="s">
        <v>675</v>
      </c>
      <c r="BH6" s="101" t="s">
        <v>675</v>
      </c>
      <c r="BI6" s="101" t="s">
        <v>675</v>
      </c>
      <c r="BJ6" s="101" t="s">
        <v>675</v>
      </c>
      <c r="BK6" s="101" t="s">
        <v>675</v>
      </c>
      <c r="BL6" s="101" t="s">
        <v>675</v>
      </c>
      <c r="BM6" s="101" t="s">
        <v>675</v>
      </c>
      <c r="BN6" s="101" t="s">
        <v>675</v>
      </c>
      <c r="BO6" s="101" t="s">
        <v>678</v>
      </c>
      <c r="BP6" s="101" t="s">
        <v>710</v>
      </c>
      <c r="BQ6" s="101" t="s">
        <v>535</v>
      </c>
      <c r="BR6" s="101" t="s">
        <v>675</v>
      </c>
      <c r="BS6" s="102" t="s">
        <v>675</v>
      </c>
      <c r="BT6" s="101" t="s">
        <v>120</v>
      </c>
      <c r="BU6" s="101" t="s">
        <v>533</v>
      </c>
      <c r="BV6" s="101" t="s">
        <v>664</v>
      </c>
      <c r="BW6" s="101" t="s">
        <v>682</v>
      </c>
      <c r="BX6" s="101" t="s">
        <v>675</v>
      </c>
      <c r="BY6" s="101">
        <v>467</v>
      </c>
      <c r="BZ6" s="101" t="s">
        <v>675</v>
      </c>
      <c r="CA6" s="101" t="s">
        <v>675</v>
      </c>
      <c r="CB6" s="101"/>
      <c r="CC6" s="101"/>
      <c r="CD6" s="101"/>
      <c r="CE6" s="101"/>
      <c r="CF6" s="101" t="s">
        <v>738</v>
      </c>
      <c r="CG6" s="101" t="s">
        <v>675</v>
      </c>
      <c r="CH6" s="102" t="s">
        <v>675</v>
      </c>
    </row>
    <row r="7" spans="1:86" ht="20.100000000000001" customHeight="1" thickTop="1" thickBot="1">
      <c r="A7" s="100" t="s">
        <v>997</v>
      </c>
      <c r="B7" s="101" t="s">
        <v>675</v>
      </c>
      <c r="C7" s="102">
        <v>44006</v>
      </c>
      <c r="D7" s="105" t="s">
        <v>684</v>
      </c>
      <c r="E7" s="101" t="s">
        <v>685</v>
      </c>
      <c r="F7" s="101" t="s">
        <v>998</v>
      </c>
      <c r="G7" s="101" t="s">
        <v>675</v>
      </c>
      <c r="H7" s="101" t="s">
        <v>999</v>
      </c>
      <c r="I7" s="101" t="s">
        <v>1000</v>
      </c>
      <c r="J7" s="101" t="s">
        <v>675</v>
      </c>
      <c r="K7" s="101" t="s">
        <v>680</v>
      </c>
      <c r="L7" s="101" t="s">
        <v>1001</v>
      </c>
      <c r="M7" s="101" t="s">
        <v>157</v>
      </c>
      <c r="N7" s="103" t="s">
        <v>676</v>
      </c>
      <c r="O7" s="101" t="s">
        <v>675</v>
      </c>
      <c r="P7" s="102" t="s">
        <v>675</v>
      </c>
      <c r="Q7" s="101"/>
      <c r="R7" s="101"/>
      <c r="S7" s="101"/>
      <c r="T7" s="101"/>
      <c r="U7" s="101"/>
      <c r="V7" s="101"/>
      <c r="W7" s="101" t="s">
        <v>675</v>
      </c>
      <c r="X7" s="101" t="s">
        <v>675</v>
      </c>
      <c r="Y7" s="101"/>
      <c r="Z7" s="101"/>
      <c r="AA7" s="101"/>
      <c r="AB7" s="101"/>
      <c r="AC7" s="101" t="s">
        <v>675</v>
      </c>
      <c r="AD7" s="101" t="s">
        <v>675</v>
      </c>
      <c r="AE7" s="103" t="s">
        <v>677</v>
      </c>
      <c r="AF7" s="102" t="s">
        <v>675</v>
      </c>
      <c r="AG7" s="101"/>
      <c r="AH7" s="103" t="s">
        <v>675</v>
      </c>
      <c r="AI7" s="102" t="s">
        <v>675</v>
      </c>
      <c r="AJ7" s="101" t="s">
        <v>675</v>
      </c>
      <c r="AK7" s="101" t="s">
        <v>675</v>
      </c>
      <c r="AL7" s="101" t="s">
        <v>675</v>
      </c>
      <c r="AM7" s="102" t="s">
        <v>675</v>
      </c>
      <c r="AN7" s="101"/>
      <c r="AO7" s="101" t="s">
        <v>675</v>
      </c>
      <c r="AP7" s="101" t="s">
        <v>1002</v>
      </c>
      <c r="AQ7" s="101" t="s">
        <v>1003</v>
      </c>
      <c r="AR7" s="101" t="s">
        <v>1004</v>
      </c>
      <c r="AS7" s="101" t="s">
        <v>1005</v>
      </c>
      <c r="AT7" s="101" t="s">
        <v>675</v>
      </c>
      <c r="AU7" s="101" t="s">
        <v>675</v>
      </c>
      <c r="AV7" s="101" t="s">
        <v>675</v>
      </c>
      <c r="AW7" s="101" t="s">
        <v>675</v>
      </c>
      <c r="AX7" s="101" t="s">
        <v>1006</v>
      </c>
      <c r="AY7" s="101" t="s">
        <v>675</v>
      </c>
      <c r="AZ7" s="101" t="s">
        <v>675</v>
      </c>
      <c r="BA7" s="101" t="s">
        <v>1007</v>
      </c>
      <c r="BB7" s="101">
        <v>9546481743</v>
      </c>
      <c r="BC7" s="101" t="s">
        <v>1008</v>
      </c>
      <c r="BD7" s="101" t="s">
        <v>1009</v>
      </c>
      <c r="BE7" s="101" t="s">
        <v>675</v>
      </c>
      <c r="BF7" s="101" t="s">
        <v>675</v>
      </c>
      <c r="BG7" s="101" t="s">
        <v>675</v>
      </c>
      <c r="BH7" s="101" t="s">
        <v>675</v>
      </c>
      <c r="BI7" s="101" t="s">
        <v>675</v>
      </c>
      <c r="BJ7" s="101" t="s">
        <v>675</v>
      </c>
      <c r="BK7" s="101" t="s">
        <v>675</v>
      </c>
      <c r="BL7" s="101" t="s">
        <v>675</v>
      </c>
      <c r="BM7" s="101" t="s">
        <v>675</v>
      </c>
      <c r="BN7" s="101" t="s">
        <v>675</v>
      </c>
      <c r="BO7" s="101" t="s">
        <v>678</v>
      </c>
      <c r="BP7" s="101" t="s">
        <v>1010</v>
      </c>
      <c r="BQ7" s="101" t="s">
        <v>535</v>
      </c>
      <c r="BR7" s="101" t="s">
        <v>675</v>
      </c>
      <c r="BS7" s="102" t="s">
        <v>675</v>
      </c>
      <c r="BT7" s="101" t="s">
        <v>120</v>
      </c>
      <c r="BU7" s="101" t="s">
        <v>533</v>
      </c>
      <c r="BV7" s="101" t="s">
        <v>664</v>
      </c>
      <c r="BW7" s="101" t="s">
        <v>682</v>
      </c>
      <c r="BX7" s="101" t="s">
        <v>675</v>
      </c>
      <c r="BY7" s="101">
        <v>442</v>
      </c>
      <c r="BZ7" s="101" t="s">
        <v>675</v>
      </c>
      <c r="CA7" s="101" t="s">
        <v>675</v>
      </c>
      <c r="CB7" s="101"/>
      <c r="CC7" s="101"/>
      <c r="CD7" s="101"/>
      <c r="CE7" s="101"/>
      <c r="CF7" s="101" t="s">
        <v>738</v>
      </c>
      <c r="CG7" s="101" t="s">
        <v>675</v>
      </c>
      <c r="CH7" s="102" t="s">
        <v>675</v>
      </c>
    </row>
    <row r="8" spans="1:86" ht="20.100000000000001" customHeight="1" thickTop="1" thickBot="1">
      <c r="A8" s="100"/>
      <c r="B8" s="101"/>
      <c r="C8" s="102"/>
      <c r="D8" s="108"/>
      <c r="E8" s="101"/>
      <c r="F8" s="101"/>
      <c r="G8" s="101"/>
      <c r="H8" s="101"/>
      <c r="I8" s="101"/>
      <c r="J8" s="101"/>
      <c r="K8" s="101"/>
      <c r="L8" s="101"/>
      <c r="M8" s="101"/>
      <c r="N8" s="103"/>
      <c r="O8" s="101"/>
      <c r="P8" s="102"/>
      <c r="Q8" s="101"/>
      <c r="R8" s="101"/>
      <c r="S8" s="101"/>
      <c r="T8" s="101"/>
      <c r="U8" s="101"/>
      <c r="V8" s="101"/>
      <c r="W8" s="101"/>
      <c r="X8" s="101"/>
      <c r="Y8" s="101"/>
      <c r="Z8" s="101"/>
      <c r="AA8" s="101"/>
      <c r="AB8" s="101"/>
      <c r="AC8" s="101"/>
      <c r="AD8" s="101"/>
      <c r="AE8" s="103"/>
      <c r="AF8" s="102"/>
      <c r="AG8" s="101"/>
      <c r="AH8" s="103"/>
      <c r="AI8" s="102"/>
      <c r="AJ8" s="101"/>
      <c r="AK8" s="101"/>
      <c r="AL8" s="101"/>
      <c r="AM8" s="102"/>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2"/>
      <c r="BT8" s="101"/>
      <c r="BU8" s="101"/>
      <c r="BV8" s="101"/>
      <c r="BW8" s="101"/>
      <c r="BX8" s="101"/>
      <c r="BY8" s="101"/>
      <c r="BZ8" s="101"/>
      <c r="CA8" s="101"/>
      <c r="CB8" s="101"/>
      <c r="CC8" s="101"/>
      <c r="CD8" s="101"/>
      <c r="CE8" s="101"/>
      <c r="CF8" s="107"/>
      <c r="CG8" s="101"/>
      <c r="CH8" s="102"/>
    </row>
    <row r="9" spans="1:86" ht="20.100000000000001" customHeight="1" thickTop="1" thickBot="1">
      <c r="A9" s="100"/>
      <c r="B9" s="101"/>
      <c r="C9" s="102"/>
      <c r="D9" s="111"/>
      <c r="E9" s="101"/>
      <c r="F9" s="101"/>
      <c r="G9" s="101"/>
      <c r="H9" s="101"/>
      <c r="I9" s="101"/>
      <c r="J9" s="101"/>
      <c r="K9" s="101"/>
      <c r="L9" s="101"/>
      <c r="M9" s="101"/>
      <c r="N9" s="103"/>
      <c r="O9" s="101"/>
      <c r="P9" s="102"/>
      <c r="Q9" s="101"/>
      <c r="R9" s="101"/>
      <c r="S9" s="101"/>
      <c r="T9" s="101"/>
      <c r="U9" s="101"/>
      <c r="V9" s="101"/>
      <c r="W9" s="101"/>
      <c r="X9" s="101"/>
      <c r="Y9" s="101"/>
      <c r="Z9" s="101"/>
      <c r="AA9" s="101"/>
      <c r="AB9" s="101"/>
      <c r="AC9" s="101"/>
      <c r="AD9" s="101"/>
      <c r="AE9" s="103"/>
      <c r="AF9" s="102"/>
      <c r="AG9" s="101"/>
      <c r="AH9" s="103"/>
      <c r="AI9" s="102"/>
      <c r="AJ9" s="101"/>
      <c r="AK9" s="101"/>
      <c r="AL9" s="101"/>
      <c r="AM9" s="102"/>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2"/>
      <c r="BT9" s="101"/>
      <c r="BU9" s="101"/>
      <c r="BV9" s="101"/>
      <c r="BW9" s="101"/>
      <c r="BX9" s="101"/>
      <c r="BY9" s="101"/>
      <c r="BZ9" s="101"/>
      <c r="CA9" s="101"/>
      <c r="CB9" s="101"/>
      <c r="CC9" s="101"/>
      <c r="CD9" s="101"/>
      <c r="CE9" s="101"/>
      <c r="CF9" s="107"/>
      <c r="CG9" s="101"/>
      <c r="CH9" s="102"/>
    </row>
    <row r="10" spans="1:86" ht="20.100000000000001" customHeight="1" thickTop="1" thickBot="1">
      <c r="A10" s="100"/>
      <c r="B10" s="101"/>
      <c r="C10" s="102"/>
      <c r="D10" s="104"/>
      <c r="E10" s="101"/>
      <c r="F10" s="101"/>
      <c r="G10" s="101"/>
      <c r="H10" s="101"/>
      <c r="I10" s="101"/>
      <c r="J10" s="101"/>
      <c r="K10" s="101"/>
      <c r="L10" s="101"/>
      <c r="M10" s="101"/>
      <c r="N10" s="103"/>
      <c r="O10" s="101"/>
      <c r="P10" s="102"/>
      <c r="Q10" s="101"/>
      <c r="R10" s="101"/>
      <c r="S10" s="101"/>
      <c r="T10" s="101"/>
      <c r="U10" s="101"/>
      <c r="V10" s="101"/>
      <c r="W10" s="101"/>
      <c r="X10" s="101"/>
      <c r="Y10" s="101"/>
      <c r="Z10" s="101"/>
      <c r="AA10" s="101"/>
      <c r="AB10" s="101"/>
      <c r="AC10" s="101"/>
      <c r="AD10" s="101"/>
      <c r="AE10" s="103"/>
      <c r="AF10" s="102"/>
      <c r="AG10" s="101"/>
      <c r="AH10" s="103"/>
      <c r="AI10" s="102"/>
      <c r="AJ10" s="101"/>
      <c r="AK10" s="101"/>
      <c r="AL10" s="101"/>
      <c r="AM10" s="102"/>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2"/>
      <c r="BT10" s="101"/>
      <c r="BU10" s="101"/>
      <c r="BV10" s="101"/>
      <c r="BW10" s="101"/>
      <c r="BX10" s="101"/>
      <c r="BY10" s="101"/>
      <c r="BZ10" s="101"/>
      <c r="CA10" s="101"/>
      <c r="CB10" s="101"/>
      <c r="CC10" s="101"/>
      <c r="CD10" s="101"/>
      <c r="CE10" s="101"/>
      <c r="CF10" s="107"/>
      <c r="CG10" s="101"/>
      <c r="CH10" s="102"/>
    </row>
    <row r="11" spans="1:86" ht="20.100000000000001" customHeight="1" thickTop="1" thickBot="1">
      <c r="A11" s="100"/>
      <c r="B11" s="101"/>
      <c r="C11" s="102"/>
      <c r="D11" s="109"/>
      <c r="E11" s="101"/>
      <c r="F11" s="101"/>
      <c r="G11" s="101"/>
      <c r="H11" s="101"/>
      <c r="I11" s="101"/>
      <c r="J11" s="101"/>
      <c r="K11" s="101"/>
      <c r="L11" s="101"/>
      <c r="M11" s="101"/>
      <c r="N11" s="103"/>
      <c r="O11" s="101"/>
      <c r="P11" s="102"/>
      <c r="Q11" s="101"/>
      <c r="R11" s="101"/>
      <c r="S11" s="101"/>
      <c r="T11" s="101"/>
      <c r="U11" s="101"/>
      <c r="V11" s="101"/>
      <c r="W11" s="101"/>
      <c r="X11" s="101"/>
      <c r="Y11" s="101"/>
      <c r="Z11" s="101"/>
      <c r="AA11" s="101"/>
      <c r="AB11" s="101"/>
      <c r="AC11" s="101"/>
      <c r="AD11" s="101"/>
      <c r="AE11" s="103"/>
      <c r="AF11" s="102"/>
      <c r="AG11" s="101"/>
      <c r="AH11" s="103"/>
      <c r="AI11" s="102"/>
      <c r="AJ11" s="101"/>
      <c r="AK11" s="101"/>
      <c r="AL11" s="101"/>
      <c r="AM11" s="102"/>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2"/>
      <c r="BT11" s="101"/>
      <c r="BU11" s="101"/>
      <c r="BV11" s="101"/>
      <c r="BW11" s="101"/>
      <c r="BX11" s="101"/>
      <c r="BY11" s="101"/>
      <c r="BZ11" s="101"/>
      <c r="CA11" s="101"/>
      <c r="CB11" s="101"/>
      <c r="CC11" s="101"/>
      <c r="CD11" s="101"/>
      <c r="CE11" s="101"/>
      <c r="CF11" s="107"/>
      <c r="CG11" s="101"/>
      <c r="CH11" s="102"/>
    </row>
    <row r="12" spans="1:86" ht="20.100000000000001" customHeight="1" thickTop="1" thickBot="1">
      <c r="A12" s="100"/>
      <c r="B12" s="101"/>
      <c r="C12" s="102"/>
      <c r="D12" s="120"/>
      <c r="E12" s="101"/>
      <c r="F12" s="101"/>
      <c r="G12" s="101"/>
      <c r="H12" s="101"/>
      <c r="I12" s="101"/>
      <c r="J12" s="101"/>
      <c r="K12" s="101"/>
      <c r="L12" s="101"/>
      <c r="M12" s="101"/>
      <c r="N12" s="103"/>
      <c r="O12" s="101"/>
      <c r="P12" s="102"/>
      <c r="Q12" s="101"/>
      <c r="R12" s="101"/>
      <c r="S12" s="101"/>
      <c r="T12" s="101"/>
      <c r="U12" s="101"/>
      <c r="V12" s="101"/>
      <c r="W12" s="101"/>
      <c r="X12" s="101"/>
      <c r="Y12" s="101"/>
      <c r="Z12" s="101"/>
      <c r="AA12" s="101"/>
      <c r="AB12" s="101"/>
      <c r="AC12" s="101"/>
      <c r="AD12" s="101"/>
      <c r="AE12" s="103"/>
      <c r="AF12" s="102"/>
      <c r="AG12" s="101"/>
      <c r="AH12" s="103"/>
      <c r="AI12" s="102"/>
      <c r="AJ12" s="101"/>
      <c r="AK12" s="101"/>
      <c r="AL12" s="101"/>
      <c r="AM12" s="102"/>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2"/>
      <c r="BT12" s="101"/>
      <c r="BU12" s="101"/>
      <c r="BV12" s="101"/>
      <c r="BW12" s="101"/>
      <c r="BX12" s="101"/>
      <c r="BY12" s="101"/>
      <c r="BZ12" s="101"/>
      <c r="CA12" s="101"/>
      <c r="CB12" s="101"/>
      <c r="CC12" s="101"/>
      <c r="CD12" s="101"/>
      <c r="CE12" s="101"/>
      <c r="CF12" s="107"/>
      <c r="CG12" s="101"/>
      <c r="CH12" s="102"/>
    </row>
    <row r="13" spans="1:86" ht="20.100000000000001" customHeight="1" thickTop="1" thickBot="1">
      <c r="A13" s="100"/>
      <c r="B13" s="101"/>
      <c r="C13" s="102"/>
      <c r="D13" s="115"/>
      <c r="E13" s="101"/>
      <c r="F13" s="101"/>
      <c r="G13" s="101"/>
      <c r="H13" s="101"/>
      <c r="I13" s="101"/>
      <c r="J13" s="101"/>
      <c r="K13" s="101"/>
      <c r="L13" s="101"/>
      <c r="M13" s="101"/>
      <c r="N13" s="103"/>
      <c r="O13" s="101"/>
      <c r="P13" s="102"/>
      <c r="Q13" s="101"/>
      <c r="R13" s="101"/>
      <c r="S13" s="101"/>
      <c r="T13" s="101"/>
      <c r="U13" s="101"/>
      <c r="V13" s="101"/>
      <c r="W13" s="101"/>
      <c r="X13" s="101"/>
      <c r="Y13" s="101"/>
      <c r="Z13" s="101"/>
      <c r="AA13" s="101"/>
      <c r="AB13" s="101"/>
      <c r="AC13" s="101"/>
      <c r="AD13" s="101"/>
      <c r="AE13" s="103"/>
      <c r="AF13" s="102"/>
      <c r="AG13" s="101"/>
      <c r="AH13" s="103"/>
      <c r="AI13" s="102"/>
      <c r="AJ13" s="101"/>
      <c r="AK13" s="101"/>
      <c r="AL13" s="101"/>
      <c r="AM13" s="102"/>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2"/>
      <c r="BT13" s="101"/>
      <c r="BU13" s="101"/>
      <c r="BV13" s="101"/>
      <c r="BW13" s="101"/>
      <c r="BX13" s="101"/>
      <c r="BY13" s="101"/>
      <c r="BZ13" s="101"/>
      <c r="CA13" s="101"/>
      <c r="CB13" s="101"/>
      <c r="CC13" s="101"/>
      <c r="CD13" s="101"/>
      <c r="CE13" s="101"/>
      <c r="CF13" s="107"/>
      <c r="CG13" s="101"/>
      <c r="CH13" s="102"/>
    </row>
    <row r="14" spans="1:86" ht="20.100000000000001" customHeight="1" thickTop="1" thickBot="1">
      <c r="A14" s="100"/>
      <c r="B14" s="101"/>
      <c r="C14" s="102"/>
      <c r="D14" s="105"/>
      <c r="E14" s="101"/>
      <c r="F14" s="101"/>
      <c r="G14" s="101"/>
      <c r="H14" s="101"/>
      <c r="I14" s="101"/>
      <c r="J14" s="101"/>
      <c r="K14" s="101"/>
      <c r="L14" s="101"/>
      <c r="M14" s="101"/>
      <c r="N14" s="103"/>
      <c r="O14" s="101"/>
      <c r="P14" s="102"/>
      <c r="Q14" s="101"/>
      <c r="R14" s="101"/>
      <c r="S14" s="101"/>
      <c r="T14" s="101"/>
      <c r="U14" s="101"/>
      <c r="V14" s="101"/>
      <c r="W14" s="101"/>
      <c r="X14" s="101"/>
      <c r="Y14" s="101"/>
      <c r="Z14" s="101"/>
      <c r="AA14" s="101"/>
      <c r="AB14" s="101"/>
      <c r="AC14" s="101"/>
      <c r="AD14" s="101"/>
      <c r="AE14" s="103"/>
      <c r="AF14" s="102"/>
      <c r="AG14" s="101"/>
      <c r="AH14" s="103"/>
      <c r="AI14" s="102"/>
      <c r="AJ14" s="101"/>
      <c r="AK14" s="101"/>
      <c r="AL14" s="101"/>
      <c r="AM14" s="102"/>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2"/>
      <c r="BT14" s="101"/>
      <c r="BU14" s="101"/>
      <c r="BV14" s="101"/>
      <c r="BW14" s="101"/>
      <c r="BX14" s="101"/>
      <c r="BY14" s="101"/>
      <c r="BZ14" s="101"/>
      <c r="CA14" s="101"/>
      <c r="CB14" s="101"/>
      <c r="CC14" s="101"/>
      <c r="CD14" s="101"/>
      <c r="CE14" s="101"/>
      <c r="CF14" s="107"/>
      <c r="CG14" s="101"/>
      <c r="CH14" s="102"/>
    </row>
    <row r="15" spans="1:86" ht="20.100000000000001" customHeight="1" thickTop="1" thickBot="1">
      <c r="A15" s="100"/>
      <c r="B15" s="101"/>
      <c r="C15" s="102"/>
      <c r="D15" s="105"/>
      <c r="E15" s="101"/>
      <c r="F15" s="101"/>
      <c r="G15" s="101"/>
      <c r="H15" s="101"/>
      <c r="I15" s="101"/>
      <c r="J15" s="101"/>
      <c r="K15" s="101"/>
      <c r="L15" s="101"/>
      <c r="M15" s="101"/>
      <c r="N15" s="103"/>
      <c r="O15" s="101"/>
      <c r="P15" s="102"/>
      <c r="Q15" s="101"/>
      <c r="R15" s="101"/>
      <c r="S15" s="101"/>
      <c r="T15" s="101"/>
      <c r="U15" s="101"/>
      <c r="V15" s="101"/>
      <c r="W15" s="101"/>
      <c r="X15" s="101"/>
      <c r="Y15" s="101"/>
      <c r="Z15" s="101"/>
      <c r="AA15" s="101"/>
      <c r="AB15" s="101"/>
      <c r="AC15" s="101"/>
      <c r="AD15" s="101"/>
      <c r="AE15" s="103"/>
      <c r="AF15" s="102"/>
      <c r="AG15" s="101"/>
      <c r="AH15" s="103"/>
      <c r="AI15" s="102"/>
      <c r="AJ15" s="101"/>
      <c r="AK15" s="101"/>
      <c r="AL15" s="101"/>
      <c r="AM15" s="102"/>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2"/>
      <c r="BT15" s="101"/>
      <c r="BU15" s="101"/>
      <c r="BV15" s="101"/>
      <c r="BW15" s="101"/>
      <c r="BX15" s="101"/>
      <c r="BY15" s="101"/>
      <c r="BZ15" s="101"/>
      <c r="CA15" s="101"/>
      <c r="CB15" s="101"/>
      <c r="CC15" s="101"/>
      <c r="CD15" s="101"/>
      <c r="CE15" s="101"/>
      <c r="CF15" s="107"/>
      <c r="CG15" s="101"/>
      <c r="CH15" s="102"/>
    </row>
    <row r="16" spans="1:86" ht="20.100000000000001" customHeight="1" thickTop="1" thickBot="1">
      <c r="A16" s="100"/>
      <c r="B16" s="101"/>
      <c r="C16" s="102"/>
      <c r="D16" s="108"/>
      <c r="E16" s="101"/>
      <c r="F16" s="101"/>
      <c r="G16" s="101"/>
      <c r="H16" s="101"/>
      <c r="I16" s="101"/>
      <c r="J16" s="101"/>
      <c r="K16" s="101"/>
      <c r="L16" s="101"/>
      <c r="M16" s="101"/>
      <c r="N16" s="103"/>
      <c r="O16" s="101"/>
      <c r="P16" s="102"/>
      <c r="Q16" s="101"/>
      <c r="R16" s="101"/>
      <c r="S16" s="101"/>
      <c r="T16" s="101"/>
      <c r="U16" s="101"/>
      <c r="V16" s="101"/>
      <c r="W16" s="101"/>
      <c r="X16" s="101"/>
      <c r="Y16" s="101"/>
      <c r="Z16" s="101"/>
      <c r="AA16" s="101"/>
      <c r="AB16" s="101"/>
      <c r="AC16" s="101"/>
      <c r="AD16" s="101"/>
      <c r="AE16" s="103"/>
      <c r="AF16" s="102"/>
      <c r="AG16" s="101"/>
      <c r="AH16" s="103"/>
      <c r="AI16" s="102"/>
      <c r="AJ16" s="101"/>
      <c r="AK16" s="101"/>
      <c r="AL16" s="101"/>
      <c r="AM16" s="102"/>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2"/>
      <c r="BT16" s="101"/>
      <c r="BU16" s="101"/>
      <c r="BV16" s="101"/>
      <c r="BW16" s="101"/>
      <c r="BX16" s="101"/>
      <c r="BY16" s="101"/>
      <c r="BZ16" s="101"/>
      <c r="CA16" s="101"/>
      <c r="CB16" s="101"/>
      <c r="CC16" s="101"/>
      <c r="CD16" s="101"/>
      <c r="CE16" s="101"/>
      <c r="CF16" s="107"/>
      <c r="CG16" s="101"/>
      <c r="CH16" s="102"/>
    </row>
    <row r="17" spans="1:86" ht="20.100000000000001" customHeight="1" thickTop="1" thickBot="1">
      <c r="A17" s="100"/>
      <c r="B17" s="101"/>
      <c r="C17" s="102"/>
      <c r="D17" s="108"/>
      <c r="E17" s="101"/>
      <c r="F17" s="101"/>
      <c r="G17" s="101"/>
      <c r="H17" s="101"/>
      <c r="I17" s="101"/>
      <c r="J17" s="101"/>
      <c r="K17" s="101"/>
      <c r="L17" s="101"/>
      <c r="M17" s="101"/>
      <c r="N17" s="103"/>
      <c r="O17" s="101"/>
      <c r="P17" s="102"/>
      <c r="Q17" s="101"/>
      <c r="R17" s="101"/>
      <c r="S17" s="101"/>
      <c r="T17" s="101"/>
      <c r="U17" s="101"/>
      <c r="V17" s="101"/>
      <c r="W17" s="101"/>
      <c r="X17" s="101"/>
      <c r="Y17" s="101"/>
      <c r="Z17" s="101"/>
      <c r="AA17" s="101"/>
      <c r="AB17" s="101"/>
      <c r="AC17" s="101"/>
      <c r="AD17" s="101"/>
      <c r="AE17" s="103"/>
      <c r="AF17" s="102"/>
      <c r="AG17" s="101"/>
      <c r="AH17" s="103"/>
      <c r="AI17" s="102"/>
      <c r="AJ17" s="101"/>
      <c r="AK17" s="101"/>
      <c r="AL17" s="101"/>
      <c r="AM17" s="102"/>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2"/>
      <c r="BT17" s="101"/>
      <c r="BU17" s="101"/>
      <c r="BV17" s="101"/>
      <c r="BW17" s="101"/>
      <c r="BX17" s="101"/>
      <c r="BY17" s="101"/>
      <c r="BZ17" s="101"/>
      <c r="CA17" s="101"/>
      <c r="CB17" s="101"/>
      <c r="CC17" s="101"/>
      <c r="CD17" s="101"/>
      <c r="CE17" s="101"/>
      <c r="CF17" s="107"/>
      <c r="CG17" s="101"/>
      <c r="CH17" s="102"/>
    </row>
    <row r="18" spans="1:86" ht="20.100000000000001" customHeight="1" thickTop="1" thickBot="1">
      <c r="A18" s="100"/>
      <c r="B18" s="101"/>
      <c r="C18" s="102"/>
      <c r="D18" s="105"/>
      <c r="E18" s="101"/>
      <c r="F18" s="101"/>
      <c r="G18" s="101"/>
      <c r="H18" s="101"/>
      <c r="I18" s="101"/>
      <c r="J18" s="101"/>
      <c r="K18" s="101"/>
      <c r="L18" s="101"/>
      <c r="M18" s="101"/>
      <c r="N18" s="103"/>
      <c r="O18" s="101"/>
      <c r="P18" s="102"/>
      <c r="Q18" s="101"/>
      <c r="R18" s="101"/>
      <c r="S18" s="101"/>
      <c r="T18" s="101"/>
      <c r="U18" s="101"/>
      <c r="V18" s="101"/>
      <c r="W18" s="101"/>
      <c r="X18" s="101"/>
      <c r="Y18" s="101"/>
      <c r="Z18" s="101"/>
      <c r="AA18" s="101"/>
      <c r="AB18" s="101"/>
      <c r="AC18" s="101"/>
      <c r="AD18" s="101"/>
      <c r="AE18" s="103"/>
      <c r="AF18" s="102"/>
      <c r="AG18" s="101"/>
      <c r="AH18" s="103"/>
      <c r="AI18" s="102"/>
      <c r="AJ18" s="101"/>
      <c r="AK18" s="101"/>
      <c r="AL18" s="101"/>
      <c r="AM18" s="102"/>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2"/>
      <c r="BT18" s="101"/>
      <c r="BU18" s="101"/>
      <c r="BV18" s="101"/>
      <c r="BW18" s="101"/>
      <c r="BX18" s="101"/>
      <c r="BY18" s="101"/>
      <c r="BZ18" s="101"/>
      <c r="CA18" s="101"/>
      <c r="CB18" s="101"/>
      <c r="CC18" s="101"/>
      <c r="CD18" s="101"/>
      <c r="CE18" s="101"/>
      <c r="CF18" s="107"/>
      <c r="CG18" s="101"/>
      <c r="CH18" s="102"/>
    </row>
    <row r="19" spans="1:86" ht="20.100000000000001" customHeight="1" thickTop="1" thickBot="1">
      <c r="A19" s="100"/>
      <c r="B19" s="101"/>
      <c r="C19" s="102"/>
      <c r="D19" s="119"/>
      <c r="E19" s="101"/>
      <c r="F19" s="101"/>
      <c r="G19" s="101"/>
      <c r="H19" s="101"/>
      <c r="I19" s="101"/>
      <c r="J19" s="101"/>
      <c r="K19" s="101"/>
      <c r="L19" s="101"/>
      <c r="M19" s="101"/>
      <c r="N19" s="103"/>
      <c r="O19" s="101"/>
      <c r="P19" s="102"/>
      <c r="Q19" s="101"/>
      <c r="R19" s="101"/>
      <c r="S19" s="101"/>
      <c r="T19" s="101"/>
      <c r="U19" s="101"/>
      <c r="V19" s="101"/>
      <c r="W19" s="101"/>
      <c r="X19" s="101"/>
      <c r="Y19" s="101"/>
      <c r="Z19" s="101"/>
      <c r="AA19" s="101"/>
      <c r="AB19" s="101"/>
      <c r="AC19" s="101"/>
      <c r="AD19" s="101"/>
      <c r="AE19" s="103"/>
      <c r="AF19" s="102"/>
      <c r="AG19" s="101"/>
      <c r="AH19" s="103"/>
      <c r="AI19" s="102"/>
      <c r="AJ19" s="101"/>
      <c r="AK19" s="101"/>
      <c r="AL19" s="101"/>
      <c r="AM19" s="102"/>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2"/>
      <c r="BT19" s="101"/>
      <c r="BU19" s="101"/>
      <c r="BV19" s="101"/>
      <c r="BW19" s="101"/>
      <c r="BX19" s="101"/>
      <c r="BY19" s="101"/>
      <c r="BZ19" s="101"/>
      <c r="CA19" s="101"/>
      <c r="CB19" s="101"/>
      <c r="CC19" s="101"/>
      <c r="CD19" s="101"/>
      <c r="CE19" s="101"/>
      <c r="CF19" s="107"/>
      <c r="CG19" s="101"/>
      <c r="CH19" s="102"/>
    </row>
    <row r="20" spans="1:86" ht="20.100000000000001" customHeight="1" thickTop="1" thickBot="1">
      <c r="A20" s="100"/>
      <c r="B20" s="101"/>
      <c r="C20" s="102"/>
      <c r="D20" s="105"/>
      <c r="E20" s="101"/>
      <c r="F20" s="101"/>
      <c r="G20" s="101"/>
      <c r="H20" s="101"/>
      <c r="I20" s="101"/>
      <c r="J20" s="101"/>
      <c r="K20" s="101"/>
      <c r="L20" s="101"/>
      <c r="M20" s="101"/>
      <c r="N20" s="103"/>
      <c r="O20" s="101"/>
      <c r="P20" s="102"/>
      <c r="Q20" s="101"/>
      <c r="R20" s="101"/>
      <c r="S20" s="101"/>
      <c r="T20" s="101"/>
      <c r="U20" s="101"/>
      <c r="V20" s="101"/>
      <c r="W20" s="101"/>
      <c r="X20" s="101"/>
      <c r="Y20" s="101"/>
      <c r="Z20" s="101"/>
      <c r="AA20" s="101"/>
      <c r="AB20" s="101"/>
      <c r="AC20" s="101"/>
      <c r="AD20" s="101"/>
      <c r="AE20" s="103"/>
      <c r="AF20" s="102"/>
      <c r="AG20" s="101"/>
      <c r="AH20" s="103"/>
      <c r="AI20" s="102"/>
      <c r="AJ20" s="101"/>
      <c r="AK20" s="101"/>
      <c r="AL20" s="101"/>
      <c r="AM20" s="102"/>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2"/>
      <c r="BT20" s="101"/>
      <c r="BU20" s="101"/>
      <c r="BV20" s="101"/>
      <c r="BW20" s="101"/>
      <c r="BX20" s="101"/>
      <c r="BY20" s="101"/>
      <c r="BZ20" s="101"/>
      <c r="CA20" s="101"/>
      <c r="CB20" s="101"/>
      <c r="CC20" s="101"/>
      <c r="CD20" s="101"/>
      <c r="CE20" s="101"/>
      <c r="CF20" s="107"/>
      <c r="CG20" s="101"/>
      <c r="CH20" s="102"/>
    </row>
    <row r="21" spans="1:86" ht="20.100000000000001" customHeight="1" thickTop="1" thickBot="1">
      <c r="A21" s="100"/>
      <c r="B21" s="101"/>
      <c r="C21" s="102"/>
      <c r="D21" s="115"/>
      <c r="E21" s="101"/>
      <c r="F21" s="101"/>
      <c r="G21" s="101"/>
      <c r="H21" s="101"/>
      <c r="I21" s="101"/>
      <c r="J21" s="101"/>
      <c r="K21" s="101"/>
      <c r="L21" s="101"/>
      <c r="M21" s="101"/>
      <c r="N21" s="103"/>
      <c r="O21" s="101"/>
      <c r="P21" s="102"/>
      <c r="Q21" s="101"/>
      <c r="R21" s="101"/>
      <c r="S21" s="101"/>
      <c r="T21" s="101"/>
      <c r="U21" s="101"/>
      <c r="V21" s="101"/>
      <c r="W21" s="101"/>
      <c r="X21" s="101"/>
      <c r="Y21" s="101"/>
      <c r="Z21" s="101"/>
      <c r="AA21" s="101"/>
      <c r="AB21" s="101"/>
      <c r="AC21" s="101"/>
      <c r="AD21" s="101"/>
      <c r="AE21" s="103"/>
      <c r="AF21" s="102"/>
      <c r="AG21" s="101"/>
      <c r="AH21" s="103"/>
      <c r="AI21" s="102"/>
      <c r="AJ21" s="101"/>
      <c r="AK21" s="101"/>
      <c r="AL21" s="101"/>
      <c r="AM21" s="102"/>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2"/>
      <c r="BT21" s="101"/>
      <c r="BU21" s="101"/>
      <c r="BV21" s="101"/>
      <c r="BW21" s="101"/>
      <c r="BX21" s="101"/>
      <c r="BY21" s="101"/>
      <c r="BZ21" s="101"/>
      <c r="CA21" s="101"/>
      <c r="CB21" s="101"/>
      <c r="CC21" s="101"/>
      <c r="CD21" s="101"/>
      <c r="CE21" s="101"/>
      <c r="CF21" s="107"/>
      <c r="CG21" s="101"/>
      <c r="CH21" s="102"/>
    </row>
    <row r="22" spans="1:86" ht="20.100000000000001" customHeight="1" thickTop="1" thickBot="1">
      <c r="A22" s="100"/>
      <c r="B22" s="101"/>
      <c r="C22" s="102"/>
      <c r="D22" s="115"/>
      <c r="E22" s="101"/>
      <c r="F22" s="101"/>
      <c r="G22" s="101"/>
      <c r="H22" s="101"/>
      <c r="I22" s="101"/>
      <c r="J22" s="101"/>
      <c r="K22" s="101"/>
      <c r="L22" s="101"/>
      <c r="M22" s="101"/>
      <c r="N22" s="103"/>
      <c r="O22" s="101"/>
      <c r="P22" s="102"/>
      <c r="Q22" s="101"/>
      <c r="R22" s="101"/>
      <c r="S22" s="101"/>
      <c r="T22" s="101"/>
      <c r="U22" s="101"/>
      <c r="V22" s="101"/>
      <c r="W22" s="101"/>
      <c r="X22" s="101"/>
      <c r="Y22" s="101"/>
      <c r="Z22" s="101"/>
      <c r="AA22" s="101"/>
      <c r="AB22" s="101"/>
      <c r="AC22" s="101"/>
      <c r="AD22" s="101"/>
      <c r="AE22" s="103"/>
      <c r="AF22" s="102"/>
      <c r="AG22" s="101"/>
      <c r="AH22" s="103"/>
      <c r="AI22" s="102"/>
      <c r="AJ22" s="101"/>
      <c r="AK22" s="101"/>
      <c r="AL22" s="101"/>
      <c r="AM22" s="102"/>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2"/>
      <c r="BT22" s="101"/>
      <c r="BU22" s="101"/>
      <c r="BV22" s="101"/>
      <c r="BW22" s="101"/>
      <c r="BX22" s="101"/>
      <c r="BY22" s="101"/>
      <c r="BZ22" s="101"/>
      <c r="CA22" s="101"/>
      <c r="CB22" s="101"/>
      <c r="CC22" s="101"/>
      <c r="CD22" s="101"/>
      <c r="CE22" s="101"/>
      <c r="CF22" s="107"/>
      <c r="CG22" s="101"/>
      <c r="CH22" s="102"/>
    </row>
    <row r="23" spans="1:86" ht="20.100000000000001" customHeight="1" thickTop="1" thickBot="1">
      <c r="A23" s="100"/>
      <c r="B23" s="101"/>
      <c r="C23" s="102"/>
      <c r="D23" s="108"/>
      <c r="E23" s="101"/>
      <c r="F23" s="101"/>
      <c r="G23" s="101"/>
      <c r="H23" s="101"/>
      <c r="I23" s="101"/>
      <c r="J23" s="101"/>
      <c r="K23" s="101"/>
      <c r="L23" s="101"/>
      <c r="M23" s="101"/>
      <c r="N23" s="103"/>
      <c r="O23" s="101"/>
      <c r="P23" s="102"/>
      <c r="Q23" s="101"/>
      <c r="R23" s="101"/>
      <c r="S23" s="101"/>
      <c r="T23" s="101"/>
      <c r="U23" s="101"/>
      <c r="V23" s="101"/>
      <c r="W23" s="101"/>
      <c r="X23" s="101"/>
      <c r="Y23" s="101"/>
      <c r="Z23" s="101"/>
      <c r="AA23" s="101"/>
      <c r="AB23" s="101"/>
      <c r="AC23" s="101"/>
      <c r="AD23" s="101"/>
      <c r="AE23" s="103"/>
      <c r="AF23" s="102"/>
      <c r="AG23" s="101"/>
      <c r="AH23" s="103"/>
      <c r="AI23" s="102"/>
      <c r="AJ23" s="101"/>
      <c r="AK23" s="101"/>
      <c r="AL23" s="101"/>
      <c r="AM23" s="102"/>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2"/>
      <c r="BT23" s="101"/>
      <c r="BU23" s="101"/>
      <c r="BV23" s="101"/>
      <c r="BW23" s="101"/>
      <c r="BX23" s="101"/>
      <c r="BY23" s="101"/>
      <c r="BZ23" s="101"/>
      <c r="CA23" s="101"/>
      <c r="CB23" s="101"/>
      <c r="CC23" s="101"/>
      <c r="CD23" s="101"/>
      <c r="CE23" s="101"/>
      <c r="CF23" s="107"/>
      <c r="CG23" s="101"/>
      <c r="CH23" s="102"/>
    </row>
    <row r="24" spans="1:86" ht="20.100000000000001" customHeight="1" thickTop="1" thickBot="1">
      <c r="A24" s="100"/>
      <c r="B24" s="101"/>
      <c r="C24" s="102"/>
      <c r="D24" s="105"/>
      <c r="E24" s="101"/>
      <c r="F24" s="101"/>
      <c r="G24" s="101"/>
      <c r="H24" s="101"/>
      <c r="I24" s="101"/>
      <c r="J24" s="101"/>
      <c r="K24" s="101"/>
      <c r="L24" s="101"/>
      <c r="M24" s="101"/>
      <c r="N24" s="103"/>
      <c r="O24" s="101"/>
      <c r="P24" s="102"/>
      <c r="Q24" s="101"/>
      <c r="R24" s="101"/>
      <c r="S24" s="101"/>
      <c r="T24" s="101"/>
      <c r="U24" s="101"/>
      <c r="V24" s="101"/>
      <c r="W24" s="101"/>
      <c r="X24" s="101"/>
      <c r="Y24" s="101"/>
      <c r="Z24" s="101"/>
      <c r="AA24" s="101"/>
      <c r="AB24" s="101"/>
      <c r="AC24" s="101"/>
      <c r="AD24" s="101"/>
      <c r="AE24" s="103"/>
      <c r="AF24" s="102"/>
      <c r="AG24" s="101"/>
      <c r="AH24" s="103"/>
      <c r="AI24" s="102"/>
      <c r="AJ24" s="101"/>
      <c r="AK24" s="101"/>
      <c r="AL24" s="101"/>
      <c r="AM24" s="102"/>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2"/>
      <c r="BT24" s="101"/>
      <c r="BU24" s="101"/>
      <c r="BV24" s="101"/>
      <c r="BW24" s="101"/>
      <c r="BX24" s="101"/>
      <c r="BY24" s="101"/>
      <c r="BZ24" s="101"/>
      <c r="CA24" s="101"/>
      <c r="CB24" s="101"/>
      <c r="CC24" s="101"/>
      <c r="CD24" s="101"/>
      <c r="CE24" s="101"/>
      <c r="CF24" s="107"/>
      <c r="CG24" s="101"/>
      <c r="CH24" s="102"/>
    </row>
    <row r="25" spans="1:86" ht="20.100000000000001" customHeight="1" thickTop="1" thickBot="1">
      <c r="A25" s="100"/>
      <c r="B25" s="101"/>
      <c r="C25" s="102"/>
      <c r="D25" s="108"/>
      <c r="E25" s="101"/>
      <c r="F25" s="101"/>
      <c r="G25" s="101"/>
      <c r="H25" s="101"/>
      <c r="I25" s="101"/>
      <c r="J25" s="101"/>
      <c r="K25" s="101"/>
      <c r="L25" s="101"/>
      <c r="M25" s="101"/>
      <c r="N25" s="103"/>
      <c r="O25" s="101"/>
      <c r="P25" s="102"/>
      <c r="Q25" s="101"/>
      <c r="R25" s="101"/>
      <c r="S25" s="101"/>
      <c r="T25" s="101"/>
      <c r="U25" s="101"/>
      <c r="V25" s="101"/>
      <c r="W25" s="101"/>
      <c r="X25" s="101"/>
      <c r="Y25" s="101"/>
      <c r="Z25" s="101"/>
      <c r="AA25" s="101"/>
      <c r="AB25" s="101"/>
      <c r="AC25" s="101"/>
      <c r="AD25" s="101"/>
      <c r="AE25" s="103"/>
      <c r="AF25" s="102"/>
      <c r="AG25" s="101"/>
      <c r="AH25" s="103"/>
      <c r="AI25" s="102"/>
      <c r="AJ25" s="101"/>
      <c r="AK25" s="101"/>
      <c r="AL25" s="101"/>
      <c r="AM25" s="102"/>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2"/>
      <c r="BT25" s="101"/>
      <c r="BU25" s="101"/>
      <c r="BV25" s="101"/>
      <c r="BW25" s="101"/>
      <c r="BX25" s="101"/>
      <c r="BY25" s="101"/>
      <c r="BZ25" s="101"/>
      <c r="CA25" s="101"/>
      <c r="CB25" s="101"/>
      <c r="CC25" s="101"/>
      <c r="CD25" s="101"/>
      <c r="CE25" s="101"/>
      <c r="CF25" s="107"/>
      <c r="CG25" s="101"/>
      <c r="CH25" s="102"/>
    </row>
    <row r="26" spans="1:86" ht="20.100000000000001" customHeight="1" thickTop="1" thickBot="1">
      <c r="A26" s="100"/>
      <c r="B26" s="101"/>
      <c r="C26" s="102"/>
      <c r="D26" s="111"/>
      <c r="E26" s="101"/>
      <c r="F26" s="101"/>
      <c r="G26" s="101"/>
      <c r="H26" s="101"/>
      <c r="I26" s="101"/>
      <c r="J26" s="101"/>
      <c r="K26" s="101"/>
      <c r="L26" s="101"/>
      <c r="M26" s="101"/>
      <c r="N26" s="103"/>
      <c r="O26" s="101"/>
      <c r="P26" s="102"/>
      <c r="Q26" s="101"/>
      <c r="R26" s="101"/>
      <c r="S26" s="101"/>
      <c r="T26" s="101"/>
      <c r="U26" s="101"/>
      <c r="V26" s="101"/>
      <c r="W26" s="101"/>
      <c r="X26" s="101"/>
      <c r="Y26" s="101"/>
      <c r="Z26" s="101"/>
      <c r="AA26" s="101"/>
      <c r="AB26" s="101"/>
      <c r="AC26" s="101"/>
      <c r="AD26" s="101"/>
      <c r="AE26" s="103"/>
      <c r="AF26" s="102"/>
      <c r="AG26" s="101"/>
      <c r="AH26" s="103"/>
      <c r="AI26" s="102"/>
      <c r="AJ26" s="101"/>
      <c r="AK26" s="101"/>
      <c r="AL26" s="101"/>
      <c r="AM26" s="102"/>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2"/>
      <c r="BT26" s="101"/>
      <c r="BU26" s="101"/>
      <c r="BV26" s="101"/>
      <c r="BW26" s="101"/>
      <c r="BX26" s="101"/>
      <c r="BY26" s="101"/>
      <c r="BZ26" s="101"/>
      <c r="CA26" s="101"/>
      <c r="CB26" s="101"/>
      <c r="CC26" s="101"/>
      <c r="CD26" s="101"/>
      <c r="CE26" s="101"/>
      <c r="CF26" s="107"/>
      <c r="CG26" s="101"/>
      <c r="CH26" s="102"/>
    </row>
    <row r="27" spans="1:86" ht="20.100000000000001" customHeight="1" thickTop="1" thickBot="1">
      <c r="A27" s="100"/>
      <c r="B27" s="101"/>
      <c r="C27" s="102"/>
      <c r="D27" s="112"/>
      <c r="E27" s="101"/>
      <c r="F27" s="101"/>
      <c r="G27" s="101"/>
      <c r="H27" s="101"/>
      <c r="I27" s="101"/>
      <c r="J27" s="101"/>
      <c r="K27" s="101"/>
      <c r="L27" s="101"/>
      <c r="M27" s="101"/>
      <c r="N27" s="103"/>
      <c r="O27" s="101"/>
      <c r="P27" s="102"/>
      <c r="Q27" s="101"/>
      <c r="R27" s="101"/>
      <c r="S27" s="101"/>
      <c r="T27" s="101"/>
      <c r="U27" s="101"/>
      <c r="V27" s="101"/>
      <c r="W27" s="101"/>
      <c r="X27" s="101"/>
      <c r="Y27" s="101"/>
      <c r="Z27" s="101"/>
      <c r="AA27" s="101"/>
      <c r="AB27" s="101"/>
      <c r="AC27" s="101"/>
      <c r="AD27" s="101"/>
      <c r="AE27" s="103"/>
      <c r="AF27" s="102"/>
      <c r="AG27" s="101"/>
      <c r="AH27" s="103"/>
      <c r="AI27" s="102"/>
      <c r="AJ27" s="101"/>
      <c r="AK27" s="101"/>
      <c r="AL27" s="101"/>
      <c r="AM27" s="102"/>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2"/>
      <c r="BT27" s="101"/>
      <c r="BU27" s="101"/>
      <c r="BV27" s="101"/>
      <c r="BW27" s="101"/>
      <c r="BX27" s="101"/>
      <c r="BY27" s="101"/>
      <c r="BZ27" s="101"/>
      <c r="CA27" s="101"/>
      <c r="CB27" s="101"/>
      <c r="CC27" s="101"/>
      <c r="CD27" s="101"/>
      <c r="CE27" s="101"/>
      <c r="CF27" s="107"/>
      <c r="CG27" s="101"/>
      <c r="CH27" s="102"/>
    </row>
    <row r="28" spans="1:86" ht="20.100000000000001" customHeight="1" thickTop="1" thickBot="1">
      <c r="A28" s="100"/>
      <c r="B28" s="101"/>
      <c r="C28" s="102"/>
      <c r="D28" s="117"/>
      <c r="E28" s="101"/>
      <c r="F28" s="101"/>
      <c r="G28" s="101"/>
      <c r="H28" s="101"/>
      <c r="I28" s="101"/>
      <c r="J28" s="101"/>
      <c r="K28" s="101"/>
      <c r="L28" s="101"/>
      <c r="M28" s="101"/>
      <c r="N28" s="103"/>
      <c r="O28" s="101"/>
      <c r="P28" s="102"/>
      <c r="Q28" s="101"/>
      <c r="R28" s="101"/>
      <c r="S28" s="101"/>
      <c r="T28" s="101"/>
      <c r="U28" s="101"/>
      <c r="V28" s="101"/>
      <c r="W28" s="101"/>
      <c r="X28" s="101"/>
      <c r="Y28" s="101"/>
      <c r="Z28" s="101"/>
      <c r="AA28" s="101"/>
      <c r="AB28" s="101"/>
      <c r="AC28" s="101"/>
      <c r="AD28" s="101"/>
      <c r="AE28" s="103"/>
      <c r="AF28" s="102"/>
      <c r="AG28" s="101"/>
      <c r="AH28" s="103"/>
      <c r="AI28" s="102"/>
      <c r="AJ28" s="101"/>
      <c r="AK28" s="101"/>
      <c r="AL28" s="101"/>
      <c r="AM28" s="102"/>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2"/>
      <c r="BT28" s="101"/>
      <c r="BU28" s="101"/>
      <c r="BV28" s="101"/>
      <c r="BW28" s="101"/>
      <c r="BX28" s="101"/>
      <c r="BY28" s="101"/>
      <c r="BZ28" s="101"/>
      <c r="CA28" s="101"/>
      <c r="CB28" s="101"/>
      <c r="CC28" s="101"/>
      <c r="CD28" s="101"/>
      <c r="CE28" s="101"/>
      <c r="CF28" s="107"/>
      <c r="CG28" s="101"/>
      <c r="CH28" s="102"/>
    </row>
    <row r="29" spans="1:86" ht="20.100000000000001" customHeight="1" thickTop="1" thickBot="1">
      <c r="A29" s="100"/>
      <c r="B29" s="101"/>
      <c r="C29" s="102"/>
      <c r="D29" s="104"/>
      <c r="E29" s="101"/>
      <c r="F29" s="101"/>
      <c r="G29" s="101"/>
      <c r="H29" s="101"/>
      <c r="I29" s="101"/>
      <c r="J29" s="101"/>
      <c r="K29" s="101"/>
      <c r="L29" s="101"/>
      <c r="M29" s="101"/>
      <c r="N29" s="103"/>
      <c r="O29" s="101"/>
      <c r="P29" s="102"/>
      <c r="Q29" s="101"/>
      <c r="R29" s="101"/>
      <c r="S29" s="101"/>
      <c r="T29" s="101"/>
      <c r="U29" s="101"/>
      <c r="V29" s="101"/>
      <c r="W29" s="101"/>
      <c r="X29" s="101"/>
      <c r="Y29" s="101"/>
      <c r="Z29" s="101"/>
      <c r="AA29" s="101"/>
      <c r="AB29" s="101"/>
      <c r="AC29" s="101"/>
      <c r="AD29" s="101"/>
      <c r="AE29" s="103"/>
      <c r="AF29" s="102"/>
      <c r="AG29" s="101"/>
      <c r="AH29" s="103"/>
      <c r="AI29" s="102"/>
      <c r="AJ29" s="101"/>
      <c r="AK29" s="101"/>
      <c r="AL29" s="101"/>
      <c r="AM29" s="102"/>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2"/>
      <c r="BT29" s="101"/>
      <c r="BU29" s="101"/>
      <c r="BV29" s="101"/>
      <c r="BW29" s="101"/>
      <c r="BX29" s="101"/>
      <c r="BY29" s="101"/>
      <c r="BZ29" s="101"/>
      <c r="CA29" s="101"/>
      <c r="CB29" s="101"/>
      <c r="CC29" s="101"/>
      <c r="CD29" s="101"/>
      <c r="CE29" s="101"/>
      <c r="CF29" s="107"/>
      <c r="CG29" s="101"/>
      <c r="CH29" s="102"/>
    </row>
    <row r="30" spans="1:86" ht="20.100000000000001" customHeight="1" thickTop="1" thickBot="1">
      <c r="A30" s="100"/>
      <c r="B30" s="101"/>
      <c r="C30" s="102"/>
      <c r="D30" s="114"/>
      <c r="E30" s="101"/>
      <c r="F30" s="101"/>
      <c r="G30" s="101"/>
      <c r="H30" s="101"/>
      <c r="I30" s="101"/>
      <c r="J30" s="101"/>
      <c r="K30" s="101"/>
      <c r="L30" s="101"/>
      <c r="M30" s="101"/>
      <c r="N30" s="103"/>
      <c r="O30" s="101"/>
      <c r="P30" s="102"/>
      <c r="Q30" s="101"/>
      <c r="R30" s="101"/>
      <c r="S30" s="101"/>
      <c r="T30" s="101"/>
      <c r="U30" s="101"/>
      <c r="V30" s="101"/>
      <c r="W30" s="101"/>
      <c r="X30" s="101"/>
      <c r="Y30" s="101"/>
      <c r="Z30" s="101"/>
      <c r="AA30" s="101"/>
      <c r="AB30" s="101"/>
      <c r="AC30" s="101"/>
      <c r="AD30" s="101"/>
      <c r="AE30" s="103"/>
      <c r="AF30" s="102"/>
      <c r="AG30" s="101"/>
      <c r="AH30" s="103"/>
      <c r="AI30" s="102"/>
      <c r="AJ30" s="101"/>
      <c r="AK30" s="101"/>
      <c r="AL30" s="101"/>
      <c r="AM30" s="102"/>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2"/>
      <c r="BT30" s="101"/>
      <c r="BU30" s="101"/>
      <c r="BV30" s="101"/>
      <c r="BW30" s="101"/>
      <c r="BX30" s="101"/>
      <c r="BY30" s="101"/>
      <c r="BZ30" s="101"/>
      <c r="CA30" s="101"/>
      <c r="CB30" s="101"/>
      <c r="CC30" s="101"/>
      <c r="CD30" s="101"/>
      <c r="CE30" s="101"/>
      <c r="CF30" s="107"/>
      <c r="CG30" s="101"/>
      <c r="CH30" s="102"/>
    </row>
    <row r="31" spans="1:86" ht="20.100000000000001" customHeight="1" thickTop="1" thickBot="1">
      <c r="A31" s="100"/>
      <c r="B31" s="101"/>
      <c r="C31" s="102"/>
      <c r="D31" s="108"/>
      <c r="E31" s="101"/>
      <c r="F31" s="101"/>
      <c r="G31" s="101"/>
      <c r="H31" s="101"/>
      <c r="I31" s="101"/>
      <c r="J31" s="101"/>
      <c r="K31" s="101"/>
      <c r="L31" s="101"/>
      <c r="M31" s="101"/>
      <c r="N31" s="103"/>
      <c r="O31" s="101"/>
      <c r="P31" s="102"/>
      <c r="Q31" s="101"/>
      <c r="R31" s="101"/>
      <c r="S31" s="101"/>
      <c r="T31" s="101"/>
      <c r="U31" s="101"/>
      <c r="V31" s="101"/>
      <c r="W31" s="101"/>
      <c r="X31" s="101"/>
      <c r="Y31" s="101"/>
      <c r="Z31" s="101"/>
      <c r="AA31" s="101"/>
      <c r="AB31" s="101"/>
      <c r="AC31" s="101"/>
      <c r="AD31" s="101"/>
      <c r="AE31" s="103"/>
      <c r="AF31" s="102"/>
      <c r="AG31" s="101"/>
      <c r="AH31" s="103"/>
      <c r="AI31" s="102"/>
      <c r="AJ31" s="101"/>
      <c r="AK31" s="101"/>
      <c r="AL31" s="101"/>
      <c r="AM31" s="102"/>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2"/>
      <c r="BT31" s="101"/>
      <c r="BU31" s="101"/>
      <c r="BV31" s="101"/>
      <c r="BW31" s="101"/>
      <c r="BX31" s="101"/>
      <c r="BY31" s="101"/>
      <c r="BZ31" s="101"/>
      <c r="CA31" s="101"/>
      <c r="CB31" s="101"/>
      <c r="CC31" s="101"/>
      <c r="CD31" s="101"/>
      <c r="CE31" s="101"/>
      <c r="CF31" s="107"/>
      <c r="CG31" s="101"/>
      <c r="CH31" s="102"/>
    </row>
    <row r="32" spans="1:86" ht="20.100000000000001" customHeight="1" thickTop="1" thickBot="1">
      <c r="A32" s="100"/>
      <c r="B32" s="101"/>
      <c r="C32" s="102"/>
      <c r="D32" s="114"/>
      <c r="E32" s="101"/>
      <c r="F32" s="101"/>
      <c r="G32" s="101"/>
      <c r="H32" s="101"/>
      <c r="I32" s="101"/>
      <c r="J32" s="101"/>
      <c r="K32" s="101"/>
      <c r="L32" s="101"/>
      <c r="M32" s="101"/>
      <c r="N32" s="103"/>
      <c r="O32" s="101"/>
      <c r="P32" s="102"/>
      <c r="Q32" s="101"/>
      <c r="R32" s="101"/>
      <c r="S32" s="101"/>
      <c r="T32" s="101"/>
      <c r="U32" s="101"/>
      <c r="V32" s="101"/>
      <c r="W32" s="101"/>
      <c r="X32" s="101"/>
      <c r="Y32" s="101"/>
      <c r="Z32" s="101"/>
      <c r="AA32" s="101"/>
      <c r="AB32" s="101"/>
      <c r="AC32" s="101"/>
      <c r="AD32" s="101"/>
      <c r="AE32" s="103"/>
      <c r="AF32" s="102"/>
      <c r="AG32" s="101"/>
      <c r="AH32" s="103"/>
      <c r="AI32" s="102"/>
      <c r="AJ32" s="101"/>
      <c r="AK32" s="101"/>
      <c r="AL32" s="101"/>
      <c r="AM32" s="102"/>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2"/>
      <c r="BT32" s="101"/>
      <c r="BU32" s="101"/>
      <c r="BV32" s="101"/>
      <c r="BW32" s="101"/>
      <c r="BX32" s="101"/>
      <c r="BY32" s="101"/>
      <c r="BZ32" s="101"/>
      <c r="CA32" s="101"/>
      <c r="CB32" s="101"/>
      <c r="CC32" s="101"/>
      <c r="CD32" s="101"/>
      <c r="CE32" s="101"/>
      <c r="CF32" s="107"/>
      <c r="CG32" s="101"/>
      <c r="CH32" s="102"/>
    </row>
    <row r="33" spans="1:86" ht="20.100000000000001" customHeight="1" thickTop="1" thickBot="1">
      <c r="A33" s="100"/>
      <c r="B33" s="101"/>
      <c r="C33" s="102"/>
      <c r="D33" s="109"/>
      <c r="E33" s="101"/>
      <c r="F33" s="101"/>
      <c r="G33" s="101"/>
      <c r="H33" s="101"/>
      <c r="I33" s="101"/>
      <c r="J33" s="101"/>
      <c r="K33" s="101"/>
      <c r="L33" s="101"/>
      <c r="M33" s="101"/>
      <c r="N33" s="103"/>
      <c r="O33" s="101"/>
      <c r="P33" s="102"/>
      <c r="Q33" s="101"/>
      <c r="R33" s="101"/>
      <c r="S33" s="101"/>
      <c r="T33" s="101"/>
      <c r="U33" s="101"/>
      <c r="V33" s="101"/>
      <c r="W33" s="101"/>
      <c r="X33" s="101"/>
      <c r="Y33" s="101"/>
      <c r="Z33" s="101"/>
      <c r="AA33" s="101"/>
      <c r="AB33" s="101"/>
      <c r="AC33" s="101"/>
      <c r="AD33" s="101"/>
      <c r="AE33" s="103"/>
      <c r="AF33" s="102"/>
      <c r="AG33" s="101"/>
      <c r="AH33" s="103"/>
      <c r="AI33" s="102"/>
      <c r="AJ33" s="101"/>
      <c r="AK33" s="101"/>
      <c r="AL33" s="101"/>
      <c r="AM33" s="102"/>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2"/>
      <c r="BT33" s="101"/>
      <c r="BU33" s="101"/>
      <c r="BV33" s="101"/>
      <c r="BW33" s="101"/>
      <c r="BX33" s="101"/>
      <c r="BY33" s="101"/>
      <c r="BZ33" s="101"/>
      <c r="CA33" s="101"/>
      <c r="CB33" s="101"/>
      <c r="CC33" s="101"/>
      <c r="CD33" s="101"/>
      <c r="CE33" s="101"/>
      <c r="CF33" s="107"/>
      <c r="CG33" s="101"/>
      <c r="CH33" s="102"/>
    </row>
    <row r="34" spans="1:86" ht="20.100000000000001" customHeight="1" thickTop="1" thickBot="1">
      <c r="A34" s="100"/>
      <c r="B34" s="101"/>
      <c r="C34" s="102"/>
      <c r="D34" s="104"/>
      <c r="E34" s="101"/>
      <c r="F34" s="101"/>
      <c r="G34" s="101"/>
      <c r="H34" s="101"/>
      <c r="I34" s="101"/>
      <c r="J34" s="101"/>
      <c r="K34" s="101"/>
      <c r="L34" s="101"/>
      <c r="M34" s="101"/>
      <c r="N34" s="103"/>
      <c r="O34" s="101"/>
      <c r="P34" s="102"/>
      <c r="Q34" s="101"/>
      <c r="R34" s="101"/>
      <c r="S34" s="101"/>
      <c r="T34" s="101"/>
      <c r="U34" s="101"/>
      <c r="V34" s="101"/>
      <c r="W34" s="101"/>
      <c r="X34" s="101"/>
      <c r="Y34" s="101"/>
      <c r="Z34" s="101"/>
      <c r="AA34" s="101"/>
      <c r="AB34" s="101"/>
      <c r="AC34" s="101"/>
      <c r="AD34" s="101"/>
      <c r="AE34" s="103"/>
      <c r="AF34" s="102"/>
      <c r="AG34" s="101"/>
      <c r="AH34" s="103"/>
      <c r="AI34" s="102"/>
      <c r="AJ34" s="101"/>
      <c r="AK34" s="101"/>
      <c r="AL34" s="101"/>
      <c r="AM34" s="102"/>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2"/>
      <c r="BT34" s="101"/>
      <c r="BU34" s="101"/>
      <c r="BV34" s="101"/>
      <c r="BW34" s="101"/>
      <c r="BX34" s="101"/>
      <c r="BY34" s="101"/>
      <c r="BZ34" s="101"/>
      <c r="CA34" s="101"/>
      <c r="CB34" s="101"/>
      <c r="CC34" s="101"/>
      <c r="CD34" s="101"/>
      <c r="CE34" s="101"/>
      <c r="CF34" s="107"/>
      <c r="CG34" s="101"/>
      <c r="CH34" s="102"/>
    </row>
    <row r="35" spans="1:86" ht="20.100000000000001" customHeight="1" thickTop="1" thickBot="1">
      <c r="A35" s="100"/>
      <c r="B35" s="101"/>
      <c r="C35" s="102"/>
      <c r="D35" s="114"/>
      <c r="E35" s="101"/>
      <c r="F35" s="101"/>
      <c r="G35" s="101"/>
      <c r="H35" s="101"/>
      <c r="I35" s="101"/>
      <c r="J35" s="101"/>
      <c r="K35" s="101"/>
      <c r="L35" s="101"/>
      <c r="M35" s="101"/>
      <c r="N35" s="103"/>
      <c r="O35" s="101"/>
      <c r="P35" s="102"/>
      <c r="Q35" s="101"/>
      <c r="R35" s="101"/>
      <c r="S35" s="101"/>
      <c r="T35" s="101"/>
      <c r="U35" s="101"/>
      <c r="V35" s="101"/>
      <c r="W35" s="101"/>
      <c r="X35" s="101"/>
      <c r="Y35" s="101"/>
      <c r="Z35" s="101"/>
      <c r="AA35" s="101"/>
      <c r="AB35" s="101"/>
      <c r="AC35" s="101"/>
      <c r="AD35" s="101"/>
      <c r="AE35" s="103"/>
      <c r="AF35" s="102"/>
      <c r="AG35" s="101"/>
      <c r="AH35" s="103"/>
      <c r="AI35" s="102"/>
      <c r="AJ35" s="101"/>
      <c r="AK35" s="101"/>
      <c r="AL35" s="101"/>
      <c r="AM35" s="102"/>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2"/>
      <c r="BT35" s="101"/>
      <c r="BU35" s="101"/>
      <c r="BV35" s="101"/>
      <c r="BW35" s="101"/>
      <c r="BX35" s="101"/>
      <c r="BY35" s="101"/>
      <c r="BZ35" s="101"/>
      <c r="CA35" s="101"/>
      <c r="CB35" s="101"/>
      <c r="CC35" s="101"/>
      <c r="CD35" s="101"/>
      <c r="CE35" s="101"/>
      <c r="CF35" s="107"/>
      <c r="CG35" s="101"/>
      <c r="CH35" s="102"/>
    </row>
    <row r="36" spans="1:86" ht="20.100000000000001" customHeight="1" thickTop="1" thickBot="1">
      <c r="A36" s="100"/>
      <c r="B36" s="101"/>
      <c r="C36" s="102"/>
      <c r="D36" s="112"/>
      <c r="E36" s="101"/>
      <c r="F36" s="101"/>
      <c r="G36" s="101"/>
      <c r="H36" s="101"/>
      <c r="I36" s="101"/>
      <c r="J36" s="101"/>
      <c r="K36" s="101"/>
      <c r="L36" s="101"/>
      <c r="M36" s="101"/>
      <c r="N36" s="103"/>
      <c r="O36" s="101"/>
      <c r="P36" s="102"/>
      <c r="Q36" s="101"/>
      <c r="R36" s="101"/>
      <c r="S36" s="101"/>
      <c r="T36" s="101"/>
      <c r="U36" s="101"/>
      <c r="V36" s="101"/>
      <c r="W36" s="101"/>
      <c r="X36" s="101"/>
      <c r="Y36" s="101"/>
      <c r="Z36" s="101"/>
      <c r="AA36" s="101"/>
      <c r="AB36" s="101"/>
      <c r="AC36" s="101"/>
      <c r="AD36" s="101"/>
      <c r="AE36" s="103"/>
      <c r="AF36" s="102"/>
      <c r="AG36" s="101"/>
      <c r="AH36" s="103"/>
      <c r="AI36" s="102"/>
      <c r="AJ36" s="101"/>
      <c r="AK36" s="101"/>
      <c r="AL36" s="101"/>
      <c r="AM36" s="102"/>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2"/>
      <c r="BT36" s="101"/>
      <c r="BU36" s="101"/>
      <c r="BV36" s="101"/>
      <c r="BW36" s="101"/>
      <c r="BX36" s="101"/>
      <c r="BY36" s="101"/>
      <c r="BZ36" s="101"/>
      <c r="CA36" s="101"/>
      <c r="CB36" s="101"/>
      <c r="CC36" s="101"/>
      <c r="CD36" s="101"/>
      <c r="CE36" s="101"/>
      <c r="CF36" s="107"/>
      <c r="CG36" s="101"/>
      <c r="CH36" s="102"/>
    </row>
    <row r="37" spans="1:86" ht="20.100000000000001" customHeight="1" thickTop="1" thickBot="1">
      <c r="A37" s="100"/>
      <c r="B37" s="101"/>
      <c r="C37" s="102"/>
      <c r="D37" s="117"/>
      <c r="E37" s="101"/>
      <c r="F37" s="101"/>
      <c r="G37" s="101"/>
      <c r="H37" s="101"/>
      <c r="I37" s="101"/>
      <c r="J37" s="101"/>
      <c r="K37" s="101"/>
      <c r="L37" s="101"/>
      <c r="M37" s="101"/>
      <c r="N37" s="103"/>
      <c r="O37" s="101"/>
      <c r="P37" s="102"/>
      <c r="Q37" s="101"/>
      <c r="R37" s="101"/>
      <c r="S37" s="101"/>
      <c r="T37" s="101"/>
      <c r="U37" s="101"/>
      <c r="V37" s="101"/>
      <c r="W37" s="101"/>
      <c r="X37" s="101"/>
      <c r="Y37" s="101"/>
      <c r="Z37" s="101"/>
      <c r="AA37" s="101"/>
      <c r="AB37" s="101"/>
      <c r="AC37" s="101"/>
      <c r="AD37" s="101"/>
      <c r="AE37" s="103"/>
      <c r="AF37" s="102"/>
      <c r="AG37" s="101"/>
      <c r="AH37" s="103"/>
      <c r="AI37" s="102"/>
      <c r="AJ37" s="101"/>
      <c r="AK37" s="101"/>
      <c r="AL37" s="101"/>
      <c r="AM37" s="102"/>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2"/>
      <c r="BT37" s="101"/>
      <c r="BU37" s="101"/>
      <c r="BV37" s="101"/>
      <c r="BW37" s="101"/>
      <c r="BX37" s="101"/>
      <c r="BY37" s="101"/>
      <c r="BZ37" s="101"/>
      <c r="CA37" s="101"/>
      <c r="CB37" s="101"/>
      <c r="CC37" s="101"/>
      <c r="CD37" s="101"/>
      <c r="CE37" s="101"/>
      <c r="CF37" s="107"/>
      <c r="CG37" s="101"/>
      <c r="CH37" s="102"/>
    </row>
    <row r="38" spans="1:86" ht="20.100000000000001" customHeight="1" thickTop="1" thickBot="1">
      <c r="A38" s="100"/>
      <c r="B38" s="101"/>
      <c r="C38" s="102"/>
      <c r="D38" s="104"/>
      <c r="E38" s="101"/>
      <c r="F38" s="101"/>
      <c r="G38" s="101"/>
      <c r="H38" s="101"/>
      <c r="I38" s="101"/>
      <c r="J38" s="101"/>
      <c r="K38" s="101"/>
      <c r="L38" s="101"/>
      <c r="M38" s="101"/>
      <c r="N38" s="103"/>
      <c r="O38" s="101"/>
      <c r="P38" s="102"/>
      <c r="Q38" s="101"/>
      <c r="R38" s="101"/>
      <c r="S38" s="101"/>
      <c r="T38" s="101"/>
      <c r="U38" s="101"/>
      <c r="V38" s="101"/>
      <c r="W38" s="101"/>
      <c r="X38" s="101"/>
      <c r="Y38" s="101"/>
      <c r="Z38" s="101"/>
      <c r="AA38" s="101"/>
      <c r="AB38" s="101"/>
      <c r="AC38" s="101"/>
      <c r="AD38" s="101"/>
      <c r="AE38" s="103"/>
      <c r="AF38" s="102"/>
      <c r="AG38" s="101"/>
      <c r="AH38" s="103"/>
      <c r="AI38" s="102"/>
      <c r="AJ38" s="101"/>
      <c r="AK38" s="101"/>
      <c r="AL38" s="101"/>
      <c r="AM38" s="102"/>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2"/>
      <c r="BT38" s="101"/>
      <c r="BU38" s="101"/>
      <c r="BV38" s="101"/>
      <c r="BW38" s="101"/>
      <c r="BX38" s="101"/>
      <c r="BY38" s="101"/>
      <c r="BZ38" s="101"/>
      <c r="CA38" s="101"/>
      <c r="CB38" s="101"/>
      <c r="CC38" s="101"/>
      <c r="CD38" s="101"/>
      <c r="CE38" s="101"/>
      <c r="CF38" s="107"/>
      <c r="CG38" s="101"/>
      <c r="CH38" s="102"/>
    </row>
    <row r="39" spans="1:86" ht="20.100000000000001" customHeight="1" thickTop="1" thickBot="1">
      <c r="A39" s="100"/>
      <c r="B39" s="101"/>
      <c r="C39" s="102"/>
      <c r="D39" s="114"/>
      <c r="E39" s="101"/>
      <c r="F39" s="101"/>
      <c r="G39" s="101"/>
      <c r="H39" s="101"/>
      <c r="I39" s="101"/>
      <c r="J39" s="101"/>
      <c r="K39" s="101"/>
      <c r="L39" s="101"/>
      <c r="M39" s="101"/>
      <c r="N39" s="103"/>
      <c r="O39" s="101"/>
      <c r="P39" s="102"/>
      <c r="Q39" s="101"/>
      <c r="R39" s="101"/>
      <c r="S39" s="101"/>
      <c r="T39" s="101"/>
      <c r="U39" s="101"/>
      <c r="V39" s="101"/>
      <c r="W39" s="101"/>
      <c r="X39" s="101"/>
      <c r="Y39" s="101"/>
      <c r="Z39" s="101"/>
      <c r="AA39" s="101"/>
      <c r="AB39" s="101"/>
      <c r="AC39" s="101"/>
      <c r="AD39" s="101"/>
      <c r="AE39" s="103"/>
      <c r="AF39" s="102"/>
      <c r="AG39" s="101"/>
      <c r="AH39" s="103"/>
      <c r="AI39" s="102"/>
      <c r="AJ39" s="101"/>
      <c r="AK39" s="101"/>
      <c r="AL39" s="101"/>
      <c r="AM39" s="102"/>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2"/>
      <c r="BT39" s="101"/>
      <c r="BU39" s="101"/>
      <c r="BV39" s="101"/>
      <c r="BW39" s="101"/>
      <c r="BX39" s="101"/>
      <c r="BY39" s="101"/>
      <c r="BZ39" s="101"/>
      <c r="CA39" s="101"/>
      <c r="CB39" s="101"/>
      <c r="CC39" s="101"/>
      <c r="CD39" s="101"/>
      <c r="CE39" s="101"/>
      <c r="CF39" s="107"/>
      <c r="CG39" s="101"/>
      <c r="CH39" s="102"/>
    </row>
    <row r="40" spans="1:86" ht="20.100000000000001" customHeight="1" thickTop="1" thickBot="1">
      <c r="A40" s="100"/>
      <c r="B40" s="101"/>
      <c r="C40" s="102"/>
      <c r="D40" s="104"/>
      <c r="E40" s="101"/>
      <c r="F40" s="101"/>
      <c r="G40" s="101"/>
      <c r="H40" s="101"/>
      <c r="I40" s="101"/>
      <c r="J40" s="101"/>
      <c r="K40" s="101"/>
      <c r="L40" s="101"/>
      <c r="M40" s="101"/>
      <c r="N40" s="103"/>
      <c r="O40" s="101"/>
      <c r="P40" s="102"/>
      <c r="Q40" s="101"/>
      <c r="R40" s="101"/>
      <c r="S40" s="101"/>
      <c r="T40" s="101"/>
      <c r="U40" s="101"/>
      <c r="V40" s="101"/>
      <c r="W40" s="101"/>
      <c r="X40" s="101"/>
      <c r="Y40" s="101"/>
      <c r="Z40" s="101"/>
      <c r="AA40" s="101"/>
      <c r="AB40" s="101"/>
      <c r="AC40" s="101"/>
      <c r="AD40" s="101"/>
      <c r="AE40" s="103"/>
      <c r="AF40" s="102"/>
      <c r="AG40" s="101"/>
      <c r="AH40" s="103"/>
      <c r="AI40" s="102"/>
      <c r="AJ40" s="101"/>
      <c r="AK40" s="101"/>
      <c r="AL40" s="101"/>
      <c r="AM40" s="102"/>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2"/>
      <c r="BT40" s="101"/>
      <c r="BU40" s="101"/>
      <c r="BV40" s="101"/>
      <c r="BW40" s="101"/>
      <c r="BX40" s="101"/>
      <c r="BY40" s="101"/>
      <c r="BZ40" s="101"/>
      <c r="CA40" s="101"/>
      <c r="CB40" s="101"/>
      <c r="CC40" s="101"/>
      <c r="CD40" s="101"/>
      <c r="CE40" s="101"/>
      <c r="CF40" s="107"/>
      <c r="CG40" s="101"/>
      <c r="CH40" s="102"/>
    </row>
    <row r="41" spans="1:86" ht="20.100000000000001" customHeight="1" thickTop="1" thickBot="1">
      <c r="A41" s="100"/>
      <c r="B41" s="101"/>
      <c r="C41" s="102"/>
      <c r="D41" s="117"/>
      <c r="E41" s="101"/>
      <c r="F41" s="101"/>
      <c r="G41" s="101"/>
      <c r="H41" s="101"/>
      <c r="I41" s="101"/>
      <c r="J41" s="101"/>
      <c r="K41" s="101"/>
      <c r="L41" s="101"/>
      <c r="M41" s="101"/>
      <c r="N41" s="103"/>
      <c r="O41" s="101"/>
      <c r="P41" s="102"/>
      <c r="Q41" s="101"/>
      <c r="R41" s="101"/>
      <c r="S41" s="101"/>
      <c r="T41" s="101"/>
      <c r="U41" s="101"/>
      <c r="V41" s="101"/>
      <c r="W41" s="101"/>
      <c r="X41" s="101"/>
      <c r="Y41" s="101"/>
      <c r="Z41" s="101"/>
      <c r="AA41" s="101"/>
      <c r="AB41" s="101"/>
      <c r="AC41" s="101"/>
      <c r="AD41" s="101"/>
      <c r="AE41" s="103"/>
      <c r="AF41" s="102"/>
      <c r="AG41" s="101"/>
      <c r="AH41" s="103"/>
      <c r="AI41" s="102"/>
      <c r="AJ41" s="101"/>
      <c r="AK41" s="101"/>
      <c r="AL41" s="101"/>
      <c r="AM41" s="102"/>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2"/>
      <c r="BT41" s="101"/>
      <c r="BU41" s="101"/>
      <c r="BV41" s="101"/>
      <c r="BW41" s="101"/>
      <c r="BX41" s="101"/>
      <c r="BY41" s="101"/>
      <c r="BZ41" s="101"/>
      <c r="CA41" s="101"/>
      <c r="CB41" s="101"/>
      <c r="CC41" s="101"/>
      <c r="CD41" s="101"/>
      <c r="CE41" s="101"/>
      <c r="CF41" s="107"/>
      <c r="CG41" s="101"/>
      <c r="CH41" s="102"/>
    </row>
    <row r="42" spans="1:86" ht="20.100000000000001" customHeight="1" thickTop="1" thickBot="1">
      <c r="A42" s="100"/>
      <c r="B42" s="101"/>
      <c r="C42" s="102"/>
      <c r="D42" s="110"/>
      <c r="E42" s="101"/>
      <c r="F42" s="101"/>
      <c r="G42" s="101"/>
      <c r="H42" s="101"/>
      <c r="I42" s="101"/>
      <c r="J42" s="101"/>
      <c r="K42" s="101"/>
      <c r="L42" s="101"/>
      <c r="M42" s="101"/>
      <c r="N42" s="103"/>
      <c r="O42" s="101"/>
      <c r="P42" s="102"/>
      <c r="Q42" s="101"/>
      <c r="R42" s="101"/>
      <c r="S42" s="101"/>
      <c r="T42" s="101"/>
      <c r="U42" s="101"/>
      <c r="V42" s="101"/>
      <c r="W42" s="101"/>
      <c r="X42" s="101"/>
      <c r="Y42" s="101"/>
      <c r="Z42" s="101"/>
      <c r="AA42" s="101"/>
      <c r="AB42" s="101"/>
      <c r="AC42" s="101"/>
      <c r="AD42" s="101"/>
      <c r="AE42" s="103"/>
      <c r="AF42" s="102"/>
      <c r="AG42" s="101"/>
      <c r="AH42" s="103"/>
      <c r="AI42" s="102"/>
      <c r="AJ42" s="101"/>
      <c r="AK42" s="101"/>
      <c r="AL42" s="101"/>
      <c r="AM42" s="102"/>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2"/>
      <c r="BT42" s="101"/>
      <c r="BU42" s="101"/>
      <c r="BV42" s="101"/>
      <c r="BW42" s="101"/>
      <c r="BX42" s="101"/>
      <c r="BY42" s="101"/>
      <c r="BZ42" s="101"/>
      <c r="CA42" s="101"/>
      <c r="CB42" s="101"/>
      <c r="CC42" s="101"/>
      <c r="CD42" s="101"/>
      <c r="CE42" s="101"/>
      <c r="CF42" s="107"/>
      <c r="CG42" s="101"/>
      <c r="CH42" s="102"/>
    </row>
    <row r="43" spans="1:86" ht="20.100000000000001" customHeight="1" thickTop="1" thickBot="1">
      <c r="A43" s="100"/>
      <c r="B43" s="101"/>
      <c r="C43" s="102"/>
      <c r="D43" s="106"/>
      <c r="E43" s="101"/>
      <c r="F43" s="101"/>
      <c r="G43" s="101"/>
      <c r="H43" s="101"/>
      <c r="I43" s="101"/>
      <c r="J43" s="101"/>
      <c r="K43" s="101"/>
      <c r="L43" s="101"/>
      <c r="M43" s="101"/>
      <c r="N43" s="103"/>
      <c r="O43" s="101"/>
      <c r="P43" s="102"/>
      <c r="Q43" s="101"/>
      <c r="R43" s="101"/>
      <c r="S43" s="101"/>
      <c r="T43" s="101"/>
      <c r="U43" s="101"/>
      <c r="V43" s="101"/>
      <c r="W43" s="101"/>
      <c r="X43" s="101"/>
      <c r="Y43" s="101"/>
      <c r="Z43" s="101"/>
      <c r="AA43" s="101"/>
      <c r="AB43" s="101"/>
      <c r="AC43" s="101"/>
      <c r="AD43" s="101"/>
      <c r="AE43" s="103"/>
      <c r="AF43" s="102"/>
      <c r="AG43" s="101"/>
      <c r="AH43" s="103"/>
      <c r="AI43" s="102"/>
      <c r="AJ43" s="101"/>
      <c r="AK43" s="101"/>
      <c r="AL43" s="101"/>
      <c r="AM43" s="102"/>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2"/>
      <c r="BT43" s="101"/>
      <c r="BU43" s="101"/>
      <c r="BV43" s="101"/>
      <c r="BW43" s="101"/>
      <c r="BX43" s="101"/>
      <c r="BY43" s="101"/>
      <c r="BZ43" s="101"/>
      <c r="CA43" s="101"/>
      <c r="CB43" s="101"/>
      <c r="CC43" s="101"/>
      <c r="CD43" s="101"/>
      <c r="CE43" s="101"/>
      <c r="CF43" s="107"/>
      <c r="CG43" s="101"/>
      <c r="CH43" s="102"/>
    </row>
    <row r="44" spans="1:86" ht="20.100000000000001" customHeight="1" thickTop="1" thickBot="1">
      <c r="A44" s="100"/>
      <c r="B44" s="101"/>
      <c r="C44" s="102"/>
      <c r="D44" s="113"/>
      <c r="E44" s="101"/>
      <c r="F44" s="101"/>
      <c r="G44" s="101"/>
      <c r="H44" s="101"/>
      <c r="I44" s="101"/>
      <c r="J44" s="101"/>
      <c r="K44" s="101"/>
      <c r="L44" s="101"/>
      <c r="M44" s="101"/>
      <c r="N44" s="103"/>
      <c r="O44" s="101"/>
      <c r="P44" s="102"/>
      <c r="Q44" s="101"/>
      <c r="R44" s="101"/>
      <c r="S44" s="101"/>
      <c r="T44" s="101"/>
      <c r="U44" s="101"/>
      <c r="V44" s="101"/>
      <c r="W44" s="101"/>
      <c r="X44" s="101"/>
      <c r="Y44" s="101"/>
      <c r="Z44" s="101"/>
      <c r="AA44" s="101"/>
      <c r="AB44" s="101"/>
      <c r="AC44" s="101"/>
      <c r="AD44" s="101"/>
      <c r="AE44" s="103"/>
      <c r="AF44" s="102"/>
      <c r="AG44" s="101"/>
      <c r="AH44" s="103"/>
      <c r="AI44" s="102"/>
      <c r="AJ44" s="101"/>
      <c r="AK44" s="101"/>
      <c r="AL44" s="101"/>
      <c r="AM44" s="102"/>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2"/>
      <c r="BT44" s="101"/>
      <c r="BU44" s="101"/>
      <c r="BV44" s="101"/>
      <c r="BW44" s="101"/>
      <c r="BX44" s="101"/>
      <c r="BY44" s="101"/>
      <c r="BZ44" s="101"/>
      <c r="CA44" s="101"/>
      <c r="CB44" s="101"/>
      <c r="CC44" s="101"/>
      <c r="CD44" s="101"/>
      <c r="CE44" s="101"/>
      <c r="CF44" s="107"/>
      <c r="CG44" s="101"/>
      <c r="CH44" s="102"/>
    </row>
    <row r="45" spans="1:86" ht="20.100000000000001" customHeight="1" thickTop="1" thickBot="1">
      <c r="A45" s="100"/>
      <c r="B45" s="101"/>
      <c r="C45" s="102"/>
      <c r="D45" s="116"/>
      <c r="E45" s="101"/>
      <c r="F45" s="101"/>
      <c r="G45" s="101"/>
      <c r="H45" s="101"/>
      <c r="I45" s="101"/>
      <c r="J45" s="101"/>
      <c r="K45" s="101"/>
      <c r="L45" s="101"/>
      <c r="M45" s="101"/>
      <c r="N45" s="103"/>
      <c r="O45" s="101"/>
      <c r="P45" s="102"/>
      <c r="Q45" s="101"/>
      <c r="R45" s="101"/>
      <c r="S45" s="101"/>
      <c r="T45" s="101"/>
      <c r="U45" s="101"/>
      <c r="V45" s="101"/>
      <c r="W45" s="101"/>
      <c r="X45" s="101"/>
      <c r="Y45" s="101"/>
      <c r="Z45" s="101"/>
      <c r="AA45" s="101"/>
      <c r="AB45" s="101"/>
      <c r="AC45" s="101"/>
      <c r="AD45" s="101"/>
      <c r="AE45" s="103"/>
      <c r="AF45" s="102"/>
      <c r="AG45" s="101"/>
      <c r="AH45" s="103"/>
      <c r="AI45" s="102"/>
      <c r="AJ45" s="101"/>
      <c r="AK45" s="101"/>
      <c r="AL45" s="101"/>
      <c r="AM45" s="102"/>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2"/>
      <c r="BT45" s="101"/>
      <c r="BU45" s="101"/>
      <c r="BV45" s="101"/>
      <c r="BW45" s="101"/>
      <c r="BX45" s="101"/>
      <c r="BY45" s="101"/>
      <c r="BZ45" s="101"/>
      <c r="CA45" s="101"/>
      <c r="CB45" s="101"/>
      <c r="CC45" s="101"/>
      <c r="CD45" s="101"/>
      <c r="CE45" s="101"/>
      <c r="CF45" s="107"/>
      <c r="CG45" s="101"/>
      <c r="CH45" s="102"/>
    </row>
    <row r="46" spans="1:86" ht="20.100000000000001" customHeight="1" thickTop="1" thickBot="1">
      <c r="A46" s="100"/>
      <c r="B46" s="101"/>
      <c r="C46" s="102"/>
      <c r="D46" s="110"/>
      <c r="E46" s="101"/>
      <c r="F46" s="101"/>
      <c r="G46" s="101"/>
      <c r="H46" s="101"/>
      <c r="I46" s="101"/>
      <c r="J46" s="101"/>
      <c r="K46" s="101"/>
      <c r="L46" s="101"/>
      <c r="M46" s="101"/>
      <c r="N46" s="103"/>
      <c r="O46" s="101"/>
      <c r="P46" s="102"/>
      <c r="Q46" s="101"/>
      <c r="R46" s="101"/>
      <c r="S46" s="101"/>
      <c r="T46" s="101"/>
      <c r="U46" s="101"/>
      <c r="V46" s="101"/>
      <c r="W46" s="101"/>
      <c r="X46" s="101"/>
      <c r="Y46" s="101"/>
      <c r="Z46" s="101"/>
      <c r="AA46" s="101"/>
      <c r="AB46" s="101"/>
      <c r="AC46" s="101"/>
      <c r="AD46" s="101"/>
      <c r="AE46" s="103"/>
      <c r="AF46" s="102"/>
      <c r="AG46" s="101"/>
      <c r="AH46" s="103"/>
      <c r="AI46" s="102"/>
      <c r="AJ46" s="101"/>
      <c r="AK46" s="101"/>
      <c r="AL46" s="101"/>
      <c r="AM46" s="102"/>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2"/>
      <c r="BT46" s="101"/>
      <c r="BU46" s="101"/>
      <c r="BV46" s="101"/>
      <c r="BW46" s="101"/>
      <c r="BX46" s="101"/>
      <c r="BY46" s="101"/>
      <c r="BZ46" s="101"/>
      <c r="CA46" s="101"/>
      <c r="CB46" s="101"/>
      <c r="CC46" s="101"/>
      <c r="CD46" s="101"/>
      <c r="CE46" s="101"/>
      <c r="CF46" s="107"/>
      <c r="CG46" s="101"/>
      <c r="CH46" s="102"/>
    </row>
    <row r="47" spans="1:86" ht="20.100000000000001" customHeight="1" thickTop="1" thickBot="1">
      <c r="A47" s="100"/>
      <c r="B47" s="101"/>
      <c r="C47" s="102"/>
      <c r="D47" s="110"/>
      <c r="E47" s="101"/>
      <c r="F47" s="101"/>
      <c r="G47" s="101"/>
      <c r="H47" s="101"/>
      <c r="I47" s="101"/>
      <c r="J47" s="101"/>
      <c r="K47" s="101"/>
      <c r="L47" s="101"/>
      <c r="M47" s="101"/>
      <c r="N47" s="103"/>
      <c r="O47" s="101"/>
      <c r="P47" s="102"/>
      <c r="Q47" s="101"/>
      <c r="R47" s="101"/>
      <c r="S47" s="101"/>
      <c r="T47" s="101"/>
      <c r="U47" s="101"/>
      <c r="V47" s="101"/>
      <c r="W47" s="101"/>
      <c r="X47" s="101"/>
      <c r="Y47" s="101"/>
      <c r="Z47" s="101"/>
      <c r="AA47" s="101"/>
      <c r="AB47" s="101"/>
      <c r="AC47" s="101"/>
      <c r="AD47" s="101"/>
      <c r="AE47" s="103"/>
      <c r="AF47" s="102"/>
      <c r="AG47" s="101"/>
      <c r="AH47" s="103"/>
      <c r="AI47" s="102"/>
      <c r="AJ47" s="101"/>
      <c r="AK47" s="101"/>
      <c r="AL47" s="101"/>
      <c r="AM47" s="102"/>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2"/>
      <c r="BT47" s="101"/>
      <c r="BU47" s="101"/>
      <c r="BV47" s="101"/>
      <c r="BW47" s="101"/>
      <c r="BX47" s="101"/>
      <c r="BY47" s="101"/>
      <c r="BZ47" s="101"/>
      <c r="CA47" s="101"/>
      <c r="CB47" s="101"/>
      <c r="CC47" s="101"/>
      <c r="CD47" s="101"/>
      <c r="CE47" s="101"/>
      <c r="CF47" s="107"/>
      <c r="CG47" s="101"/>
      <c r="CH47" s="102"/>
    </row>
    <row r="48" spans="1:86" ht="20.100000000000001" customHeight="1" thickTop="1" thickBot="1">
      <c r="A48" s="100"/>
      <c r="B48" s="101"/>
      <c r="C48" s="102"/>
      <c r="D48" s="110"/>
      <c r="E48" s="101"/>
      <c r="F48" s="101"/>
      <c r="G48" s="101"/>
      <c r="H48" s="101"/>
      <c r="I48" s="101"/>
      <c r="J48" s="101"/>
      <c r="K48" s="101"/>
      <c r="L48" s="101"/>
      <c r="M48" s="101"/>
      <c r="N48" s="103"/>
      <c r="O48" s="101"/>
      <c r="P48" s="102"/>
      <c r="Q48" s="101"/>
      <c r="R48" s="101"/>
      <c r="S48" s="101"/>
      <c r="T48" s="101"/>
      <c r="U48" s="101"/>
      <c r="V48" s="101"/>
      <c r="W48" s="101"/>
      <c r="X48" s="101"/>
      <c r="Y48" s="101"/>
      <c r="Z48" s="101"/>
      <c r="AA48" s="101"/>
      <c r="AB48" s="101"/>
      <c r="AC48" s="101"/>
      <c r="AD48" s="101"/>
      <c r="AE48" s="103"/>
      <c r="AF48" s="102"/>
      <c r="AG48" s="101"/>
      <c r="AH48" s="103"/>
      <c r="AI48" s="102"/>
      <c r="AJ48" s="101"/>
      <c r="AK48" s="101"/>
      <c r="AL48" s="101"/>
      <c r="AM48" s="102"/>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2"/>
      <c r="BT48" s="101"/>
      <c r="BU48" s="101"/>
      <c r="BV48" s="101"/>
      <c r="BW48" s="101"/>
      <c r="BX48" s="101"/>
      <c r="BY48" s="101"/>
      <c r="BZ48" s="101"/>
      <c r="CA48" s="101"/>
      <c r="CB48" s="101"/>
      <c r="CC48" s="101"/>
      <c r="CD48" s="101"/>
      <c r="CE48" s="101"/>
      <c r="CF48" s="107"/>
      <c r="CG48" s="101"/>
      <c r="CH48" s="102"/>
    </row>
    <row r="49" spans="1:86" ht="20.100000000000001" customHeight="1" thickTop="1" thickBot="1">
      <c r="A49" s="100"/>
      <c r="B49" s="101"/>
      <c r="C49" s="102"/>
      <c r="D49" s="110"/>
      <c r="E49" s="101"/>
      <c r="F49" s="101"/>
      <c r="G49" s="101"/>
      <c r="H49" s="101"/>
      <c r="I49" s="101"/>
      <c r="J49" s="101"/>
      <c r="K49" s="101"/>
      <c r="L49" s="101"/>
      <c r="M49" s="101"/>
      <c r="N49" s="103"/>
      <c r="O49" s="101"/>
      <c r="P49" s="102"/>
      <c r="Q49" s="101"/>
      <c r="R49" s="101"/>
      <c r="S49" s="101"/>
      <c r="T49" s="101"/>
      <c r="U49" s="101"/>
      <c r="V49" s="101"/>
      <c r="W49" s="101"/>
      <c r="X49" s="101"/>
      <c r="Y49" s="101"/>
      <c r="Z49" s="101"/>
      <c r="AA49" s="101"/>
      <c r="AB49" s="101"/>
      <c r="AC49" s="101"/>
      <c r="AD49" s="101"/>
      <c r="AE49" s="103"/>
      <c r="AF49" s="102"/>
      <c r="AG49" s="101"/>
      <c r="AH49" s="103"/>
      <c r="AI49" s="102"/>
      <c r="AJ49" s="101"/>
      <c r="AK49" s="101"/>
      <c r="AL49" s="101"/>
      <c r="AM49" s="102"/>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2"/>
      <c r="BT49" s="101"/>
      <c r="BU49" s="101"/>
      <c r="BV49" s="101"/>
      <c r="BW49" s="101"/>
      <c r="BX49" s="101"/>
      <c r="BY49" s="101"/>
      <c r="BZ49" s="101"/>
      <c r="CA49" s="101"/>
      <c r="CB49" s="101"/>
      <c r="CC49" s="101"/>
      <c r="CD49" s="101"/>
      <c r="CE49" s="101"/>
      <c r="CF49" s="107"/>
      <c r="CG49" s="101"/>
      <c r="CH49" s="102"/>
    </row>
    <row r="50" spans="1:86" ht="20.100000000000001" customHeight="1" thickTop="1" thickBot="1">
      <c r="A50" s="100"/>
      <c r="B50" s="101"/>
      <c r="C50" s="102"/>
      <c r="D50" s="110"/>
      <c r="E50" s="101"/>
      <c r="F50" s="101"/>
      <c r="G50" s="101"/>
      <c r="H50" s="101"/>
      <c r="I50" s="101"/>
      <c r="J50" s="101"/>
      <c r="K50" s="101"/>
      <c r="L50" s="101"/>
      <c r="M50" s="101"/>
      <c r="N50" s="103"/>
      <c r="O50" s="101"/>
      <c r="P50" s="102"/>
      <c r="Q50" s="101"/>
      <c r="R50" s="101"/>
      <c r="S50" s="101"/>
      <c r="T50" s="101"/>
      <c r="U50" s="101"/>
      <c r="V50" s="101"/>
      <c r="W50" s="101"/>
      <c r="X50" s="101"/>
      <c r="Y50" s="101"/>
      <c r="Z50" s="101"/>
      <c r="AA50" s="101"/>
      <c r="AB50" s="101"/>
      <c r="AC50" s="101"/>
      <c r="AD50" s="101"/>
      <c r="AE50" s="103"/>
      <c r="AF50" s="102"/>
      <c r="AG50" s="101"/>
      <c r="AH50" s="103"/>
      <c r="AI50" s="102"/>
      <c r="AJ50" s="101"/>
      <c r="AK50" s="101"/>
      <c r="AL50" s="101"/>
      <c r="AM50" s="102"/>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2"/>
      <c r="BT50" s="101"/>
      <c r="BU50" s="101"/>
      <c r="BV50" s="101"/>
      <c r="BW50" s="101"/>
      <c r="BX50" s="101"/>
      <c r="BY50" s="101"/>
      <c r="BZ50" s="101"/>
      <c r="CA50" s="101"/>
      <c r="CB50" s="101"/>
      <c r="CC50" s="101"/>
      <c r="CD50" s="101"/>
      <c r="CE50" s="101"/>
      <c r="CF50" s="107"/>
      <c r="CG50" s="101"/>
      <c r="CH50" s="102"/>
    </row>
    <row r="51" spans="1:86" ht="20.100000000000001" customHeight="1" thickTop="1" thickBot="1">
      <c r="A51" s="100"/>
      <c r="B51" s="101"/>
      <c r="C51" s="102"/>
      <c r="D51" s="110"/>
      <c r="E51" s="101"/>
      <c r="F51" s="101"/>
      <c r="G51" s="101"/>
      <c r="H51" s="101"/>
      <c r="I51" s="101"/>
      <c r="J51" s="101"/>
      <c r="K51" s="101"/>
      <c r="L51" s="101"/>
      <c r="M51" s="101"/>
      <c r="N51" s="103"/>
      <c r="O51" s="101"/>
      <c r="P51" s="102"/>
      <c r="Q51" s="101"/>
      <c r="R51" s="101"/>
      <c r="S51" s="101"/>
      <c r="T51" s="101"/>
      <c r="U51" s="101"/>
      <c r="V51" s="101"/>
      <c r="W51" s="101"/>
      <c r="X51" s="101"/>
      <c r="Y51" s="101"/>
      <c r="Z51" s="101"/>
      <c r="AA51" s="101"/>
      <c r="AB51" s="101"/>
      <c r="AC51" s="101"/>
      <c r="AD51" s="101"/>
      <c r="AE51" s="103"/>
      <c r="AF51" s="102"/>
      <c r="AG51" s="101"/>
      <c r="AH51" s="103"/>
      <c r="AI51" s="102"/>
      <c r="AJ51" s="101"/>
      <c r="AK51" s="101"/>
      <c r="AL51" s="101"/>
      <c r="AM51" s="102"/>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2"/>
      <c r="BT51" s="101"/>
      <c r="BU51" s="101"/>
      <c r="BV51" s="101"/>
      <c r="BW51" s="101"/>
      <c r="BX51" s="101"/>
      <c r="BY51" s="101"/>
      <c r="BZ51" s="101"/>
      <c r="CA51" s="101"/>
      <c r="CB51" s="101"/>
      <c r="CC51" s="101"/>
      <c r="CD51" s="101"/>
      <c r="CE51" s="101"/>
      <c r="CF51" s="107"/>
      <c r="CG51" s="101"/>
      <c r="CH51" s="102"/>
    </row>
    <row r="52" spans="1:86" ht="20.100000000000001" customHeight="1" thickTop="1" thickBot="1">
      <c r="A52" s="100"/>
      <c r="B52" s="101"/>
      <c r="C52" s="102"/>
      <c r="D52" s="111"/>
      <c r="E52" s="101"/>
      <c r="F52" s="101"/>
      <c r="G52" s="101"/>
      <c r="H52" s="101"/>
      <c r="I52" s="101"/>
      <c r="J52" s="101"/>
      <c r="K52" s="101"/>
      <c r="L52" s="101"/>
      <c r="M52" s="101"/>
      <c r="N52" s="103"/>
      <c r="O52" s="101"/>
      <c r="P52" s="102"/>
      <c r="Q52" s="101"/>
      <c r="R52" s="101"/>
      <c r="S52" s="101"/>
      <c r="T52" s="101"/>
      <c r="U52" s="101"/>
      <c r="V52" s="101"/>
      <c r="W52" s="101"/>
      <c r="X52" s="101"/>
      <c r="Y52" s="101"/>
      <c r="Z52" s="101"/>
      <c r="AA52" s="101"/>
      <c r="AB52" s="101"/>
      <c r="AC52" s="101"/>
      <c r="AD52" s="101"/>
      <c r="AE52" s="103"/>
      <c r="AF52" s="102"/>
      <c r="AG52" s="101"/>
      <c r="AH52" s="103"/>
      <c r="AI52" s="102"/>
      <c r="AJ52" s="101"/>
      <c r="AK52" s="101"/>
      <c r="AL52" s="101"/>
      <c r="AM52" s="102"/>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2"/>
      <c r="BT52" s="101"/>
      <c r="BU52" s="101"/>
      <c r="BV52" s="101"/>
      <c r="BW52" s="101"/>
      <c r="BX52" s="101"/>
      <c r="BY52" s="101"/>
      <c r="BZ52" s="101"/>
      <c r="CA52" s="101"/>
      <c r="CB52" s="101"/>
      <c r="CC52" s="101"/>
      <c r="CD52" s="101"/>
      <c r="CE52" s="101"/>
      <c r="CF52" s="107"/>
      <c r="CG52" s="101"/>
      <c r="CH52" s="102"/>
    </row>
    <row r="53" spans="1:86" ht="20.100000000000001" customHeight="1" thickTop="1" thickBot="1">
      <c r="A53" s="100"/>
      <c r="B53" s="101"/>
      <c r="C53" s="102"/>
      <c r="D53" s="110"/>
      <c r="E53" s="101"/>
      <c r="F53" s="101"/>
      <c r="G53" s="101"/>
      <c r="H53" s="101"/>
      <c r="I53" s="101"/>
      <c r="J53" s="101"/>
      <c r="K53" s="101"/>
      <c r="L53" s="101"/>
      <c r="M53" s="101"/>
      <c r="N53" s="103"/>
      <c r="O53" s="101"/>
      <c r="P53" s="102"/>
      <c r="Q53" s="101"/>
      <c r="R53" s="101"/>
      <c r="S53" s="101"/>
      <c r="T53" s="101"/>
      <c r="U53" s="101"/>
      <c r="V53" s="101"/>
      <c r="W53" s="101"/>
      <c r="X53" s="101"/>
      <c r="Y53" s="101"/>
      <c r="Z53" s="101"/>
      <c r="AA53" s="101"/>
      <c r="AB53" s="101"/>
      <c r="AC53" s="101"/>
      <c r="AD53" s="101"/>
      <c r="AE53" s="103"/>
      <c r="AF53" s="102"/>
      <c r="AG53" s="101"/>
      <c r="AH53" s="103"/>
      <c r="AI53" s="102"/>
      <c r="AJ53" s="101"/>
      <c r="AK53" s="101"/>
      <c r="AL53" s="101"/>
      <c r="AM53" s="102"/>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2"/>
      <c r="BT53" s="101"/>
      <c r="BU53" s="101"/>
      <c r="BV53" s="101"/>
      <c r="BW53" s="101"/>
      <c r="BX53" s="101"/>
      <c r="BY53" s="101"/>
      <c r="BZ53" s="101"/>
      <c r="CA53" s="101"/>
      <c r="CB53" s="101"/>
      <c r="CC53" s="101"/>
      <c r="CD53" s="101"/>
      <c r="CE53" s="101"/>
      <c r="CF53" s="107"/>
      <c r="CG53" s="101"/>
      <c r="CH53" s="102"/>
    </row>
    <row r="54" spans="1:86" ht="20.100000000000001" customHeight="1" thickTop="1" thickBot="1">
      <c r="A54" s="100"/>
      <c r="B54" s="101"/>
      <c r="C54" s="102"/>
      <c r="D54" s="106"/>
      <c r="E54" s="101"/>
      <c r="F54" s="101"/>
      <c r="G54" s="101"/>
      <c r="H54" s="101"/>
      <c r="I54" s="101"/>
      <c r="J54" s="101"/>
      <c r="K54" s="101"/>
      <c r="L54" s="101"/>
      <c r="M54" s="101"/>
      <c r="N54" s="103"/>
      <c r="O54" s="101"/>
      <c r="P54" s="102"/>
      <c r="Q54" s="101"/>
      <c r="R54" s="101"/>
      <c r="S54" s="101"/>
      <c r="T54" s="101"/>
      <c r="U54" s="101"/>
      <c r="V54" s="101"/>
      <c r="W54" s="101"/>
      <c r="X54" s="101"/>
      <c r="Y54" s="101"/>
      <c r="Z54" s="101"/>
      <c r="AA54" s="101"/>
      <c r="AB54" s="101"/>
      <c r="AC54" s="101"/>
      <c r="AD54" s="101"/>
      <c r="AE54" s="103"/>
      <c r="AF54" s="102"/>
      <c r="AG54" s="101"/>
      <c r="AH54" s="103"/>
      <c r="AI54" s="102"/>
      <c r="AJ54" s="101"/>
      <c r="AK54" s="101"/>
      <c r="AL54" s="101"/>
      <c r="AM54" s="102"/>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2"/>
      <c r="BT54" s="101"/>
      <c r="BU54" s="101"/>
      <c r="BV54" s="101"/>
      <c r="BW54" s="101"/>
      <c r="BX54" s="101"/>
      <c r="BY54" s="101"/>
      <c r="BZ54" s="101"/>
      <c r="CA54" s="101"/>
      <c r="CB54" s="101"/>
      <c r="CC54" s="101"/>
      <c r="CD54" s="101"/>
      <c r="CE54" s="101"/>
      <c r="CF54" s="107"/>
      <c r="CG54" s="101"/>
      <c r="CH54" s="102"/>
    </row>
    <row r="55" spans="1:86" ht="20.100000000000001" customHeight="1" thickTop="1" thickBot="1">
      <c r="A55" s="100"/>
      <c r="B55" s="101"/>
      <c r="C55" s="102"/>
      <c r="D55" s="106"/>
      <c r="E55" s="101"/>
      <c r="F55" s="101"/>
      <c r="G55" s="101"/>
      <c r="H55" s="101"/>
      <c r="I55" s="101"/>
      <c r="J55" s="101"/>
      <c r="K55" s="101"/>
      <c r="L55" s="101"/>
      <c r="M55" s="101"/>
      <c r="N55" s="103"/>
      <c r="O55" s="101"/>
      <c r="P55" s="102"/>
      <c r="Q55" s="101"/>
      <c r="R55" s="101"/>
      <c r="S55" s="101"/>
      <c r="T55" s="101"/>
      <c r="U55" s="101"/>
      <c r="V55" s="101"/>
      <c r="W55" s="101"/>
      <c r="X55" s="101"/>
      <c r="Y55" s="101"/>
      <c r="Z55" s="101"/>
      <c r="AA55" s="101"/>
      <c r="AB55" s="101"/>
      <c r="AC55" s="101"/>
      <c r="AD55" s="101"/>
      <c r="AE55" s="103"/>
      <c r="AF55" s="102"/>
      <c r="AG55" s="101"/>
      <c r="AH55" s="103"/>
      <c r="AI55" s="102"/>
      <c r="AJ55" s="101"/>
      <c r="AK55" s="101"/>
      <c r="AL55" s="101"/>
      <c r="AM55" s="102"/>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2"/>
      <c r="BT55" s="101"/>
      <c r="BU55" s="101"/>
      <c r="BV55" s="101"/>
      <c r="BW55" s="101"/>
      <c r="BX55" s="101"/>
      <c r="BY55" s="101"/>
      <c r="BZ55" s="101"/>
      <c r="CA55" s="101"/>
      <c r="CB55" s="101"/>
      <c r="CC55" s="101"/>
      <c r="CD55" s="101"/>
      <c r="CE55" s="101"/>
      <c r="CF55" s="107"/>
      <c r="CG55" s="101"/>
      <c r="CH55" s="102"/>
    </row>
    <row r="56" spans="1:86" ht="20.100000000000001" customHeight="1" thickTop="1" thickBot="1">
      <c r="A56" s="100"/>
      <c r="B56" s="101"/>
      <c r="C56" s="102"/>
      <c r="D56" s="113"/>
      <c r="E56" s="101"/>
      <c r="F56" s="101"/>
      <c r="G56" s="101"/>
      <c r="H56" s="101"/>
      <c r="I56" s="101"/>
      <c r="J56" s="101"/>
      <c r="K56" s="101"/>
      <c r="L56" s="101"/>
      <c r="M56" s="101"/>
      <c r="N56" s="103"/>
      <c r="O56" s="101"/>
      <c r="P56" s="102"/>
      <c r="Q56" s="101"/>
      <c r="R56" s="101"/>
      <c r="S56" s="101"/>
      <c r="T56" s="101"/>
      <c r="U56" s="101"/>
      <c r="V56" s="101"/>
      <c r="W56" s="101"/>
      <c r="X56" s="101"/>
      <c r="Y56" s="101"/>
      <c r="Z56" s="101"/>
      <c r="AA56" s="101"/>
      <c r="AB56" s="101"/>
      <c r="AC56" s="101"/>
      <c r="AD56" s="101"/>
      <c r="AE56" s="103"/>
      <c r="AF56" s="102"/>
      <c r="AG56" s="101"/>
      <c r="AH56" s="103"/>
      <c r="AI56" s="102"/>
      <c r="AJ56" s="101"/>
      <c r="AK56" s="101"/>
      <c r="AL56" s="101"/>
      <c r="AM56" s="102"/>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2"/>
      <c r="BT56" s="101"/>
      <c r="BU56" s="101"/>
      <c r="BV56" s="101"/>
      <c r="BW56" s="101"/>
      <c r="BX56" s="101"/>
      <c r="BY56" s="101"/>
      <c r="BZ56" s="101"/>
      <c r="CA56" s="101"/>
      <c r="CB56" s="101"/>
      <c r="CC56" s="101"/>
      <c r="CD56" s="101"/>
      <c r="CE56" s="101"/>
      <c r="CF56" s="107"/>
      <c r="CG56" s="101"/>
      <c r="CH56" s="102"/>
    </row>
    <row r="57" spans="1:86" ht="20.100000000000001" customHeight="1" thickTop="1" thickBot="1">
      <c r="A57" s="100"/>
      <c r="B57" s="101"/>
      <c r="C57" s="102"/>
      <c r="D57" s="105"/>
      <c r="E57" s="101"/>
      <c r="F57" s="101"/>
      <c r="G57" s="101"/>
      <c r="H57" s="101"/>
      <c r="I57" s="101"/>
      <c r="J57" s="101"/>
      <c r="K57" s="101"/>
      <c r="L57" s="101"/>
      <c r="M57" s="101"/>
      <c r="N57" s="103"/>
      <c r="O57" s="101"/>
      <c r="P57" s="102"/>
      <c r="Q57" s="101"/>
      <c r="R57" s="101"/>
      <c r="S57" s="101"/>
      <c r="T57" s="101"/>
      <c r="U57" s="101"/>
      <c r="V57" s="101"/>
      <c r="W57" s="101"/>
      <c r="X57" s="101"/>
      <c r="Y57" s="101"/>
      <c r="Z57" s="101"/>
      <c r="AA57" s="101"/>
      <c r="AB57" s="101"/>
      <c r="AC57" s="101"/>
      <c r="AD57" s="101"/>
      <c r="AE57" s="103"/>
      <c r="AF57" s="102"/>
      <c r="AG57" s="101"/>
      <c r="AH57" s="103"/>
      <c r="AI57" s="102"/>
      <c r="AJ57" s="101"/>
      <c r="AK57" s="101"/>
      <c r="AL57" s="101"/>
      <c r="AM57" s="102"/>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2"/>
      <c r="BT57" s="101"/>
      <c r="BU57" s="101"/>
      <c r="BV57" s="101"/>
      <c r="BW57" s="101"/>
      <c r="BX57" s="101"/>
      <c r="BY57" s="101"/>
      <c r="BZ57" s="101"/>
      <c r="CA57" s="101"/>
      <c r="CB57" s="101"/>
      <c r="CC57" s="101"/>
      <c r="CD57" s="101"/>
      <c r="CE57" s="101"/>
      <c r="CF57" s="107"/>
      <c r="CG57" s="101"/>
      <c r="CH57" s="102"/>
    </row>
    <row r="58" spans="1:86" ht="20.100000000000001" customHeight="1" thickTop="1" thickBot="1">
      <c r="A58" s="100"/>
      <c r="B58" s="101"/>
      <c r="C58" s="102"/>
      <c r="D58" s="105"/>
      <c r="E58" s="101"/>
      <c r="F58" s="101"/>
      <c r="G58" s="101"/>
      <c r="H58" s="101"/>
      <c r="I58" s="101"/>
      <c r="J58" s="101"/>
      <c r="K58" s="101"/>
      <c r="L58" s="101"/>
      <c r="M58" s="101"/>
      <c r="N58" s="103"/>
      <c r="O58" s="101"/>
      <c r="P58" s="102"/>
      <c r="Q58" s="101"/>
      <c r="R58" s="101"/>
      <c r="S58" s="101"/>
      <c r="T58" s="101"/>
      <c r="U58" s="101"/>
      <c r="V58" s="101"/>
      <c r="W58" s="101"/>
      <c r="X58" s="101"/>
      <c r="Y58" s="101"/>
      <c r="Z58" s="101"/>
      <c r="AA58" s="101"/>
      <c r="AB58" s="101"/>
      <c r="AC58" s="101"/>
      <c r="AD58" s="101"/>
      <c r="AE58" s="103"/>
      <c r="AF58" s="102"/>
      <c r="AG58" s="101"/>
      <c r="AH58" s="103"/>
      <c r="AI58" s="102"/>
      <c r="AJ58" s="101"/>
      <c r="AK58" s="101"/>
      <c r="AL58" s="101"/>
      <c r="AM58" s="102"/>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2"/>
      <c r="BT58" s="101"/>
      <c r="BU58" s="101"/>
      <c r="BV58" s="101"/>
      <c r="BW58" s="101"/>
      <c r="BX58" s="101"/>
      <c r="BY58" s="101"/>
      <c r="BZ58" s="101"/>
      <c r="CA58" s="101"/>
      <c r="CB58" s="101"/>
      <c r="CC58" s="101"/>
      <c r="CD58" s="101"/>
      <c r="CE58" s="101"/>
      <c r="CF58" s="107"/>
      <c r="CG58" s="101"/>
      <c r="CH58" s="102"/>
    </row>
    <row r="59" spans="1:86" ht="20.100000000000001" customHeight="1" thickTop="1" thickBot="1">
      <c r="A59" s="100"/>
      <c r="B59" s="101"/>
      <c r="C59" s="102"/>
      <c r="D59" s="108"/>
      <c r="E59" s="101"/>
      <c r="F59" s="101"/>
      <c r="G59" s="101"/>
      <c r="H59" s="101"/>
      <c r="I59" s="101"/>
      <c r="J59" s="101"/>
      <c r="K59" s="101"/>
      <c r="L59" s="101"/>
      <c r="M59" s="101"/>
      <c r="N59" s="103"/>
      <c r="O59" s="101"/>
      <c r="P59" s="102"/>
      <c r="Q59" s="101"/>
      <c r="R59" s="101"/>
      <c r="S59" s="101"/>
      <c r="T59" s="101"/>
      <c r="U59" s="101"/>
      <c r="V59" s="101"/>
      <c r="W59" s="101"/>
      <c r="X59" s="101"/>
      <c r="Y59" s="101"/>
      <c r="Z59" s="101"/>
      <c r="AA59" s="101"/>
      <c r="AB59" s="101"/>
      <c r="AC59" s="101"/>
      <c r="AD59" s="101"/>
      <c r="AE59" s="103"/>
      <c r="AF59" s="102"/>
      <c r="AG59" s="101"/>
      <c r="AH59" s="103"/>
      <c r="AI59" s="102"/>
      <c r="AJ59" s="101"/>
      <c r="AK59" s="101"/>
      <c r="AL59" s="101"/>
      <c r="AM59" s="102"/>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2"/>
      <c r="BT59" s="101"/>
      <c r="BU59" s="101"/>
      <c r="BV59" s="101"/>
      <c r="BW59" s="101"/>
      <c r="BX59" s="101"/>
      <c r="BY59" s="101"/>
      <c r="BZ59" s="101"/>
      <c r="CA59" s="101"/>
      <c r="CB59" s="101"/>
      <c r="CC59" s="101"/>
      <c r="CD59" s="101"/>
      <c r="CE59" s="101"/>
      <c r="CF59" s="107"/>
      <c r="CG59" s="101"/>
      <c r="CH59" s="102"/>
    </row>
    <row r="60" spans="1:86" ht="20.100000000000001" customHeight="1" thickTop="1" thickBot="1">
      <c r="A60" s="100"/>
      <c r="B60" s="101"/>
      <c r="C60" s="102"/>
      <c r="D60" s="108"/>
      <c r="E60" s="101"/>
      <c r="F60" s="101"/>
      <c r="G60" s="101"/>
      <c r="H60" s="101"/>
      <c r="I60" s="101"/>
      <c r="J60" s="101"/>
      <c r="K60" s="101"/>
      <c r="L60" s="101"/>
      <c r="M60" s="101"/>
      <c r="N60" s="103"/>
      <c r="O60" s="101"/>
      <c r="P60" s="102"/>
      <c r="Q60" s="101"/>
      <c r="R60" s="101"/>
      <c r="S60" s="101"/>
      <c r="T60" s="101"/>
      <c r="U60" s="101"/>
      <c r="V60" s="101"/>
      <c r="W60" s="101"/>
      <c r="X60" s="101"/>
      <c r="Y60" s="101"/>
      <c r="Z60" s="101"/>
      <c r="AA60" s="101"/>
      <c r="AB60" s="101"/>
      <c r="AC60" s="101"/>
      <c r="AD60" s="101"/>
      <c r="AE60" s="103"/>
      <c r="AF60" s="102"/>
      <c r="AG60" s="101"/>
      <c r="AH60" s="103"/>
      <c r="AI60" s="102"/>
      <c r="AJ60" s="101"/>
      <c r="AK60" s="101"/>
      <c r="AL60" s="101"/>
      <c r="AM60" s="102"/>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2"/>
      <c r="BT60" s="101"/>
      <c r="BU60" s="101"/>
      <c r="BV60" s="101"/>
      <c r="BW60" s="101"/>
      <c r="BX60" s="101"/>
      <c r="BY60" s="101"/>
      <c r="BZ60" s="101"/>
      <c r="CA60" s="101"/>
      <c r="CB60" s="101"/>
      <c r="CC60" s="101"/>
      <c r="CD60" s="101"/>
      <c r="CE60" s="101"/>
      <c r="CF60" s="107"/>
      <c r="CG60" s="101"/>
      <c r="CH60" s="102"/>
    </row>
    <row r="61" spans="1:86" ht="20.100000000000001" customHeight="1" thickTop="1" thickBot="1">
      <c r="A61" s="100"/>
      <c r="B61" s="101"/>
      <c r="C61" s="102"/>
      <c r="D61" s="110"/>
      <c r="E61" s="101"/>
      <c r="F61" s="101"/>
      <c r="G61" s="101"/>
      <c r="H61" s="101"/>
      <c r="I61" s="101"/>
      <c r="J61" s="101"/>
      <c r="K61" s="101"/>
      <c r="L61" s="101"/>
      <c r="M61" s="101"/>
      <c r="N61" s="103"/>
      <c r="O61" s="101"/>
      <c r="P61" s="102"/>
      <c r="Q61" s="101"/>
      <c r="R61" s="101"/>
      <c r="S61" s="101"/>
      <c r="T61" s="101"/>
      <c r="U61" s="101"/>
      <c r="V61" s="101"/>
      <c r="W61" s="101"/>
      <c r="X61" s="101"/>
      <c r="Y61" s="101"/>
      <c r="Z61" s="101"/>
      <c r="AA61" s="101"/>
      <c r="AB61" s="101"/>
      <c r="AC61" s="101"/>
      <c r="AD61" s="101"/>
      <c r="AE61" s="103"/>
      <c r="AF61" s="102"/>
      <c r="AG61" s="101"/>
      <c r="AH61" s="103"/>
      <c r="AI61" s="102"/>
      <c r="AJ61" s="101"/>
      <c r="AK61" s="101"/>
      <c r="AL61" s="101"/>
      <c r="AM61" s="102"/>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2"/>
      <c r="BT61" s="101"/>
      <c r="BU61" s="101"/>
      <c r="BV61" s="101"/>
      <c r="BW61" s="101"/>
      <c r="BX61" s="101"/>
      <c r="BY61" s="101"/>
      <c r="BZ61" s="101"/>
      <c r="CA61" s="101"/>
      <c r="CB61" s="101"/>
      <c r="CC61" s="101"/>
      <c r="CD61" s="101"/>
      <c r="CE61" s="101"/>
      <c r="CF61" s="107"/>
      <c r="CG61" s="101"/>
      <c r="CH61" s="102"/>
    </row>
    <row r="62" spans="1:86" ht="20.100000000000001" customHeight="1" thickTop="1" thickBot="1">
      <c r="A62" s="100"/>
      <c r="B62" s="101"/>
      <c r="C62" s="102"/>
      <c r="D62" s="113"/>
      <c r="E62" s="101"/>
      <c r="F62" s="101"/>
      <c r="G62" s="101"/>
      <c r="H62" s="101"/>
      <c r="I62" s="101"/>
      <c r="J62" s="101"/>
      <c r="K62" s="101"/>
      <c r="L62" s="101"/>
      <c r="M62" s="101"/>
      <c r="N62" s="103"/>
      <c r="O62" s="101"/>
      <c r="P62" s="102"/>
      <c r="Q62" s="101"/>
      <c r="R62" s="101"/>
      <c r="S62" s="101"/>
      <c r="T62" s="101"/>
      <c r="U62" s="101"/>
      <c r="V62" s="101"/>
      <c r="W62" s="101"/>
      <c r="X62" s="101"/>
      <c r="Y62" s="101"/>
      <c r="Z62" s="101"/>
      <c r="AA62" s="101"/>
      <c r="AB62" s="101"/>
      <c r="AC62" s="101"/>
      <c r="AD62" s="101"/>
      <c r="AE62" s="103"/>
      <c r="AF62" s="102"/>
      <c r="AG62" s="101"/>
      <c r="AH62" s="103"/>
      <c r="AI62" s="102"/>
      <c r="AJ62" s="101"/>
      <c r="AK62" s="101"/>
      <c r="AL62" s="101"/>
      <c r="AM62" s="102"/>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2"/>
      <c r="BT62" s="101"/>
      <c r="BU62" s="101"/>
      <c r="BV62" s="101"/>
      <c r="BW62" s="101"/>
      <c r="BX62" s="101"/>
      <c r="BY62" s="101"/>
      <c r="BZ62" s="101"/>
      <c r="CA62" s="101"/>
      <c r="CB62" s="101"/>
      <c r="CC62" s="101"/>
      <c r="CD62" s="101"/>
      <c r="CE62" s="101"/>
      <c r="CF62" s="107"/>
      <c r="CG62" s="101"/>
      <c r="CH62" s="102"/>
    </row>
    <row r="63" spans="1:86" ht="20.100000000000001" customHeight="1" thickTop="1" thickBot="1">
      <c r="A63" s="100"/>
      <c r="B63" s="101"/>
      <c r="C63" s="102"/>
      <c r="D63" s="118"/>
      <c r="E63" s="101"/>
      <c r="F63" s="101"/>
      <c r="G63" s="101"/>
      <c r="H63" s="101"/>
      <c r="I63" s="101"/>
      <c r="J63" s="101"/>
      <c r="K63" s="101"/>
      <c r="L63" s="101"/>
      <c r="M63" s="101"/>
      <c r="N63" s="103"/>
      <c r="O63" s="101"/>
      <c r="P63" s="102"/>
      <c r="Q63" s="101"/>
      <c r="R63" s="101"/>
      <c r="S63" s="101"/>
      <c r="T63" s="101"/>
      <c r="U63" s="101"/>
      <c r="V63" s="101"/>
      <c r="W63" s="101"/>
      <c r="X63" s="101"/>
      <c r="Y63" s="101"/>
      <c r="Z63" s="101"/>
      <c r="AA63" s="101"/>
      <c r="AB63" s="101"/>
      <c r="AC63" s="101"/>
      <c r="AD63" s="101"/>
      <c r="AE63" s="103"/>
      <c r="AF63" s="102"/>
      <c r="AG63" s="101"/>
      <c r="AH63" s="103"/>
      <c r="AI63" s="102"/>
      <c r="AJ63" s="101"/>
      <c r="AK63" s="101"/>
      <c r="AL63" s="101"/>
      <c r="AM63" s="102"/>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2"/>
      <c r="BT63" s="101"/>
      <c r="BU63" s="101"/>
      <c r="BV63" s="101"/>
      <c r="BW63" s="101"/>
      <c r="BX63" s="101"/>
      <c r="BY63" s="101"/>
      <c r="BZ63" s="101"/>
      <c r="CA63" s="101"/>
      <c r="CB63" s="101"/>
      <c r="CC63" s="101"/>
      <c r="CD63" s="101"/>
      <c r="CE63" s="101"/>
      <c r="CF63" s="107"/>
      <c r="CG63" s="101"/>
      <c r="CH63" s="102"/>
    </row>
    <row r="64" spans="1:86" ht="20.100000000000001" customHeight="1" thickTop="1" thickBot="1">
      <c r="A64" s="100"/>
      <c r="B64" s="101"/>
      <c r="C64" s="102"/>
      <c r="D64" s="113"/>
      <c r="E64" s="101"/>
      <c r="F64" s="101"/>
      <c r="G64" s="101"/>
      <c r="H64" s="101"/>
      <c r="I64" s="101"/>
      <c r="J64" s="101"/>
      <c r="K64" s="101"/>
      <c r="L64" s="101"/>
      <c r="M64" s="101"/>
      <c r="N64" s="103"/>
      <c r="O64" s="101"/>
      <c r="P64" s="102"/>
      <c r="Q64" s="101"/>
      <c r="R64" s="101"/>
      <c r="S64" s="101"/>
      <c r="T64" s="101"/>
      <c r="U64" s="101"/>
      <c r="V64" s="101"/>
      <c r="W64" s="101"/>
      <c r="X64" s="101"/>
      <c r="Y64" s="101"/>
      <c r="Z64" s="101"/>
      <c r="AA64" s="101"/>
      <c r="AB64" s="101"/>
      <c r="AC64" s="101"/>
      <c r="AD64" s="101"/>
      <c r="AE64" s="103"/>
      <c r="AF64" s="102"/>
      <c r="AG64" s="101"/>
      <c r="AH64" s="103"/>
      <c r="AI64" s="102"/>
      <c r="AJ64" s="101"/>
      <c r="AK64" s="101"/>
      <c r="AL64" s="101"/>
      <c r="AM64" s="102"/>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2"/>
      <c r="BT64" s="101"/>
      <c r="BU64" s="101"/>
      <c r="BV64" s="101"/>
      <c r="BW64" s="101"/>
      <c r="BX64" s="101"/>
      <c r="BY64" s="101"/>
      <c r="BZ64" s="101"/>
      <c r="CA64" s="101"/>
      <c r="CB64" s="101"/>
      <c r="CC64" s="101"/>
      <c r="CD64" s="101"/>
      <c r="CE64" s="101"/>
      <c r="CF64" s="107"/>
      <c r="CG64" s="101"/>
      <c r="CH64" s="102"/>
    </row>
    <row r="65" spans="1:86" ht="20.100000000000001" customHeight="1" thickTop="1" thickBot="1">
      <c r="A65" s="100"/>
      <c r="B65" s="101"/>
      <c r="C65" s="102"/>
      <c r="D65" s="109"/>
      <c r="E65" s="101"/>
      <c r="F65" s="101"/>
      <c r="G65" s="101"/>
      <c r="H65" s="101"/>
      <c r="I65" s="101"/>
      <c r="J65" s="101"/>
      <c r="K65" s="101"/>
      <c r="L65" s="101"/>
      <c r="M65" s="101"/>
      <c r="N65" s="103"/>
      <c r="O65" s="101"/>
      <c r="P65" s="102"/>
      <c r="Q65" s="101"/>
      <c r="R65" s="101"/>
      <c r="S65" s="101"/>
      <c r="T65" s="101"/>
      <c r="U65" s="101"/>
      <c r="V65" s="101"/>
      <c r="W65" s="101"/>
      <c r="X65" s="101"/>
      <c r="Y65" s="101"/>
      <c r="Z65" s="101"/>
      <c r="AA65" s="101"/>
      <c r="AB65" s="101"/>
      <c r="AC65" s="101"/>
      <c r="AD65" s="101"/>
      <c r="AE65" s="103"/>
      <c r="AF65" s="102"/>
      <c r="AG65" s="101"/>
      <c r="AH65" s="103"/>
      <c r="AI65" s="102"/>
      <c r="AJ65" s="101"/>
      <c r="AK65" s="101"/>
      <c r="AL65" s="101"/>
      <c r="AM65" s="102"/>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2"/>
      <c r="BT65" s="101"/>
      <c r="BU65" s="101"/>
      <c r="BV65" s="101"/>
      <c r="BW65" s="101"/>
      <c r="BX65" s="101"/>
      <c r="BY65" s="101"/>
      <c r="BZ65" s="101"/>
      <c r="CA65" s="101"/>
      <c r="CB65" s="101"/>
      <c r="CC65" s="101"/>
      <c r="CD65" s="101"/>
      <c r="CE65" s="101"/>
      <c r="CF65" s="107"/>
      <c r="CG65" s="101"/>
      <c r="CH65" s="102"/>
    </row>
    <row r="66" spans="1:86" ht="20.100000000000001" customHeight="1" thickTop="1" thickBot="1">
      <c r="A66" s="100"/>
      <c r="B66" s="101"/>
      <c r="C66" s="102"/>
      <c r="D66" s="109"/>
      <c r="E66" s="101"/>
      <c r="F66" s="101"/>
      <c r="G66" s="101"/>
      <c r="H66" s="101"/>
      <c r="I66" s="101"/>
      <c r="J66" s="101"/>
      <c r="K66" s="101"/>
      <c r="L66" s="101"/>
      <c r="M66" s="101"/>
      <c r="N66" s="103"/>
      <c r="O66" s="101"/>
      <c r="P66" s="102"/>
      <c r="Q66" s="101"/>
      <c r="R66" s="101"/>
      <c r="S66" s="101"/>
      <c r="T66" s="101"/>
      <c r="U66" s="101"/>
      <c r="V66" s="101"/>
      <c r="W66" s="101"/>
      <c r="X66" s="101"/>
      <c r="Y66" s="101"/>
      <c r="Z66" s="101"/>
      <c r="AA66" s="101"/>
      <c r="AB66" s="101"/>
      <c r="AC66" s="101"/>
      <c r="AD66" s="101"/>
      <c r="AE66" s="103"/>
      <c r="AF66" s="102"/>
      <c r="AG66" s="101"/>
      <c r="AH66" s="103"/>
      <c r="AI66" s="102"/>
      <c r="AJ66" s="101"/>
      <c r="AK66" s="101"/>
      <c r="AL66" s="101"/>
      <c r="AM66" s="102"/>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2"/>
      <c r="BT66" s="101"/>
      <c r="BU66" s="101"/>
      <c r="BV66" s="101"/>
      <c r="BW66" s="101"/>
      <c r="BX66" s="101"/>
      <c r="BY66" s="101"/>
      <c r="BZ66" s="101"/>
      <c r="CA66" s="101"/>
      <c r="CB66" s="101"/>
      <c r="CC66" s="101"/>
      <c r="CD66" s="101"/>
      <c r="CE66" s="101"/>
      <c r="CF66" s="101"/>
      <c r="CG66" s="101"/>
      <c r="CH66" s="102"/>
    </row>
    <row r="67" spans="1:86" ht="20.100000000000001" customHeight="1" thickTop="1" thickBot="1">
      <c r="A67" s="100"/>
      <c r="B67" s="101"/>
      <c r="C67" s="102"/>
      <c r="D67" s="104"/>
      <c r="E67" s="101"/>
      <c r="F67" s="101"/>
      <c r="G67" s="101"/>
      <c r="H67" s="101"/>
      <c r="I67" s="101"/>
      <c r="J67" s="101"/>
      <c r="K67" s="101"/>
      <c r="L67" s="101"/>
      <c r="M67" s="101"/>
      <c r="N67" s="103"/>
      <c r="O67" s="101"/>
      <c r="P67" s="102"/>
      <c r="Q67" s="101"/>
      <c r="R67" s="101"/>
      <c r="S67" s="101"/>
      <c r="T67" s="101"/>
      <c r="U67" s="101"/>
      <c r="V67" s="101"/>
      <c r="W67" s="101"/>
      <c r="X67" s="101"/>
      <c r="Y67" s="101"/>
      <c r="Z67" s="101"/>
      <c r="AA67" s="101"/>
      <c r="AB67" s="101"/>
      <c r="AC67" s="101"/>
      <c r="AD67" s="101"/>
      <c r="AE67" s="103"/>
      <c r="AF67" s="102"/>
      <c r="AG67" s="101"/>
      <c r="AH67" s="103"/>
      <c r="AI67" s="102"/>
      <c r="AJ67" s="101"/>
      <c r="AK67" s="101"/>
      <c r="AL67" s="101"/>
      <c r="AM67" s="102"/>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2"/>
      <c r="BT67" s="101"/>
      <c r="BU67" s="101"/>
      <c r="BV67" s="101"/>
      <c r="BW67" s="101"/>
      <c r="BX67" s="101"/>
      <c r="BY67" s="101"/>
      <c r="BZ67" s="101"/>
      <c r="CA67" s="101"/>
      <c r="CB67" s="101"/>
      <c r="CC67" s="101"/>
      <c r="CD67" s="101"/>
      <c r="CE67" s="101"/>
      <c r="CF67" s="101"/>
      <c r="CG67" s="101"/>
      <c r="CH67" s="102"/>
    </row>
    <row r="68" spans="1:86" ht="20.100000000000001" customHeight="1" thickTop="1" thickBot="1">
      <c r="A68" s="100"/>
      <c r="B68" s="101"/>
      <c r="C68" s="102"/>
      <c r="D68" s="114"/>
      <c r="E68" s="101"/>
      <c r="F68" s="101"/>
      <c r="G68" s="101"/>
      <c r="H68" s="101"/>
      <c r="I68" s="101"/>
      <c r="J68" s="101"/>
      <c r="K68" s="101"/>
      <c r="L68" s="101"/>
      <c r="M68" s="101"/>
      <c r="N68" s="103"/>
      <c r="O68" s="101"/>
      <c r="P68" s="102"/>
      <c r="Q68" s="101"/>
      <c r="R68" s="101"/>
      <c r="S68" s="101"/>
      <c r="T68" s="101"/>
      <c r="U68" s="101"/>
      <c r="V68" s="101"/>
      <c r="W68" s="101"/>
      <c r="X68" s="101"/>
      <c r="Y68" s="101"/>
      <c r="Z68" s="101"/>
      <c r="AA68" s="101"/>
      <c r="AB68" s="101"/>
      <c r="AC68" s="101"/>
      <c r="AD68" s="101"/>
      <c r="AE68" s="103"/>
      <c r="AF68" s="102"/>
      <c r="AG68" s="101"/>
      <c r="AH68" s="103"/>
      <c r="AI68" s="102"/>
      <c r="AJ68" s="101"/>
      <c r="AK68" s="101"/>
      <c r="AL68" s="101"/>
      <c r="AM68" s="102"/>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2"/>
      <c r="BT68" s="101"/>
      <c r="BU68" s="101"/>
      <c r="BV68" s="101"/>
      <c r="BW68" s="101"/>
      <c r="BX68" s="101"/>
      <c r="BY68" s="101"/>
      <c r="BZ68" s="101"/>
      <c r="CA68" s="101"/>
      <c r="CB68" s="101"/>
      <c r="CC68" s="101"/>
      <c r="CD68" s="101"/>
      <c r="CE68" s="101"/>
      <c r="CF68" s="101"/>
      <c r="CG68" s="101"/>
      <c r="CH68" s="102"/>
    </row>
    <row r="69" spans="1:86" ht="20.100000000000001" customHeight="1" thickTop="1" thickBot="1">
      <c r="A69" s="100"/>
      <c r="B69" s="101"/>
      <c r="C69" s="102"/>
      <c r="D69" s="112"/>
      <c r="E69" s="101"/>
      <c r="F69" s="101"/>
      <c r="G69" s="101"/>
      <c r="H69" s="101"/>
      <c r="I69" s="101"/>
      <c r="J69" s="101"/>
      <c r="K69" s="101"/>
      <c r="L69" s="101"/>
      <c r="M69" s="101"/>
      <c r="N69" s="103"/>
      <c r="O69" s="101"/>
      <c r="P69" s="102"/>
      <c r="Q69" s="101"/>
      <c r="R69" s="101"/>
      <c r="S69" s="101"/>
      <c r="T69" s="101"/>
      <c r="U69" s="101"/>
      <c r="V69" s="101"/>
      <c r="W69" s="101"/>
      <c r="X69" s="101"/>
      <c r="Y69" s="101"/>
      <c r="Z69" s="101"/>
      <c r="AA69" s="101"/>
      <c r="AB69" s="101"/>
      <c r="AC69" s="101"/>
      <c r="AD69" s="101"/>
      <c r="AE69" s="103"/>
      <c r="AF69" s="102"/>
      <c r="AG69" s="101"/>
      <c r="AH69" s="103"/>
      <c r="AI69" s="102"/>
      <c r="AJ69" s="101"/>
      <c r="AK69" s="101"/>
      <c r="AL69" s="101"/>
      <c r="AM69" s="102"/>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2"/>
      <c r="BT69" s="101"/>
      <c r="BU69" s="101"/>
      <c r="BV69" s="101"/>
      <c r="BW69" s="101"/>
      <c r="BX69" s="101"/>
      <c r="BY69" s="101"/>
      <c r="BZ69" s="101"/>
      <c r="CA69" s="101"/>
      <c r="CB69" s="101"/>
      <c r="CC69" s="101"/>
      <c r="CD69" s="101"/>
      <c r="CE69" s="101"/>
      <c r="CF69" s="101"/>
      <c r="CG69" s="101"/>
      <c r="CH69" s="102"/>
    </row>
    <row r="70" spans="1:86" ht="20.100000000000001" customHeight="1" thickTop="1" thickBot="1">
      <c r="A70" s="100"/>
      <c r="B70" s="101"/>
      <c r="C70" s="102"/>
      <c r="D70" s="117"/>
      <c r="E70" s="101"/>
      <c r="F70" s="101"/>
      <c r="G70" s="101"/>
      <c r="H70" s="101"/>
      <c r="I70" s="101"/>
      <c r="J70" s="101"/>
      <c r="K70" s="101"/>
      <c r="L70" s="101"/>
      <c r="M70" s="101"/>
      <c r="N70" s="103"/>
      <c r="O70" s="101"/>
      <c r="P70" s="102"/>
      <c r="Q70" s="101"/>
      <c r="R70" s="101"/>
      <c r="S70" s="101"/>
      <c r="T70" s="101"/>
      <c r="U70" s="101"/>
      <c r="V70" s="101"/>
      <c r="W70" s="101"/>
      <c r="X70" s="101"/>
      <c r="Y70" s="101"/>
      <c r="Z70" s="101"/>
      <c r="AA70" s="101"/>
      <c r="AB70" s="101"/>
      <c r="AC70" s="101"/>
      <c r="AD70" s="101"/>
      <c r="AE70" s="103"/>
      <c r="AF70" s="102"/>
      <c r="AG70" s="101"/>
      <c r="AH70" s="103"/>
      <c r="AI70" s="102"/>
      <c r="AJ70" s="101"/>
      <c r="AK70" s="101"/>
      <c r="AL70" s="101"/>
      <c r="AM70" s="102"/>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2"/>
      <c r="BT70" s="101"/>
      <c r="BU70" s="101"/>
      <c r="BV70" s="101"/>
      <c r="BW70" s="101"/>
      <c r="BX70" s="101"/>
      <c r="BY70" s="101"/>
      <c r="BZ70" s="101"/>
      <c r="CA70" s="101"/>
      <c r="CB70" s="101"/>
      <c r="CC70" s="101"/>
      <c r="CD70" s="101"/>
      <c r="CE70" s="101"/>
      <c r="CF70" s="101"/>
      <c r="CG70" s="101"/>
      <c r="CH70" s="102"/>
    </row>
    <row r="71" spans="1:86" ht="20.100000000000001" customHeight="1" thickTop="1" thickBot="1">
      <c r="A71" s="100"/>
      <c r="B71" s="101"/>
      <c r="C71" s="102"/>
      <c r="D71" s="104"/>
      <c r="E71" s="101"/>
      <c r="F71" s="101"/>
      <c r="G71" s="101"/>
      <c r="H71" s="101"/>
      <c r="I71" s="101"/>
      <c r="J71" s="101"/>
      <c r="K71" s="101"/>
      <c r="L71" s="101"/>
      <c r="M71" s="101"/>
      <c r="N71" s="103"/>
      <c r="O71" s="101"/>
      <c r="P71" s="102"/>
      <c r="Q71" s="101"/>
      <c r="R71" s="101"/>
      <c r="S71" s="101"/>
      <c r="T71" s="101"/>
      <c r="U71" s="101"/>
      <c r="V71" s="101"/>
      <c r="W71" s="101"/>
      <c r="X71" s="101"/>
      <c r="Y71" s="101"/>
      <c r="Z71" s="101"/>
      <c r="AA71" s="101"/>
      <c r="AB71" s="101"/>
      <c r="AC71" s="101"/>
      <c r="AD71" s="101"/>
      <c r="AE71" s="103"/>
      <c r="AF71" s="102"/>
      <c r="AG71" s="101"/>
      <c r="AH71" s="103"/>
      <c r="AI71" s="102"/>
      <c r="AJ71" s="101"/>
      <c r="AK71" s="101"/>
      <c r="AL71" s="101"/>
      <c r="AM71" s="102"/>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2"/>
      <c r="BT71" s="101"/>
      <c r="BU71" s="101"/>
      <c r="BV71" s="101"/>
      <c r="BW71" s="101"/>
      <c r="BX71" s="101"/>
      <c r="BY71" s="101"/>
      <c r="BZ71" s="101"/>
      <c r="CA71" s="101"/>
      <c r="CB71" s="101"/>
      <c r="CC71" s="101"/>
      <c r="CD71" s="101"/>
      <c r="CE71" s="101"/>
      <c r="CF71" s="101"/>
      <c r="CG71" s="101"/>
      <c r="CH71" s="102"/>
    </row>
    <row r="72" spans="1:86" ht="20.100000000000001" customHeight="1" thickTop="1" thickBot="1">
      <c r="A72" s="100"/>
      <c r="B72" s="101"/>
      <c r="C72" s="102"/>
      <c r="D72" s="114"/>
      <c r="E72" s="101"/>
      <c r="F72" s="101"/>
      <c r="G72" s="101"/>
      <c r="H72" s="101"/>
      <c r="I72" s="101"/>
      <c r="J72" s="101"/>
      <c r="K72" s="101"/>
      <c r="L72" s="101"/>
      <c r="M72" s="101"/>
      <c r="N72" s="103"/>
      <c r="O72" s="101"/>
      <c r="P72" s="102"/>
      <c r="Q72" s="101"/>
      <c r="R72" s="101"/>
      <c r="S72" s="101"/>
      <c r="T72" s="101"/>
      <c r="U72" s="101"/>
      <c r="V72" s="101"/>
      <c r="W72" s="101"/>
      <c r="X72" s="101"/>
      <c r="Y72" s="101"/>
      <c r="Z72" s="101"/>
      <c r="AA72" s="101"/>
      <c r="AB72" s="101"/>
      <c r="AC72" s="101"/>
      <c r="AD72" s="101"/>
      <c r="AE72" s="103"/>
      <c r="AF72" s="102"/>
      <c r="AG72" s="101"/>
      <c r="AH72" s="103"/>
      <c r="AI72" s="102"/>
      <c r="AJ72" s="101"/>
      <c r="AK72" s="101"/>
      <c r="AL72" s="101"/>
      <c r="AM72" s="102"/>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2"/>
      <c r="BT72" s="101"/>
      <c r="BU72" s="101"/>
      <c r="BV72" s="101"/>
      <c r="BW72" s="101"/>
      <c r="BX72" s="101"/>
      <c r="BY72" s="101"/>
      <c r="BZ72" s="101"/>
      <c r="CA72" s="101"/>
      <c r="CB72" s="101"/>
      <c r="CC72" s="101"/>
      <c r="CD72" s="101"/>
      <c r="CE72" s="101"/>
      <c r="CF72" s="101"/>
      <c r="CG72" s="101"/>
      <c r="CH72" s="102"/>
    </row>
    <row r="73" spans="1:86" ht="20.100000000000001" customHeight="1" thickTop="1" thickBot="1">
      <c r="A73" s="100"/>
      <c r="B73" s="101"/>
      <c r="C73" s="102"/>
      <c r="D73" s="104"/>
      <c r="E73" s="101"/>
      <c r="F73" s="101"/>
      <c r="G73" s="101"/>
      <c r="H73" s="101"/>
      <c r="I73" s="101"/>
      <c r="J73" s="101"/>
      <c r="K73" s="101"/>
      <c r="L73" s="101"/>
      <c r="M73" s="101"/>
      <c r="N73" s="103"/>
      <c r="O73" s="101"/>
      <c r="P73" s="102"/>
      <c r="Q73" s="101"/>
      <c r="R73" s="101"/>
      <c r="S73" s="101"/>
      <c r="T73" s="101"/>
      <c r="U73" s="101"/>
      <c r="V73" s="101"/>
      <c r="W73" s="101"/>
      <c r="X73" s="101"/>
      <c r="Y73" s="101"/>
      <c r="Z73" s="101"/>
      <c r="AA73" s="101"/>
      <c r="AB73" s="101"/>
      <c r="AC73" s="101"/>
      <c r="AD73" s="101"/>
      <c r="AE73" s="103"/>
      <c r="AF73" s="102"/>
      <c r="AG73" s="101"/>
      <c r="AH73" s="103"/>
      <c r="AI73" s="102"/>
      <c r="AJ73" s="101"/>
      <c r="AK73" s="101"/>
      <c r="AL73" s="101"/>
      <c r="AM73" s="102"/>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2"/>
      <c r="BT73" s="101"/>
      <c r="BU73" s="101"/>
      <c r="BV73" s="101"/>
      <c r="BW73" s="101"/>
      <c r="BX73" s="101"/>
      <c r="BY73" s="101"/>
      <c r="BZ73" s="101"/>
      <c r="CA73" s="101"/>
      <c r="CB73" s="101"/>
      <c r="CC73" s="101"/>
      <c r="CD73" s="101"/>
      <c r="CE73" s="101"/>
      <c r="CF73" s="101"/>
      <c r="CG73" s="101"/>
      <c r="CH73" s="102"/>
    </row>
    <row r="74" spans="1:86" ht="20.100000000000001" customHeight="1" thickTop="1" thickBot="1">
      <c r="A74" s="100"/>
      <c r="B74" s="101"/>
      <c r="C74" s="102"/>
      <c r="D74" s="117"/>
      <c r="E74" s="101"/>
      <c r="F74" s="101"/>
      <c r="G74" s="101"/>
      <c r="H74" s="101"/>
      <c r="I74" s="101"/>
      <c r="J74" s="101"/>
      <c r="K74" s="101"/>
      <c r="L74" s="101"/>
      <c r="M74" s="101"/>
      <c r="N74" s="103"/>
      <c r="O74" s="101"/>
      <c r="P74" s="102"/>
      <c r="Q74" s="101"/>
      <c r="R74" s="101"/>
      <c r="S74" s="101"/>
      <c r="T74" s="101"/>
      <c r="U74" s="101"/>
      <c r="V74" s="101"/>
      <c r="W74" s="101"/>
      <c r="X74" s="101"/>
      <c r="Y74" s="101"/>
      <c r="Z74" s="101"/>
      <c r="AA74" s="101"/>
      <c r="AB74" s="101"/>
      <c r="AC74" s="101"/>
      <c r="AD74" s="101"/>
      <c r="AE74" s="103"/>
      <c r="AF74" s="102"/>
      <c r="AG74" s="101"/>
      <c r="AH74" s="103"/>
      <c r="AI74" s="102"/>
      <c r="AJ74" s="101"/>
      <c r="AK74" s="101"/>
      <c r="AL74" s="101"/>
      <c r="AM74" s="102"/>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2"/>
      <c r="BT74" s="101"/>
      <c r="BU74" s="101"/>
      <c r="BV74" s="101"/>
      <c r="BW74" s="101"/>
      <c r="BX74" s="101"/>
      <c r="BY74" s="101"/>
      <c r="BZ74" s="101"/>
      <c r="CA74" s="101"/>
      <c r="CB74" s="101"/>
      <c r="CC74" s="101"/>
      <c r="CD74" s="101"/>
      <c r="CE74" s="101"/>
      <c r="CF74" s="101"/>
      <c r="CG74" s="101"/>
      <c r="CH74" s="102"/>
    </row>
    <row r="75" spans="1:86" ht="20.100000000000001" customHeight="1" thickTop="1" thickBot="1">
      <c r="A75" s="100"/>
      <c r="B75" s="101"/>
      <c r="C75" s="102"/>
      <c r="D75" s="110"/>
      <c r="E75" s="101"/>
      <c r="F75" s="101"/>
      <c r="G75" s="101"/>
      <c r="H75" s="101"/>
      <c r="I75" s="101"/>
      <c r="J75" s="101"/>
      <c r="K75" s="101"/>
      <c r="L75" s="101"/>
      <c r="M75" s="101"/>
      <c r="N75" s="103"/>
      <c r="O75" s="101"/>
      <c r="P75" s="102"/>
      <c r="Q75" s="101"/>
      <c r="R75" s="101"/>
      <c r="S75" s="101"/>
      <c r="T75" s="101"/>
      <c r="U75" s="101"/>
      <c r="V75" s="101"/>
      <c r="W75" s="101"/>
      <c r="X75" s="101"/>
      <c r="Y75" s="101"/>
      <c r="Z75" s="101"/>
      <c r="AA75" s="101"/>
      <c r="AB75" s="101"/>
      <c r="AC75" s="101"/>
      <c r="AD75" s="101"/>
      <c r="AE75" s="103"/>
      <c r="AF75" s="102"/>
      <c r="AG75" s="101"/>
      <c r="AH75" s="103"/>
      <c r="AI75" s="102"/>
      <c r="AJ75" s="101"/>
      <c r="AK75" s="101"/>
      <c r="AL75" s="101"/>
      <c r="AM75" s="102"/>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2"/>
      <c r="BT75" s="101"/>
      <c r="BU75" s="101"/>
      <c r="BV75" s="101"/>
      <c r="BW75" s="101"/>
      <c r="BX75" s="101"/>
      <c r="BY75" s="101"/>
      <c r="BZ75" s="101"/>
      <c r="CA75" s="101"/>
      <c r="CB75" s="101"/>
      <c r="CC75" s="101"/>
      <c r="CD75" s="101"/>
      <c r="CE75" s="101"/>
      <c r="CF75" s="101"/>
      <c r="CG75" s="101"/>
      <c r="CH75" s="102"/>
    </row>
    <row r="76" spans="1:86" ht="20.100000000000001" customHeight="1" thickTop="1" thickBot="1">
      <c r="A76" s="100"/>
      <c r="B76" s="101"/>
      <c r="C76" s="102"/>
      <c r="D76" s="106"/>
      <c r="E76" s="101"/>
      <c r="F76" s="101"/>
      <c r="G76" s="101"/>
      <c r="H76" s="101"/>
      <c r="I76" s="101"/>
      <c r="J76" s="101"/>
      <c r="K76" s="101"/>
      <c r="L76" s="101"/>
      <c r="M76" s="101"/>
      <c r="N76" s="103"/>
      <c r="O76" s="101"/>
      <c r="P76" s="102"/>
      <c r="Q76" s="101"/>
      <c r="R76" s="101"/>
      <c r="S76" s="101"/>
      <c r="T76" s="101"/>
      <c r="U76" s="101"/>
      <c r="V76" s="101"/>
      <c r="W76" s="101"/>
      <c r="X76" s="101"/>
      <c r="Y76" s="101"/>
      <c r="Z76" s="101"/>
      <c r="AA76" s="101"/>
      <c r="AB76" s="101"/>
      <c r="AC76" s="101"/>
      <c r="AD76" s="101"/>
      <c r="AE76" s="103"/>
      <c r="AF76" s="102"/>
      <c r="AG76" s="101"/>
      <c r="AH76" s="103"/>
      <c r="AI76" s="102"/>
      <c r="AJ76" s="101"/>
      <c r="AK76" s="101"/>
      <c r="AL76" s="101"/>
      <c r="AM76" s="102"/>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2"/>
      <c r="BT76" s="101"/>
      <c r="BU76" s="101"/>
      <c r="BV76" s="101"/>
      <c r="BW76" s="101"/>
      <c r="BX76" s="101"/>
      <c r="BY76" s="101"/>
      <c r="BZ76" s="101"/>
      <c r="CA76" s="101"/>
      <c r="CB76" s="101"/>
      <c r="CC76" s="101"/>
      <c r="CD76" s="101"/>
      <c r="CE76" s="101"/>
      <c r="CF76" s="101"/>
      <c r="CG76" s="101"/>
      <c r="CH76" s="102"/>
    </row>
    <row r="77" spans="1:86" ht="20.100000000000001" customHeight="1" thickTop="1" thickBot="1">
      <c r="A77" s="100"/>
      <c r="B77" s="101"/>
      <c r="C77" s="102"/>
      <c r="D77" s="113"/>
      <c r="E77" s="101"/>
      <c r="F77" s="101"/>
      <c r="G77" s="101"/>
      <c r="H77" s="101"/>
      <c r="I77" s="101"/>
      <c r="J77" s="101"/>
      <c r="K77" s="101"/>
      <c r="L77" s="101"/>
      <c r="M77" s="101"/>
      <c r="N77" s="103"/>
      <c r="O77" s="101"/>
      <c r="P77" s="102"/>
      <c r="Q77" s="101"/>
      <c r="R77" s="101"/>
      <c r="S77" s="101"/>
      <c r="T77" s="101"/>
      <c r="U77" s="101"/>
      <c r="V77" s="101"/>
      <c r="W77" s="101"/>
      <c r="X77" s="101"/>
      <c r="Y77" s="101"/>
      <c r="Z77" s="101"/>
      <c r="AA77" s="101"/>
      <c r="AB77" s="101"/>
      <c r="AC77" s="101"/>
      <c r="AD77" s="101"/>
      <c r="AE77" s="103"/>
      <c r="AF77" s="102"/>
      <c r="AG77" s="101"/>
      <c r="AH77" s="103"/>
      <c r="AI77" s="102"/>
      <c r="AJ77" s="101"/>
      <c r="AK77" s="101"/>
      <c r="AL77" s="101"/>
      <c r="AM77" s="102"/>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2"/>
      <c r="BT77" s="101"/>
      <c r="BU77" s="101"/>
      <c r="BV77" s="101"/>
      <c r="BW77" s="101"/>
      <c r="BX77" s="101"/>
      <c r="BY77" s="101"/>
      <c r="BZ77" s="101"/>
      <c r="CA77" s="101"/>
      <c r="CB77" s="101"/>
      <c r="CC77" s="101"/>
      <c r="CD77" s="101"/>
      <c r="CE77" s="101"/>
      <c r="CF77" s="101"/>
      <c r="CG77" s="101"/>
      <c r="CH77" s="102"/>
    </row>
    <row r="78" spans="1:86" ht="20.100000000000001" customHeight="1" thickTop="1" thickBot="1">
      <c r="A78" s="100"/>
      <c r="B78" s="101"/>
      <c r="C78" s="102"/>
      <c r="D78" s="116"/>
      <c r="E78" s="101"/>
      <c r="F78" s="101"/>
      <c r="G78" s="101"/>
      <c r="H78" s="101"/>
      <c r="I78" s="101"/>
      <c r="J78" s="101"/>
      <c r="K78" s="101"/>
      <c r="L78" s="101"/>
      <c r="M78" s="101"/>
      <c r="N78" s="103"/>
      <c r="O78" s="101"/>
      <c r="P78" s="102"/>
      <c r="Q78" s="101"/>
      <c r="R78" s="101"/>
      <c r="S78" s="101"/>
      <c r="T78" s="101"/>
      <c r="U78" s="101"/>
      <c r="V78" s="101"/>
      <c r="W78" s="101"/>
      <c r="X78" s="101"/>
      <c r="Y78" s="101"/>
      <c r="Z78" s="101"/>
      <c r="AA78" s="101"/>
      <c r="AB78" s="101"/>
      <c r="AC78" s="101"/>
      <c r="AD78" s="101"/>
      <c r="AE78" s="103"/>
      <c r="AF78" s="102"/>
      <c r="AG78" s="101"/>
      <c r="AH78" s="103"/>
      <c r="AI78" s="102"/>
      <c r="AJ78" s="101"/>
      <c r="AK78" s="101"/>
      <c r="AL78" s="101"/>
      <c r="AM78" s="102"/>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2"/>
      <c r="BT78" s="101"/>
      <c r="BU78" s="101"/>
      <c r="BV78" s="101"/>
      <c r="BW78" s="101"/>
      <c r="BX78" s="101"/>
      <c r="BY78" s="101"/>
      <c r="BZ78" s="101"/>
      <c r="CA78" s="101"/>
      <c r="CB78" s="101"/>
      <c r="CC78" s="101"/>
      <c r="CD78" s="101"/>
      <c r="CE78" s="101"/>
      <c r="CF78" s="101"/>
      <c r="CG78" s="101"/>
      <c r="CH78" s="102"/>
    </row>
    <row r="79" spans="1:86" ht="20.100000000000001" customHeight="1" thickTop="1" thickBot="1">
      <c r="A79" s="100"/>
      <c r="B79" s="101"/>
      <c r="C79" s="102"/>
      <c r="D79" s="110"/>
      <c r="E79" s="101"/>
      <c r="F79" s="101"/>
      <c r="G79" s="101"/>
      <c r="H79" s="101"/>
      <c r="I79" s="101"/>
      <c r="J79" s="101"/>
      <c r="K79" s="101"/>
      <c r="L79" s="101"/>
      <c r="M79" s="101"/>
      <c r="N79" s="103"/>
      <c r="O79" s="101"/>
      <c r="P79" s="102"/>
      <c r="Q79" s="101"/>
      <c r="R79" s="101"/>
      <c r="S79" s="101"/>
      <c r="T79" s="101"/>
      <c r="U79" s="101"/>
      <c r="V79" s="101"/>
      <c r="W79" s="101"/>
      <c r="X79" s="101"/>
      <c r="Y79" s="101"/>
      <c r="Z79" s="101"/>
      <c r="AA79" s="101"/>
      <c r="AB79" s="101"/>
      <c r="AC79" s="101"/>
      <c r="AD79" s="101"/>
      <c r="AE79" s="103"/>
      <c r="AF79" s="102"/>
      <c r="AG79" s="101"/>
      <c r="AH79" s="103"/>
      <c r="AI79" s="102"/>
      <c r="AJ79" s="101"/>
      <c r="AK79" s="101"/>
      <c r="AL79" s="101"/>
      <c r="AM79" s="102"/>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2"/>
      <c r="BT79" s="101"/>
      <c r="BU79" s="101"/>
      <c r="BV79" s="101"/>
      <c r="BW79" s="101"/>
      <c r="BX79" s="101"/>
      <c r="BY79" s="101"/>
      <c r="BZ79" s="101"/>
      <c r="CA79" s="101"/>
      <c r="CB79" s="101"/>
      <c r="CC79" s="101"/>
      <c r="CD79" s="101"/>
      <c r="CE79" s="101"/>
      <c r="CF79" s="101"/>
      <c r="CG79" s="101"/>
      <c r="CH79" s="102"/>
    </row>
    <row r="80" spans="1:86" ht="20.100000000000001" customHeight="1" thickTop="1" thickBot="1">
      <c r="A80" s="100"/>
      <c r="B80" s="101"/>
      <c r="C80" s="102"/>
      <c r="D80" s="110"/>
      <c r="E80" s="101"/>
      <c r="F80" s="101"/>
      <c r="G80" s="101"/>
      <c r="H80" s="101"/>
      <c r="I80" s="101"/>
      <c r="J80" s="101"/>
      <c r="K80" s="101"/>
      <c r="L80" s="101"/>
      <c r="M80" s="101"/>
      <c r="N80" s="103"/>
      <c r="O80" s="101"/>
      <c r="P80" s="102"/>
      <c r="Q80" s="101"/>
      <c r="R80" s="101"/>
      <c r="S80" s="101"/>
      <c r="T80" s="101"/>
      <c r="U80" s="101"/>
      <c r="V80" s="101"/>
      <c r="W80" s="101"/>
      <c r="X80" s="101"/>
      <c r="Y80" s="101"/>
      <c r="Z80" s="101"/>
      <c r="AA80" s="101"/>
      <c r="AB80" s="101"/>
      <c r="AC80" s="101"/>
      <c r="AD80" s="101"/>
      <c r="AE80" s="103"/>
      <c r="AF80" s="102"/>
      <c r="AG80" s="101"/>
      <c r="AH80" s="103"/>
      <c r="AI80" s="102"/>
      <c r="AJ80" s="101"/>
      <c r="AK80" s="101"/>
      <c r="AL80" s="101"/>
      <c r="AM80" s="102"/>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2"/>
      <c r="BT80" s="101"/>
      <c r="BU80" s="101"/>
      <c r="BV80" s="101"/>
      <c r="BW80" s="101"/>
      <c r="BX80" s="101"/>
      <c r="BY80" s="101"/>
      <c r="BZ80" s="101"/>
      <c r="CA80" s="101"/>
      <c r="CB80" s="101"/>
      <c r="CC80" s="101"/>
      <c r="CD80" s="101"/>
      <c r="CE80" s="101"/>
      <c r="CF80" s="101"/>
      <c r="CG80" s="101"/>
      <c r="CH80" s="102"/>
    </row>
    <row r="81" spans="1:86" ht="20.100000000000001" customHeight="1" thickTop="1" thickBot="1">
      <c r="A81" s="100"/>
      <c r="B81" s="101"/>
      <c r="C81" s="102"/>
      <c r="D81" s="110"/>
      <c r="E81" s="101"/>
      <c r="F81" s="101"/>
      <c r="G81" s="101"/>
      <c r="H81" s="101"/>
      <c r="I81" s="101"/>
      <c r="J81" s="101"/>
      <c r="K81" s="101"/>
      <c r="L81" s="101"/>
      <c r="M81" s="101"/>
      <c r="N81" s="103"/>
      <c r="O81" s="101"/>
      <c r="P81" s="102"/>
      <c r="Q81" s="101"/>
      <c r="R81" s="101"/>
      <c r="S81" s="101"/>
      <c r="T81" s="101"/>
      <c r="U81" s="101"/>
      <c r="V81" s="101"/>
      <c r="W81" s="101"/>
      <c r="X81" s="101"/>
      <c r="Y81" s="101"/>
      <c r="Z81" s="101"/>
      <c r="AA81" s="101"/>
      <c r="AB81" s="101"/>
      <c r="AC81" s="101"/>
      <c r="AD81" s="101"/>
      <c r="AE81" s="103"/>
      <c r="AF81" s="102"/>
      <c r="AG81" s="101"/>
      <c r="AH81" s="103"/>
      <c r="AI81" s="102"/>
      <c r="AJ81" s="101"/>
      <c r="AK81" s="101"/>
      <c r="AL81" s="101"/>
      <c r="AM81" s="102"/>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2"/>
      <c r="BT81" s="101"/>
      <c r="BU81" s="101"/>
      <c r="BV81" s="101"/>
      <c r="BW81" s="101"/>
      <c r="BX81" s="101"/>
      <c r="BY81" s="101"/>
      <c r="BZ81" s="101"/>
      <c r="CA81" s="101"/>
      <c r="CB81" s="101"/>
      <c r="CC81" s="101"/>
      <c r="CD81" s="101"/>
      <c r="CE81" s="101"/>
      <c r="CF81" s="101"/>
      <c r="CG81" s="101"/>
      <c r="CH81" s="102"/>
    </row>
    <row r="82" spans="1:86" ht="20.100000000000001" customHeight="1" thickTop="1" thickBot="1">
      <c r="A82" s="100"/>
      <c r="B82" s="101"/>
      <c r="C82" s="102"/>
      <c r="D82" s="110"/>
      <c r="E82" s="101"/>
      <c r="F82" s="101"/>
      <c r="G82" s="101"/>
      <c r="H82" s="101"/>
      <c r="I82" s="101"/>
      <c r="J82" s="101"/>
      <c r="K82" s="101"/>
      <c r="L82" s="101"/>
      <c r="M82" s="101"/>
      <c r="N82" s="103"/>
      <c r="O82" s="101"/>
      <c r="P82" s="102"/>
      <c r="Q82" s="101"/>
      <c r="R82" s="101"/>
      <c r="S82" s="101"/>
      <c r="T82" s="101"/>
      <c r="U82" s="101"/>
      <c r="V82" s="101"/>
      <c r="W82" s="101"/>
      <c r="X82" s="101"/>
      <c r="Y82" s="101"/>
      <c r="Z82" s="101"/>
      <c r="AA82" s="101"/>
      <c r="AB82" s="101"/>
      <c r="AC82" s="101"/>
      <c r="AD82" s="101"/>
      <c r="AE82" s="103"/>
      <c r="AF82" s="102"/>
      <c r="AG82" s="101"/>
      <c r="AH82" s="103"/>
      <c r="AI82" s="102"/>
      <c r="AJ82" s="101"/>
      <c r="AK82" s="101"/>
      <c r="AL82" s="101"/>
      <c r="AM82" s="102"/>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2"/>
      <c r="BT82" s="101"/>
      <c r="BU82" s="101"/>
      <c r="BV82" s="101"/>
      <c r="BW82" s="101"/>
      <c r="BX82" s="101"/>
      <c r="BY82" s="101"/>
      <c r="BZ82" s="101"/>
      <c r="CA82" s="101"/>
      <c r="CB82" s="101"/>
      <c r="CC82" s="101"/>
      <c r="CD82" s="101"/>
      <c r="CE82" s="101"/>
      <c r="CF82" s="101"/>
      <c r="CG82" s="101"/>
      <c r="CH82" s="102"/>
    </row>
    <row r="83" spans="1:86" ht="20.100000000000001" customHeight="1" thickTop="1" thickBot="1">
      <c r="A83" s="100"/>
      <c r="B83" s="101"/>
      <c r="C83" s="102"/>
      <c r="D83" s="110"/>
      <c r="E83" s="101"/>
      <c r="F83" s="101"/>
      <c r="G83" s="101"/>
      <c r="H83" s="101"/>
      <c r="I83" s="101"/>
      <c r="J83" s="101"/>
      <c r="K83" s="101"/>
      <c r="L83" s="101"/>
      <c r="M83" s="101"/>
      <c r="N83" s="103"/>
      <c r="O83" s="101"/>
      <c r="P83" s="102"/>
      <c r="Q83" s="101"/>
      <c r="R83" s="101"/>
      <c r="S83" s="101"/>
      <c r="T83" s="101"/>
      <c r="U83" s="101"/>
      <c r="V83" s="101"/>
      <c r="W83" s="101"/>
      <c r="X83" s="101"/>
      <c r="Y83" s="101"/>
      <c r="Z83" s="101"/>
      <c r="AA83" s="101"/>
      <c r="AB83" s="101"/>
      <c r="AC83" s="101"/>
      <c r="AD83" s="101"/>
      <c r="AE83" s="103"/>
      <c r="AF83" s="102"/>
      <c r="AG83" s="101"/>
      <c r="AH83" s="103"/>
      <c r="AI83" s="102"/>
      <c r="AJ83" s="101"/>
      <c r="AK83" s="101"/>
      <c r="AL83" s="101"/>
      <c r="AM83" s="102"/>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2"/>
      <c r="BT83" s="101"/>
      <c r="BU83" s="101"/>
      <c r="BV83" s="101"/>
      <c r="BW83" s="101"/>
      <c r="BX83" s="101"/>
      <c r="BY83" s="101"/>
      <c r="BZ83" s="101"/>
      <c r="CA83" s="101"/>
      <c r="CB83" s="101"/>
      <c r="CC83" s="101"/>
      <c r="CD83" s="101"/>
      <c r="CE83" s="101"/>
      <c r="CF83" s="101"/>
      <c r="CG83" s="101"/>
      <c r="CH83" s="102"/>
    </row>
    <row r="84" spans="1:86" ht="20.100000000000001" customHeight="1" thickTop="1" thickBot="1">
      <c r="A84" s="100"/>
      <c r="B84" s="101"/>
      <c r="C84" s="102"/>
      <c r="D84" s="110"/>
      <c r="E84" s="101"/>
      <c r="F84" s="101"/>
      <c r="G84" s="101"/>
      <c r="H84" s="101"/>
      <c r="I84" s="101"/>
      <c r="J84" s="101"/>
      <c r="K84" s="101"/>
      <c r="L84" s="101"/>
      <c r="M84" s="101"/>
      <c r="N84" s="103"/>
      <c r="O84" s="101"/>
      <c r="P84" s="102"/>
      <c r="Q84" s="101"/>
      <c r="R84" s="101"/>
      <c r="S84" s="101"/>
      <c r="T84" s="101"/>
      <c r="U84" s="101"/>
      <c r="V84" s="101"/>
      <c r="W84" s="101"/>
      <c r="X84" s="101"/>
      <c r="Y84" s="101"/>
      <c r="Z84" s="101"/>
      <c r="AA84" s="101"/>
      <c r="AB84" s="101"/>
      <c r="AC84" s="101"/>
      <c r="AD84" s="101"/>
      <c r="AE84" s="103"/>
      <c r="AF84" s="102"/>
      <c r="AG84" s="101"/>
      <c r="AH84" s="103"/>
      <c r="AI84" s="102"/>
      <c r="AJ84" s="101"/>
      <c r="AK84" s="101"/>
      <c r="AL84" s="101"/>
      <c r="AM84" s="102"/>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2"/>
      <c r="BT84" s="101"/>
      <c r="BU84" s="101"/>
      <c r="BV84" s="101"/>
      <c r="BW84" s="101"/>
      <c r="BX84" s="101"/>
      <c r="BY84" s="101"/>
      <c r="BZ84" s="101"/>
      <c r="CA84" s="101"/>
      <c r="CB84" s="101"/>
      <c r="CC84" s="101"/>
      <c r="CD84" s="101"/>
      <c r="CE84" s="101"/>
      <c r="CF84" s="101"/>
      <c r="CG84" s="101"/>
      <c r="CH84" s="102"/>
    </row>
    <row r="85" spans="1:86" ht="20.100000000000001" customHeight="1" thickTop="1" thickBot="1">
      <c r="A85" s="100"/>
      <c r="B85" s="101"/>
      <c r="C85" s="102"/>
      <c r="D85" s="111"/>
      <c r="E85" s="101"/>
      <c r="F85" s="101"/>
      <c r="G85" s="101"/>
      <c r="H85" s="101"/>
      <c r="I85" s="101"/>
      <c r="J85" s="101"/>
      <c r="K85" s="101"/>
      <c r="L85" s="101"/>
      <c r="M85" s="101"/>
      <c r="N85" s="103"/>
      <c r="O85" s="101"/>
      <c r="P85" s="102"/>
      <c r="Q85" s="101"/>
      <c r="R85" s="101"/>
      <c r="S85" s="101"/>
      <c r="T85" s="101"/>
      <c r="U85" s="101"/>
      <c r="V85" s="101"/>
      <c r="W85" s="101"/>
      <c r="X85" s="101"/>
      <c r="Y85" s="101"/>
      <c r="Z85" s="101"/>
      <c r="AA85" s="101"/>
      <c r="AB85" s="101"/>
      <c r="AC85" s="101"/>
      <c r="AD85" s="101"/>
      <c r="AE85" s="103"/>
      <c r="AF85" s="102"/>
      <c r="AG85" s="101"/>
      <c r="AH85" s="103"/>
      <c r="AI85" s="102"/>
      <c r="AJ85" s="101"/>
      <c r="AK85" s="101"/>
      <c r="AL85" s="101"/>
      <c r="AM85" s="102"/>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2"/>
      <c r="BT85" s="101"/>
      <c r="BU85" s="101"/>
      <c r="BV85" s="101"/>
      <c r="BW85" s="101"/>
      <c r="BX85" s="101"/>
      <c r="BY85" s="101"/>
      <c r="BZ85" s="101"/>
      <c r="CA85" s="101"/>
      <c r="CB85" s="101"/>
      <c r="CC85" s="101"/>
      <c r="CD85" s="101"/>
      <c r="CE85" s="101"/>
      <c r="CF85" s="101"/>
      <c r="CG85" s="101"/>
      <c r="CH85" s="102"/>
    </row>
    <row r="86" spans="1:86" ht="20.100000000000001" customHeight="1" thickTop="1" thickBot="1">
      <c r="A86" s="100"/>
      <c r="B86" s="101"/>
      <c r="C86" s="102"/>
      <c r="D86" s="110"/>
      <c r="E86" s="101"/>
      <c r="F86" s="101"/>
      <c r="G86" s="101"/>
      <c r="H86" s="101"/>
      <c r="I86" s="101"/>
      <c r="J86" s="101"/>
      <c r="K86" s="101"/>
      <c r="L86" s="101"/>
      <c r="M86" s="101"/>
      <c r="N86" s="103"/>
      <c r="O86" s="101"/>
      <c r="P86" s="102"/>
      <c r="Q86" s="101"/>
      <c r="R86" s="101"/>
      <c r="S86" s="101"/>
      <c r="T86" s="101"/>
      <c r="U86" s="101"/>
      <c r="V86" s="101"/>
      <c r="W86" s="101"/>
      <c r="X86" s="101"/>
      <c r="Y86" s="101"/>
      <c r="Z86" s="101"/>
      <c r="AA86" s="101"/>
      <c r="AB86" s="101"/>
      <c r="AC86" s="101"/>
      <c r="AD86" s="101"/>
      <c r="AE86" s="103"/>
      <c r="AF86" s="102"/>
      <c r="AG86" s="101"/>
      <c r="AH86" s="103"/>
      <c r="AI86" s="102"/>
      <c r="AJ86" s="101"/>
      <c r="AK86" s="101"/>
      <c r="AL86" s="101"/>
      <c r="AM86" s="102"/>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2"/>
      <c r="BT86" s="101"/>
      <c r="BU86" s="101"/>
      <c r="BV86" s="101"/>
      <c r="BW86" s="101"/>
      <c r="BX86" s="101"/>
      <c r="BY86" s="101"/>
      <c r="BZ86" s="101"/>
      <c r="CA86" s="101"/>
      <c r="CB86" s="101"/>
      <c r="CC86" s="101"/>
      <c r="CD86" s="101"/>
      <c r="CE86" s="101"/>
      <c r="CF86" s="101"/>
      <c r="CG86" s="101"/>
      <c r="CH86" s="102"/>
    </row>
    <row r="87" spans="1:86" ht="20.100000000000001" customHeight="1" thickTop="1" thickBot="1">
      <c r="A87" s="100"/>
      <c r="B87" s="101"/>
      <c r="C87" s="102"/>
      <c r="D87" s="106"/>
      <c r="E87" s="101"/>
      <c r="F87" s="101"/>
      <c r="G87" s="101"/>
      <c r="H87" s="101"/>
      <c r="I87" s="101"/>
      <c r="J87" s="101"/>
      <c r="K87" s="101"/>
      <c r="L87" s="101"/>
      <c r="M87" s="101"/>
      <c r="N87" s="103"/>
      <c r="O87" s="101"/>
      <c r="P87" s="102"/>
      <c r="Q87" s="101"/>
      <c r="R87" s="101"/>
      <c r="S87" s="101"/>
      <c r="T87" s="101"/>
      <c r="U87" s="101"/>
      <c r="V87" s="101"/>
      <c r="W87" s="101"/>
      <c r="X87" s="101"/>
      <c r="Y87" s="101"/>
      <c r="Z87" s="101"/>
      <c r="AA87" s="101"/>
      <c r="AB87" s="101"/>
      <c r="AC87" s="101"/>
      <c r="AD87" s="101"/>
      <c r="AE87" s="103"/>
      <c r="AF87" s="102"/>
      <c r="AG87" s="101"/>
      <c r="AH87" s="103"/>
      <c r="AI87" s="102"/>
      <c r="AJ87" s="101"/>
      <c r="AK87" s="101"/>
      <c r="AL87" s="101"/>
      <c r="AM87" s="102"/>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2"/>
      <c r="BT87" s="101"/>
      <c r="BU87" s="101"/>
      <c r="BV87" s="101"/>
      <c r="BW87" s="101"/>
      <c r="BX87" s="101"/>
      <c r="BY87" s="101"/>
      <c r="BZ87" s="101"/>
      <c r="CA87" s="101"/>
      <c r="CB87" s="101"/>
      <c r="CC87" s="101"/>
      <c r="CD87" s="101"/>
      <c r="CE87" s="101"/>
      <c r="CF87" s="101"/>
      <c r="CG87" s="101"/>
      <c r="CH87" s="102"/>
    </row>
    <row r="88" spans="1:86" ht="20.100000000000001" customHeight="1" thickTop="1" thickBot="1">
      <c r="A88" s="100"/>
      <c r="B88" s="101"/>
      <c r="C88" s="102"/>
      <c r="D88" s="106"/>
      <c r="E88" s="101"/>
      <c r="F88" s="101"/>
      <c r="G88" s="101"/>
      <c r="H88" s="101"/>
      <c r="I88" s="101"/>
      <c r="J88" s="101"/>
      <c r="K88" s="101"/>
      <c r="L88" s="101"/>
      <c r="M88" s="101"/>
      <c r="N88" s="103"/>
      <c r="O88" s="101"/>
      <c r="P88" s="102"/>
      <c r="Q88" s="101"/>
      <c r="R88" s="101"/>
      <c r="S88" s="101"/>
      <c r="T88" s="101"/>
      <c r="U88" s="101"/>
      <c r="V88" s="101"/>
      <c r="W88" s="101"/>
      <c r="X88" s="101"/>
      <c r="Y88" s="101"/>
      <c r="Z88" s="101"/>
      <c r="AA88" s="101"/>
      <c r="AB88" s="101"/>
      <c r="AC88" s="101"/>
      <c r="AD88" s="101"/>
      <c r="AE88" s="103"/>
      <c r="AF88" s="102"/>
      <c r="AG88" s="101"/>
      <c r="AH88" s="103"/>
      <c r="AI88" s="102"/>
      <c r="AJ88" s="101"/>
      <c r="AK88" s="101"/>
      <c r="AL88" s="101"/>
      <c r="AM88" s="102"/>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2"/>
      <c r="BT88" s="101"/>
      <c r="BU88" s="101"/>
      <c r="BV88" s="101"/>
      <c r="BW88" s="101"/>
      <c r="BX88" s="101"/>
      <c r="BY88" s="101"/>
      <c r="BZ88" s="101"/>
      <c r="CA88" s="101"/>
      <c r="CB88" s="101"/>
      <c r="CC88" s="101"/>
      <c r="CD88" s="101"/>
      <c r="CE88" s="101"/>
      <c r="CF88" s="101"/>
      <c r="CG88" s="101"/>
      <c r="CH88" s="102"/>
    </row>
    <row r="89" spans="1:86" ht="20.100000000000001" customHeight="1" thickTop="1" thickBot="1">
      <c r="A89" s="100"/>
      <c r="B89" s="101"/>
      <c r="C89" s="102"/>
      <c r="D89" s="113"/>
      <c r="E89" s="101"/>
      <c r="F89" s="101"/>
      <c r="G89" s="101"/>
      <c r="H89" s="101"/>
      <c r="I89" s="101"/>
      <c r="J89" s="101"/>
      <c r="K89" s="101"/>
      <c r="L89" s="101"/>
      <c r="M89" s="101"/>
      <c r="N89" s="103"/>
      <c r="O89" s="101"/>
      <c r="P89" s="102"/>
      <c r="Q89" s="101"/>
      <c r="R89" s="101"/>
      <c r="S89" s="101"/>
      <c r="T89" s="101"/>
      <c r="U89" s="101"/>
      <c r="V89" s="101"/>
      <c r="W89" s="101"/>
      <c r="X89" s="101"/>
      <c r="Y89" s="101"/>
      <c r="Z89" s="101"/>
      <c r="AA89" s="101"/>
      <c r="AB89" s="101"/>
      <c r="AC89" s="101"/>
      <c r="AD89" s="101"/>
      <c r="AE89" s="103"/>
      <c r="AF89" s="102"/>
      <c r="AG89" s="101"/>
      <c r="AH89" s="103"/>
      <c r="AI89" s="102"/>
      <c r="AJ89" s="101"/>
      <c r="AK89" s="101"/>
      <c r="AL89" s="101"/>
      <c r="AM89" s="102"/>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2"/>
      <c r="BT89" s="101"/>
      <c r="BU89" s="101"/>
      <c r="BV89" s="101"/>
      <c r="BW89" s="101"/>
      <c r="BX89" s="101"/>
      <c r="BY89" s="101"/>
      <c r="BZ89" s="101"/>
      <c r="CA89" s="101"/>
      <c r="CB89" s="101"/>
      <c r="CC89" s="101"/>
      <c r="CD89" s="101"/>
      <c r="CE89" s="101"/>
      <c r="CF89" s="101"/>
      <c r="CG89" s="101"/>
      <c r="CH89" s="102"/>
    </row>
    <row r="90" spans="1:86" ht="20.100000000000001" customHeight="1" thickTop="1" thickBot="1">
      <c r="A90" s="100"/>
      <c r="B90" s="101"/>
      <c r="C90" s="102"/>
      <c r="D90" s="105"/>
      <c r="E90" s="101"/>
      <c r="F90" s="101"/>
      <c r="G90" s="101"/>
      <c r="H90" s="101"/>
      <c r="I90" s="101"/>
      <c r="J90" s="101"/>
      <c r="K90" s="101"/>
      <c r="L90" s="101"/>
      <c r="M90" s="101"/>
      <c r="N90" s="103"/>
      <c r="O90" s="101"/>
      <c r="P90" s="102"/>
      <c r="Q90" s="101"/>
      <c r="R90" s="101"/>
      <c r="S90" s="101"/>
      <c r="T90" s="101"/>
      <c r="U90" s="101"/>
      <c r="V90" s="101"/>
      <c r="W90" s="101"/>
      <c r="X90" s="101"/>
      <c r="Y90" s="101"/>
      <c r="Z90" s="101"/>
      <c r="AA90" s="101"/>
      <c r="AB90" s="101"/>
      <c r="AC90" s="101"/>
      <c r="AD90" s="101"/>
      <c r="AE90" s="103"/>
      <c r="AF90" s="102"/>
      <c r="AG90" s="101"/>
      <c r="AH90" s="103"/>
      <c r="AI90" s="102"/>
      <c r="AJ90" s="101"/>
      <c r="AK90" s="101"/>
      <c r="AL90" s="101"/>
      <c r="AM90" s="102"/>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2"/>
      <c r="BT90" s="101"/>
      <c r="BU90" s="101"/>
      <c r="BV90" s="101"/>
      <c r="BW90" s="101"/>
      <c r="BX90" s="101"/>
      <c r="BY90" s="101"/>
      <c r="BZ90" s="101"/>
      <c r="CA90" s="101"/>
      <c r="CB90" s="101"/>
      <c r="CC90" s="101"/>
      <c r="CD90" s="101"/>
      <c r="CE90" s="101"/>
      <c r="CF90" s="101"/>
      <c r="CG90" s="101"/>
      <c r="CH90" s="102"/>
    </row>
    <row r="91" spans="1:86" ht="20.100000000000001" customHeight="1" thickTop="1" thickBot="1">
      <c r="A91" s="100"/>
      <c r="B91" s="101"/>
      <c r="C91" s="102"/>
      <c r="D91" s="105"/>
      <c r="E91" s="101"/>
      <c r="F91" s="101"/>
      <c r="G91" s="101"/>
      <c r="H91" s="101"/>
      <c r="I91" s="101"/>
      <c r="J91" s="101"/>
      <c r="K91" s="101"/>
      <c r="L91" s="101"/>
      <c r="M91" s="101"/>
      <c r="N91" s="103"/>
      <c r="O91" s="101"/>
      <c r="P91" s="102"/>
      <c r="Q91" s="101"/>
      <c r="R91" s="101"/>
      <c r="S91" s="101"/>
      <c r="T91" s="101"/>
      <c r="U91" s="101"/>
      <c r="V91" s="101"/>
      <c r="W91" s="101"/>
      <c r="X91" s="101"/>
      <c r="Y91" s="101"/>
      <c r="Z91" s="101"/>
      <c r="AA91" s="101"/>
      <c r="AB91" s="101"/>
      <c r="AC91" s="101"/>
      <c r="AD91" s="101"/>
      <c r="AE91" s="103"/>
      <c r="AF91" s="102"/>
      <c r="AG91" s="101"/>
      <c r="AH91" s="103"/>
      <c r="AI91" s="102"/>
      <c r="AJ91" s="101"/>
      <c r="AK91" s="101"/>
      <c r="AL91" s="101"/>
      <c r="AM91" s="102"/>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2"/>
      <c r="BT91" s="101"/>
      <c r="BU91" s="101"/>
      <c r="BV91" s="101"/>
      <c r="BW91" s="101"/>
      <c r="BX91" s="101"/>
      <c r="BY91" s="101"/>
      <c r="BZ91" s="101"/>
      <c r="CA91" s="101"/>
      <c r="CB91" s="101"/>
      <c r="CC91" s="101"/>
      <c r="CD91" s="101"/>
      <c r="CE91" s="101"/>
      <c r="CF91" s="101"/>
      <c r="CG91" s="101"/>
      <c r="CH91" s="102"/>
    </row>
    <row r="92" spans="1:86" ht="20.100000000000001" customHeight="1" thickTop="1" thickBot="1">
      <c r="A92" s="100"/>
      <c r="B92" s="101"/>
      <c r="C92" s="102"/>
      <c r="D92" s="108"/>
      <c r="E92" s="101"/>
      <c r="F92" s="101"/>
      <c r="G92" s="101"/>
      <c r="H92" s="101"/>
      <c r="I92" s="101"/>
      <c r="J92" s="101"/>
      <c r="K92" s="101"/>
      <c r="L92" s="101"/>
      <c r="M92" s="101"/>
      <c r="N92" s="103"/>
      <c r="O92" s="101"/>
      <c r="P92" s="102"/>
      <c r="Q92" s="101"/>
      <c r="R92" s="101"/>
      <c r="S92" s="101"/>
      <c r="T92" s="101"/>
      <c r="U92" s="101"/>
      <c r="V92" s="101"/>
      <c r="W92" s="101"/>
      <c r="X92" s="101"/>
      <c r="Y92" s="101"/>
      <c r="Z92" s="101"/>
      <c r="AA92" s="101"/>
      <c r="AB92" s="101"/>
      <c r="AC92" s="101"/>
      <c r="AD92" s="101"/>
      <c r="AE92" s="103"/>
      <c r="AF92" s="102"/>
      <c r="AG92" s="101"/>
      <c r="AH92" s="103"/>
      <c r="AI92" s="102"/>
      <c r="AJ92" s="101"/>
      <c r="AK92" s="101"/>
      <c r="AL92" s="101"/>
      <c r="AM92" s="102"/>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2"/>
      <c r="BT92" s="101"/>
      <c r="BU92" s="101"/>
      <c r="BV92" s="101"/>
      <c r="BW92" s="101"/>
      <c r="BX92" s="101"/>
      <c r="BY92" s="101"/>
      <c r="BZ92" s="101"/>
      <c r="CA92" s="101"/>
      <c r="CB92" s="101"/>
      <c r="CC92" s="101"/>
      <c r="CD92" s="101"/>
      <c r="CE92" s="101"/>
      <c r="CF92" s="101"/>
      <c r="CG92" s="101"/>
      <c r="CH92" s="102"/>
    </row>
    <row r="93" spans="1:86" ht="20.100000000000001" customHeight="1" thickTop="1" thickBot="1">
      <c r="A93" s="100"/>
      <c r="B93" s="101"/>
      <c r="C93" s="102"/>
      <c r="D93" s="108"/>
      <c r="E93" s="101"/>
      <c r="F93" s="101"/>
      <c r="G93" s="101"/>
      <c r="H93" s="101"/>
      <c r="I93" s="101"/>
      <c r="J93" s="101"/>
      <c r="K93" s="101"/>
      <c r="L93" s="101"/>
      <c r="M93" s="101"/>
      <c r="N93" s="103"/>
      <c r="O93" s="101"/>
      <c r="P93" s="102"/>
      <c r="Q93" s="101"/>
      <c r="R93" s="101"/>
      <c r="S93" s="101"/>
      <c r="T93" s="101"/>
      <c r="U93" s="101"/>
      <c r="V93" s="101"/>
      <c r="W93" s="101"/>
      <c r="X93" s="101"/>
      <c r="Y93" s="101"/>
      <c r="Z93" s="101"/>
      <c r="AA93" s="101"/>
      <c r="AB93" s="101"/>
      <c r="AC93" s="101"/>
      <c r="AD93" s="101"/>
      <c r="AE93" s="103"/>
      <c r="AF93" s="102"/>
      <c r="AG93" s="101"/>
      <c r="AH93" s="103"/>
      <c r="AI93" s="102"/>
      <c r="AJ93" s="101"/>
      <c r="AK93" s="101"/>
      <c r="AL93" s="101"/>
      <c r="AM93" s="102"/>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2"/>
      <c r="BT93" s="101"/>
      <c r="BU93" s="101"/>
      <c r="BV93" s="101"/>
      <c r="BW93" s="101"/>
      <c r="BX93" s="101"/>
      <c r="BY93" s="101"/>
      <c r="BZ93" s="101"/>
      <c r="CA93" s="101"/>
      <c r="CB93" s="101"/>
      <c r="CC93" s="101"/>
      <c r="CD93" s="101"/>
      <c r="CE93" s="101"/>
      <c r="CF93" s="101"/>
      <c r="CG93" s="101"/>
      <c r="CH93" s="102"/>
    </row>
    <row r="94" spans="1:86" ht="20.100000000000001" customHeight="1" thickTop="1" thickBot="1">
      <c r="A94" s="100"/>
      <c r="B94" s="101"/>
      <c r="C94" s="102"/>
      <c r="D94" s="110"/>
      <c r="E94" s="101"/>
      <c r="F94" s="101"/>
      <c r="G94" s="101"/>
      <c r="H94" s="101"/>
      <c r="I94" s="101"/>
      <c r="J94" s="101"/>
      <c r="K94" s="101"/>
      <c r="L94" s="101"/>
      <c r="M94" s="101"/>
      <c r="N94" s="103"/>
      <c r="O94" s="101"/>
      <c r="P94" s="102"/>
      <c r="Q94" s="101"/>
      <c r="R94" s="101"/>
      <c r="S94" s="101"/>
      <c r="T94" s="101"/>
      <c r="U94" s="101"/>
      <c r="V94" s="101"/>
      <c r="W94" s="101"/>
      <c r="X94" s="101"/>
      <c r="Y94" s="101"/>
      <c r="Z94" s="101"/>
      <c r="AA94" s="101"/>
      <c r="AB94" s="101"/>
      <c r="AC94" s="101"/>
      <c r="AD94" s="101"/>
      <c r="AE94" s="103"/>
      <c r="AF94" s="102"/>
      <c r="AG94" s="101"/>
      <c r="AH94" s="103"/>
      <c r="AI94" s="102"/>
      <c r="AJ94" s="101"/>
      <c r="AK94" s="101"/>
      <c r="AL94" s="101"/>
      <c r="AM94" s="102"/>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2"/>
      <c r="BT94" s="101"/>
      <c r="BU94" s="101"/>
      <c r="BV94" s="101"/>
      <c r="BW94" s="101"/>
      <c r="BX94" s="101"/>
      <c r="BY94" s="101"/>
      <c r="BZ94" s="101"/>
      <c r="CA94" s="101"/>
      <c r="CB94" s="101"/>
      <c r="CC94" s="101"/>
      <c r="CD94" s="101"/>
      <c r="CE94" s="101"/>
      <c r="CF94" s="101"/>
      <c r="CG94" s="101"/>
      <c r="CH94" s="102"/>
    </row>
    <row r="95" spans="1:86" ht="20.100000000000001" customHeight="1" thickTop="1" thickBot="1">
      <c r="A95" s="100"/>
      <c r="B95" s="101"/>
      <c r="C95" s="102"/>
      <c r="D95" s="113"/>
      <c r="E95" s="101"/>
      <c r="F95" s="101"/>
      <c r="G95" s="101"/>
      <c r="H95" s="101"/>
      <c r="I95" s="101"/>
      <c r="J95" s="101"/>
      <c r="K95" s="101"/>
      <c r="L95" s="101"/>
      <c r="M95" s="101"/>
      <c r="N95" s="103"/>
      <c r="O95" s="101"/>
      <c r="P95" s="102"/>
      <c r="Q95" s="101"/>
      <c r="R95" s="101"/>
      <c r="S95" s="101"/>
      <c r="T95" s="101"/>
      <c r="U95" s="101"/>
      <c r="V95" s="101"/>
      <c r="W95" s="101"/>
      <c r="X95" s="101"/>
      <c r="Y95" s="101"/>
      <c r="Z95" s="101"/>
      <c r="AA95" s="101"/>
      <c r="AB95" s="101"/>
      <c r="AC95" s="101"/>
      <c r="AD95" s="101"/>
      <c r="AE95" s="103"/>
      <c r="AF95" s="102"/>
      <c r="AG95" s="101"/>
      <c r="AH95" s="103"/>
      <c r="AI95" s="102"/>
      <c r="AJ95" s="101"/>
      <c r="AK95" s="101"/>
      <c r="AL95" s="101"/>
      <c r="AM95" s="102"/>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2"/>
      <c r="BT95" s="101"/>
      <c r="BU95" s="101"/>
      <c r="BV95" s="101"/>
      <c r="BW95" s="101"/>
      <c r="BX95" s="101"/>
      <c r="BY95" s="101"/>
      <c r="BZ95" s="101"/>
      <c r="CA95" s="101"/>
      <c r="CB95" s="101"/>
      <c r="CC95" s="101"/>
      <c r="CD95" s="101"/>
      <c r="CE95" s="101"/>
      <c r="CF95" s="101"/>
      <c r="CG95" s="101"/>
      <c r="CH95" s="102"/>
    </row>
    <row r="96" spans="1:86" ht="20.100000000000001" customHeight="1" thickTop="1" thickBot="1">
      <c r="A96" s="100"/>
      <c r="B96" s="101"/>
      <c r="C96" s="102"/>
      <c r="D96" s="118"/>
      <c r="E96" s="101"/>
      <c r="F96" s="101"/>
      <c r="G96" s="101"/>
      <c r="H96" s="101"/>
      <c r="I96" s="101"/>
      <c r="J96" s="101"/>
      <c r="K96" s="101"/>
      <c r="L96" s="101"/>
      <c r="M96" s="101"/>
      <c r="N96" s="103"/>
      <c r="O96" s="101"/>
      <c r="P96" s="102"/>
      <c r="Q96" s="101"/>
      <c r="R96" s="101"/>
      <c r="S96" s="101"/>
      <c r="T96" s="101"/>
      <c r="U96" s="101"/>
      <c r="V96" s="101"/>
      <c r="W96" s="101"/>
      <c r="X96" s="101"/>
      <c r="Y96" s="101"/>
      <c r="Z96" s="101"/>
      <c r="AA96" s="101"/>
      <c r="AB96" s="101"/>
      <c r="AC96" s="101"/>
      <c r="AD96" s="101"/>
      <c r="AE96" s="103"/>
      <c r="AF96" s="102"/>
      <c r="AG96" s="101"/>
      <c r="AH96" s="103"/>
      <c r="AI96" s="102"/>
      <c r="AJ96" s="101"/>
      <c r="AK96" s="101"/>
      <c r="AL96" s="101"/>
      <c r="AM96" s="102"/>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2"/>
      <c r="BT96" s="101"/>
      <c r="BU96" s="101"/>
      <c r="BV96" s="101"/>
      <c r="BW96" s="101"/>
      <c r="BX96" s="101"/>
      <c r="BY96" s="101"/>
      <c r="BZ96" s="101"/>
      <c r="CA96" s="101"/>
      <c r="CB96" s="101"/>
      <c r="CC96" s="101"/>
      <c r="CD96" s="101"/>
      <c r="CE96" s="101"/>
      <c r="CF96" s="101"/>
      <c r="CG96" s="101"/>
      <c r="CH96" s="102"/>
    </row>
    <row r="97" spans="1:86" ht="20.100000000000001" customHeight="1" thickTop="1" thickBot="1">
      <c r="A97" s="100"/>
      <c r="B97" s="101"/>
      <c r="C97" s="102"/>
      <c r="D97" s="113"/>
      <c r="E97" s="101"/>
      <c r="F97" s="101"/>
      <c r="G97" s="101"/>
      <c r="H97" s="101"/>
      <c r="I97" s="101"/>
      <c r="J97" s="101"/>
      <c r="K97" s="101"/>
      <c r="L97" s="101"/>
      <c r="M97" s="101"/>
      <c r="N97" s="103"/>
      <c r="O97" s="101"/>
      <c r="P97" s="102"/>
      <c r="Q97" s="101"/>
      <c r="R97" s="101"/>
      <c r="S97" s="101"/>
      <c r="T97" s="101"/>
      <c r="U97" s="101"/>
      <c r="V97" s="101"/>
      <c r="W97" s="101"/>
      <c r="X97" s="101"/>
      <c r="Y97" s="101"/>
      <c r="Z97" s="101"/>
      <c r="AA97" s="101"/>
      <c r="AB97" s="101"/>
      <c r="AC97" s="101"/>
      <c r="AD97" s="101"/>
      <c r="AE97" s="103"/>
      <c r="AF97" s="102"/>
      <c r="AG97" s="101"/>
      <c r="AH97" s="103"/>
      <c r="AI97" s="102"/>
      <c r="AJ97" s="101"/>
      <c r="AK97" s="101"/>
      <c r="AL97" s="101"/>
      <c r="AM97" s="102"/>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2"/>
      <c r="BT97" s="101"/>
      <c r="BU97" s="101"/>
      <c r="BV97" s="101"/>
      <c r="BW97" s="101"/>
      <c r="BX97" s="101"/>
      <c r="BY97" s="101"/>
      <c r="BZ97" s="101"/>
      <c r="CA97" s="101"/>
      <c r="CB97" s="101"/>
      <c r="CC97" s="101"/>
      <c r="CD97" s="101"/>
      <c r="CE97" s="101"/>
      <c r="CF97" s="101"/>
      <c r="CG97" s="101"/>
      <c r="CH97" s="102"/>
    </row>
    <row r="98" spans="1:86" ht="20.100000000000001" customHeight="1" thickTop="1" thickBot="1">
      <c r="A98" s="100"/>
      <c r="B98" s="101"/>
      <c r="C98" s="102"/>
      <c r="D98" s="109"/>
      <c r="E98" s="101"/>
      <c r="F98" s="101"/>
      <c r="G98" s="101"/>
      <c r="H98" s="101"/>
      <c r="I98" s="101"/>
      <c r="J98" s="101"/>
      <c r="K98" s="101"/>
      <c r="L98" s="101"/>
      <c r="M98" s="101"/>
      <c r="N98" s="103"/>
      <c r="O98" s="101"/>
      <c r="P98" s="102"/>
      <c r="Q98" s="101"/>
      <c r="R98" s="101"/>
      <c r="S98" s="101"/>
      <c r="T98" s="101"/>
      <c r="U98" s="101"/>
      <c r="V98" s="101"/>
      <c r="W98" s="101"/>
      <c r="X98" s="101"/>
      <c r="Y98" s="101"/>
      <c r="Z98" s="101"/>
      <c r="AA98" s="101"/>
      <c r="AB98" s="101"/>
      <c r="AC98" s="101"/>
      <c r="AD98" s="101"/>
      <c r="AE98" s="103"/>
      <c r="AF98" s="102"/>
      <c r="AG98" s="101"/>
      <c r="AH98" s="103"/>
      <c r="AI98" s="102"/>
      <c r="AJ98" s="101"/>
      <c r="AK98" s="101"/>
      <c r="AL98" s="101"/>
      <c r="AM98" s="102"/>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2"/>
      <c r="BT98" s="101"/>
      <c r="BU98" s="101"/>
      <c r="BV98" s="101"/>
      <c r="BW98" s="101"/>
      <c r="BX98" s="101"/>
      <c r="BY98" s="101"/>
      <c r="BZ98" s="101"/>
      <c r="CA98" s="101"/>
      <c r="CB98" s="101"/>
      <c r="CC98" s="101"/>
      <c r="CD98" s="101"/>
      <c r="CE98" s="101"/>
      <c r="CF98" s="101"/>
      <c r="CG98" s="101"/>
      <c r="CH98" s="102"/>
    </row>
    <row r="99" spans="1:86" ht="15" thickTop="1"/>
  </sheetData>
  <autoFilter ref="A1:CH98">
    <sortState ref="A2:CH98">
      <sortCondition ref="I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General Details</vt:lpstr>
      <vt:lpstr>Page 3 -Student Teacher Details</vt:lpstr>
      <vt:lpstr>Board Results Normal</vt:lpstr>
      <vt:lpstr>Page 3 - Board Results AD</vt:lpstr>
      <vt:lpstr>PAGE 4 - Alumni Mentor</vt:lpstr>
      <vt:lpstr>Page 4  - Text Boxes</vt:lpstr>
      <vt:lpstr>CONFLICT SCHOOLS</vt:lpstr>
      <vt:lpstr>Sheet2</vt:lpstr>
      <vt:lpstr>Monday.com</vt:lpstr>
      <vt:lpstr>Form</vt:lpstr>
      <vt:lpstr>Final</vt:lpstr>
      <vt:lpstr>Sheet3</vt:lpstr>
      <vt:lpstr>Sheet4</vt:lpstr>
      <vt:lpstr>Form!_GoBack</vt:lpstr>
      <vt:lpstr>a</vt:lpstr>
      <vt:lpstr>b</vt:lpstr>
      <vt:lpstr>c_</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gupta</dc:creator>
  <cp:lastModifiedBy>RW</cp:lastModifiedBy>
  <dcterms:created xsi:type="dcterms:W3CDTF">2019-02-14T04:51:44Z</dcterms:created>
  <dcterms:modified xsi:type="dcterms:W3CDTF">2020-06-26T01:04:05Z</dcterms:modified>
</cp:coreProperties>
</file>