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ddiedavila/Desktop/"/>
    </mc:Choice>
  </mc:AlternateContent>
  <xr:revisionPtr revIDLastSave="0" documentId="8_{8B36E474-E4A4-DB47-B786-8D54BB3D18C6}" xr6:coauthVersionLast="45" xr6:coauthVersionMax="45" xr10:uidLastSave="{00000000-0000-0000-0000-000000000000}"/>
  <bookViews>
    <workbookView xWindow="0" yWindow="2300" windowWidth="27340" windowHeight="15700" tabRatio="500" activeTab="6" xr2:uid="{00000000-000D-0000-FFFF-FFFF00000000}"/>
  </bookViews>
  <sheets>
    <sheet name="ZScores" sheetId="6" r:id="rId1"/>
    <sheet name="DATA" sheetId="5" r:id="rId2"/>
    <sheet name="ZScore1" sheetId="8" r:id="rId3"/>
    <sheet name="140 to 190" sheetId="7" r:id="rId4"/>
    <sheet name="190" sheetId="9" r:id="rId5"/>
    <sheet name="140" sheetId="10" r:id="rId6"/>
    <sheet name="Final" sheetId="11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1" i="11" l="1"/>
  <c r="G10" i="10"/>
  <c r="G10" i="11"/>
  <c r="E10" i="11"/>
  <c r="E9" i="11"/>
  <c r="E7" i="11"/>
  <c r="D7" i="11"/>
  <c r="E3" i="11"/>
  <c r="E2" i="11"/>
  <c r="F7" i="11" s="1"/>
  <c r="E10" i="10"/>
  <c r="E9" i="10"/>
  <c r="E7" i="10"/>
  <c r="D7" i="10"/>
  <c r="F7" i="10" s="1"/>
  <c r="E3" i="10"/>
  <c r="E2" i="10"/>
  <c r="F10" i="10" s="1"/>
  <c r="E9" i="9"/>
  <c r="E7" i="9"/>
  <c r="D7" i="9"/>
  <c r="F7" i="9" s="1"/>
  <c r="E3" i="9"/>
  <c r="E2" i="9"/>
  <c r="F7" i="7"/>
  <c r="E7" i="7"/>
  <c r="D7" i="7"/>
  <c r="E3" i="7"/>
  <c r="E2" i="7"/>
  <c r="E7" i="8"/>
  <c r="D7" i="8"/>
  <c r="F7" i="8" s="1"/>
  <c r="E3" i="8"/>
  <c r="E2" i="8"/>
  <c r="E7" i="5"/>
  <c r="D7" i="5"/>
  <c r="F7" i="5" s="1"/>
  <c r="E3" i="5"/>
  <c r="E2" i="5"/>
  <c r="F9" i="11" l="1"/>
  <c r="F10" i="11"/>
  <c r="F9" i="10"/>
  <c r="F9" i="9"/>
  <c r="B4" i="6"/>
</calcChain>
</file>

<file path=xl/sharedStrings.xml><?xml version="1.0" encoding="utf-8"?>
<sst xmlns="http://schemas.openxmlformats.org/spreadsheetml/2006/main" count="67" uniqueCount="15">
  <si>
    <t>Z-Score</t>
  </si>
  <si>
    <t>Z-Scores</t>
  </si>
  <si>
    <t>1 Standard Deviation</t>
  </si>
  <si>
    <t>2.3 Standard Deviations</t>
  </si>
  <si>
    <t>0.5 Standard Deviation</t>
  </si>
  <si>
    <t>Distance from mean for this data point</t>
  </si>
  <si>
    <t>Z-Score for a particular data point</t>
  </si>
  <si>
    <t>Data Point</t>
  </si>
  <si>
    <t>Value</t>
  </si>
  <si>
    <t>Average</t>
  </si>
  <si>
    <t>MEAN</t>
  </si>
  <si>
    <t>STANDARD DEVIATION</t>
  </si>
  <si>
    <t>Calculation</t>
  </si>
  <si>
    <t>Table Value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</si>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</sst>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0.0000"/>
    <numFmt numFmtId="171" formatCode="0.0"/>
  </numFmts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2" fontId="6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7" fillId="5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/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 wrapText="1"/>
    </xf>
    <xf numFmtId="171" fontId="6" fillId="4" borderId="15" xfId="0" applyNumberFormat="1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center"/>
    </xf>
    <xf numFmtId="2" fontId="7" fillId="0" borderId="6" xfId="0" applyNumberFormat="1" applyFont="1" applyFill="1" applyBorder="1" applyAlignment="1">
      <alignment horizontal="center" vertical="center"/>
    </xf>
    <xf numFmtId="170" fontId="7" fillId="0" borderId="6" xfId="0" applyNumberFormat="1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2" fontId="6" fillId="0" borderId="17" xfId="0" applyNumberFormat="1" applyFont="1" applyFill="1" applyBorder="1" applyAlignment="1">
      <alignment horizontal="center" vertical="center"/>
    </xf>
    <xf numFmtId="170" fontId="6" fillId="0" borderId="9" xfId="0" applyNumberFormat="1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170" fontId="9" fillId="0" borderId="6" xfId="0" applyNumberFormat="1" applyFont="1" applyFill="1" applyBorder="1" applyAlignment="1">
      <alignment horizontal="center" vertical="center"/>
    </xf>
    <xf numFmtId="170" fontId="6" fillId="0" borderId="6" xfId="0" applyNumberFormat="1" applyFont="1" applyFill="1" applyBorder="1" applyAlignment="1">
      <alignment horizontal="center" vertical="center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90"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6F5AFD2-5B13-0946-B59B-538E6F274278}" name="Table545" displayName="Table545" ref="A1:B11" totalsRowShown="0" headerRowDxfId="89" dataDxfId="88" headerRowBorderDxfId="86" tableBorderDxfId="87" totalsRowBorderDxfId="85">
  <autoFilter ref="A1:B11" xr:uid="{F0513DB2-4C98-3344-89D4-A8C61840E151}"/>
  <sortState xmlns:xlrd2="http://schemas.microsoft.com/office/spreadsheetml/2017/richdata2" ref="A2:B8">
    <sortCondition ref="A1:A8"/>
  </sortState>
  <tableColumns count="2">
    <tableColumn id="1" xr3:uid="{9333B1D5-6EA9-4342-8990-717994466AA1}" name="Data Point" dataDxfId="84"/>
    <tableColumn id="2" xr3:uid="{F34D9787-DFFB-9D4D-BC7A-21ECB00B4AC7}" name="Value" dataDxfId="8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1E6A486-D0CF-CF43-9A76-25CF1A283253}" name="Table8" displayName="Table8" ref="D6:G11" totalsRowShown="0" headerRowDxfId="76" dataDxfId="75" headerRowBorderDxfId="81" tableBorderDxfId="82">
  <autoFilter ref="D6:G11" xr:uid="{75E35838-FBB6-BD45-B59B-EC2B466DBC9D}"/>
  <tableColumns count="4">
    <tableColumn id="1" xr3:uid="{0C1BB980-20A5-A444-BA6F-1A08F3F37AA8}" name="Data Point" dataDxfId="80"/>
    <tableColumn id="2" xr3:uid="{3A6086F6-1628-AB41-BEC7-389619078F61}" name="Calculation" dataDxfId="79"/>
    <tableColumn id="3" xr3:uid="{9C20F801-25A2-B948-9E87-89ACF73F7A62}" name="Z-Score" dataDxfId="78"/>
    <tableColumn id="4" xr3:uid="{E0A2B059-2F42-3B42-B45C-9159F2505AD1}" name="Table Value" dataDxfId="77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6DEE03B-21EE-8F41-8267-E682D5C48A76}" name="Table54510" displayName="Table54510" ref="A1:B11" totalsRowShown="0" headerRowDxfId="74" dataDxfId="73" headerRowBorderDxfId="71" tableBorderDxfId="72" totalsRowBorderDxfId="70">
  <autoFilter ref="A1:B11" xr:uid="{4DD8189C-157E-684A-8A68-D035AAA1B087}"/>
  <sortState xmlns:xlrd2="http://schemas.microsoft.com/office/spreadsheetml/2017/richdata2" ref="A2:B8">
    <sortCondition ref="A1:A8"/>
  </sortState>
  <tableColumns count="2">
    <tableColumn id="1" xr3:uid="{977A3652-FEEA-9D49-B35B-64A89E27FAB7}" name="Data Point" dataDxfId="69"/>
    <tableColumn id="2" xr3:uid="{C605D992-F101-0B4F-8932-CCB3A437D038}" name="Value" dataDxfId="6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EA6A80C-CC14-FC43-A3EA-EBEC6404AA01}" name="Table811" displayName="Table811" ref="D6:G11" totalsRowShown="0" headerRowDxfId="67" dataDxfId="66" headerRowBorderDxfId="64" tableBorderDxfId="65">
  <autoFilter ref="D6:G11" xr:uid="{ED41B194-175E-F046-8DDE-C8332C5725D2}"/>
  <tableColumns count="4">
    <tableColumn id="1" xr3:uid="{6AB3DEB8-4415-2949-B5DE-033A66C9AA5C}" name="Data Point" dataDxfId="63"/>
    <tableColumn id="2" xr3:uid="{FD8ABA6C-FB38-2F4B-B331-9E87B3A12F35}" name="Calculation" dataDxfId="62"/>
    <tableColumn id="3" xr3:uid="{5CE26586-478E-5F43-928D-DDB580BF021C}" name="Z-Score" dataDxfId="61"/>
    <tableColumn id="4" xr3:uid="{A7EDD7F3-0A14-9040-8D0A-FD72E988417D}" name="Table Value" dataDxfId="60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C56862C-9412-AD46-AF0A-4DA320EAE6E0}" name="Table54512" displayName="Table54512" ref="A1:B11" totalsRowShown="0" headerRowDxfId="59" dataDxfId="58" headerRowBorderDxfId="56" tableBorderDxfId="57" totalsRowBorderDxfId="55">
  <autoFilter ref="A1:B11" xr:uid="{6E82D534-EA2A-BA45-AE98-2E9842C70533}"/>
  <sortState xmlns:xlrd2="http://schemas.microsoft.com/office/spreadsheetml/2017/richdata2" ref="A2:B8">
    <sortCondition ref="A1:A8"/>
  </sortState>
  <tableColumns count="2">
    <tableColumn id="1" xr3:uid="{1561AC81-154A-134A-9FD8-3646D4F1EAF0}" name="Data Point" dataDxfId="54"/>
    <tableColumn id="2" xr3:uid="{91CB5E21-6138-1846-87CB-DDD611404BA3}" name="Value" dataDxfId="5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A15357F-87CC-174E-B1EC-E630FDED1689}" name="Table813" displayName="Table813" ref="D6:G11" totalsRowShown="0" headerRowDxfId="52" dataDxfId="51" headerRowBorderDxfId="49" tableBorderDxfId="50">
  <autoFilter ref="D6:G11" xr:uid="{0376EB27-D355-C548-8041-D73D6B12CA7C}"/>
  <tableColumns count="4">
    <tableColumn id="1" xr3:uid="{D91225F5-B85A-1744-A0B5-2030179475F9}" name="Data Point" dataDxfId="48"/>
    <tableColumn id="2" xr3:uid="{E9FC6949-097D-D645-8A4A-58A920649636}" name="Calculation" dataDxfId="47"/>
    <tableColumn id="3" xr3:uid="{1F9F7C8C-6E99-FB4E-9C80-4E07B59EBE5E}" name="Z-Score" dataDxfId="46"/>
    <tableColumn id="4" xr3:uid="{911A5AB9-DE6C-1E42-B877-8A52FF6ED079}" name="Table Value" dataDxfId="45"/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1836BF2-750E-6A48-A0EB-5C1B14672BD1}" name="Table5451216" displayName="Table5451216" ref="A1:B11" totalsRowShown="0" headerRowDxfId="44" dataDxfId="43" headerRowBorderDxfId="41" tableBorderDxfId="42" totalsRowBorderDxfId="40">
  <autoFilter ref="A1:B11" xr:uid="{6D911B3A-3A82-E245-9CD3-AB177B228A55}"/>
  <sortState xmlns:xlrd2="http://schemas.microsoft.com/office/spreadsheetml/2017/richdata2" ref="A2:B8">
    <sortCondition ref="A1:A8"/>
  </sortState>
  <tableColumns count="2">
    <tableColumn id="1" xr3:uid="{7E88E593-EF56-E348-939B-DF800D1E3108}" name="Data Point" dataDxfId="39"/>
    <tableColumn id="2" xr3:uid="{F48E347E-DE88-D54C-A523-7FB8771B56C1}" name="Value" dataDxfId="3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3844EE3-2837-2145-9E31-AE0C82EF1F91}" name="Table81317" displayName="Table81317" ref="D6:G11" totalsRowShown="0" headerRowDxfId="37" dataDxfId="36" headerRowBorderDxfId="34" tableBorderDxfId="35">
  <autoFilter ref="D6:G11" xr:uid="{A435805B-5AF8-034D-B136-9F021BA0D86A}"/>
  <tableColumns count="4">
    <tableColumn id="1" xr3:uid="{BAF8A7A0-9281-7346-9C3E-A844E76DC4AB}" name="Data Point" dataDxfId="33"/>
    <tableColumn id="2" xr3:uid="{860CEEC7-C179-874D-AAD3-8EA089568086}" name="Calculation" dataDxfId="32"/>
    <tableColumn id="3" xr3:uid="{CD1E12AB-B5AD-7B41-B4B4-D54902C1A7FE}" name="Z-Score" dataDxfId="31"/>
    <tableColumn id="4" xr3:uid="{77751B80-63FB-9D45-BC78-98DA843B785E}" name="Table Value" dataDxfId="30"/>
  </tableColumns>
  <tableStyleInfo name="TableStyleMedium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393D928-CF5C-9A4C-AAAC-D5CD681C580C}" name="Table5451218" displayName="Table5451218" ref="A1:B11" totalsRowShown="0" headerRowDxfId="29" dataDxfId="28" headerRowBorderDxfId="26" tableBorderDxfId="27" totalsRowBorderDxfId="25">
  <autoFilter ref="A1:B11" xr:uid="{72C45830-D3A2-474E-A698-4C42215FA1BC}"/>
  <sortState xmlns:xlrd2="http://schemas.microsoft.com/office/spreadsheetml/2017/richdata2" ref="A2:B8">
    <sortCondition ref="A1:A8"/>
  </sortState>
  <tableColumns count="2">
    <tableColumn id="1" xr3:uid="{A08780E2-A9CF-2D48-9736-5DF2F6592CB0}" name="Data Point" dataDxfId="24"/>
    <tableColumn id="2" xr3:uid="{2BC33305-5248-2B4C-9866-E4917D5F3819}" name="Value" dataDxfId="2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FA61EF1-8118-1148-9EE1-0F29A5556105}" name="Table81319" displayName="Table81319" ref="D6:G11" totalsRowShown="0" headerRowDxfId="22" dataDxfId="21" headerRowBorderDxfId="19" tableBorderDxfId="20">
  <autoFilter ref="D6:G11" xr:uid="{EC89A5B3-63C7-6B44-9BD1-AE6F320EF3E8}"/>
  <tableColumns count="4">
    <tableColumn id="1" xr3:uid="{1A0166A6-B84E-7444-A494-5344AB529311}" name="Data Point" dataDxfId="18"/>
    <tableColumn id="2" xr3:uid="{B358A61D-80F4-A743-AD2F-D4F7E59B9F33}" name="Calculation" dataDxfId="17"/>
    <tableColumn id="3" xr3:uid="{A3439DAE-F903-2449-A94C-599040E92103}" name="Z-Score" dataDxfId="16"/>
    <tableColumn id="4" xr3:uid="{CE185C40-1FE8-FA4E-9ED9-B8256FE7B9B3}" name="Table Value" dataDxfId="15"/>
  </tableColumns>
  <tableStyleInfo name="TableStyleMedium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A49A17D-840F-F247-92F5-1F04014F2A6E}" name="Table5451220" displayName="Table5451220" ref="A1:B11" totalsRowShown="0" headerRowDxfId="14" dataDxfId="13" headerRowBorderDxfId="11" tableBorderDxfId="12" totalsRowBorderDxfId="10">
  <autoFilter ref="A1:B11" xr:uid="{970BD57C-3730-0949-BBD1-9FBA1F014A65}"/>
  <sortState xmlns:xlrd2="http://schemas.microsoft.com/office/spreadsheetml/2017/richdata2" ref="A2:B8">
    <sortCondition ref="A1:A8"/>
  </sortState>
  <tableColumns count="2">
    <tableColumn id="1" xr3:uid="{1FCBF083-38DD-3046-8B0B-6585122A50DF}" name="Data Point" dataDxfId="9"/>
    <tableColumn id="2" xr3:uid="{331070F3-3BA5-024C-846E-4F3295E4124D}" name="Value" dataDxfId="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F5FEA7D-22F6-CC43-B9D8-92780A25085C}" name="Table81321" displayName="Table81321" ref="D6:G11" totalsRowShown="0" headerRowDxfId="7" dataDxfId="6" headerRowBorderDxfId="4" tableBorderDxfId="5">
  <autoFilter ref="D6:G11" xr:uid="{0BFD3997-3398-5B4F-A22D-E7596B009261}"/>
  <tableColumns count="4">
    <tableColumn id="1" xr3:uid="{56E3E673-2C07-8446-A2BD-3E68B16F0099}" name="Data Point" dataDxfId="3"/>
    <tableColumn id="2" xr3:uid="{C31AF90F-3916-3B4D-B9F2-B99D4FFE07E5}" name="Calculation" dataDxfId="2"/>
    <tableColumn id="3" xr3:uid="{209AB678-191F-2846-A0D5-567B5C5396BE}" name="Z-Score" dataDxfId="1"/>
    <tableColumn id="4" xr3:uid="{3B1FAADB-7CE6-244C-9E07-4137FC80F340}" name="Table Value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117BC-B8C3-454F-8C69-40267A5F7782}">
  <dimension ref="A1:H12"/>
  <sheetViews>
    <sheetView workbookViewId="0">
      <selection activeCell="N11" sqref="N11"/>
    </sheetView>
  </sheetViews>
  <sheetFormatPr baseColWidth="10" defaultRowHeight="16" x14ac:dyDescent="0.2"/>
  <cols>
    <col min="1" max="1" width="46.33203125" style="9" customWidth="1"/>
    <col min="2" max="2" width="51" style="9" customWidth="1"/>
    <col min="3" max="16384" width="10.83203125" style="9"/>
  </cols>
  <sheetData>
    <row r="1" spans="1:8" s="3" customFormat="1" ht="26" x14ac:dyDescent="0.2">
      <c r="A1" s="1" t="s">
        <v>1</v>
      </c>
      <c r="B1" s="2"/>
    </row>
    <row r="2" spans="1:8" s="5" customFormat="1" ht="26" customHeight="1" x14ac:dyDescent="0.2"/>
    <row r="3" spans="1:8" s="4" customFormat="1" ht="48" customHeight="1" x14ac:dyDescent="0.2">
      <c r="A3" s="10" t="s">
        <v>6</v>
      </c>
      <c r="B3" s="10" t="s">
        <v>5</v>
      </c>
    </row>
    <row r="4" spans="1:8" s="4" customFormat="1" ht="48" customHeight="1" x14ac:dyDescent="0.2">
      <c r="A4" s="6">
        <v>-2.44</v>
      </c>
      <c r="B4" s="7" t="str">
        <f>"-2.44 Standard Deviations"</f>
        <v>-2.44 Standard Deviations</v>
      </c>
      <c r="C4" s="8"/>
      <c r="D4" s="8"/>
      <c r="E4" s="8"/>
      <c r="F4" s="8"/>
      <c r="G4" s="8"/>
      <c r="H4" s="8"/>
    </row>
    <row r="5" spans="1:8" s="8" customFormat="1" ht="48" customHeight="1" x14ac:dyDescent="0.2">
      <c r="A5" s="6">
        <v>0.5</v>
      </c>
      <c r="B5" s="7" t="s">
        <v>4</v>
      </c>
    </row>
    <row r="6" spans="1:8" s="8" customFormat="1" ht="48" customHeight="1" x14ac:dyDescent="0.2">
      <c r="A6" s="6">
        <v>1</v>
      </c>
      <c r="B6" s="7" t="s">
        <v>2</v>
      </c>
      <c r="C6" s="4"/>
      <c r="D6" s="4"/>
      <c r="E6" s="4"/>
      <c r="F6" s="4"/>
      <c r="G6" s="4"/>
      <c r="H6" s="4"/>
    </row>
    <row r="7" spans="1:8" s="8" customFormat="1" ht="48" customHeight="1" x14ac:dyDescent="0.2">
      <c r="A7" s="6">
        <v>2.2999999999999998</v>
      </c>
      <c r="B7" s="7" t="s">
        <v>3</v>
      </c>
    </row>
    <row r="8" spans="1:8" s="5" customFormat="1" ht="48" customHeight="1" x14ac:dyDescent="0.2">
      <c r="B8" s="8"/>
    </row>
    <row r="9" spans="1:8" s="5" customFormat="1" ht="48" customHeight="1" x14ac:dyDescent="0.2">
      <c r="B9" s="8"/>
    </row>
    <row r="10" spans="1:8" s="5" customFormat="1" ht="48" customHeight="1" x14ac:dyDescent="0.2">
      <c r="B10" s="8"/>
    </row>
    <row r="11" spans="1:8" ht="48" customHeight="1" x14ac:dyDescent="0.2"/>
    <row r="12" spans="1:8" ht="48" customHeight="1" x14ac:dyDescent="0.2"/>
  </sheetData>
  <sortState xmlns:xlrd2="http://schemas.microsoft.com/office/spreadsheetml/2017/richdata2" ref="A4:H7">
    <sortCondition ref="A4:A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B9DC7-5017-B340-A0FE-15775E89C3BE}">
  <dimension ref="A1:G13"/>
  <sheetViews>
    <sheetView workbookViewId="0">
      <selection activeCell="C1" sqref="C1"/>
    </sheetView>
  </sheetViews>
  <sheetFormatPr baseColWidth="10" defaultRowHeight="24" x14ac:dyDescent="0.3"/>
  <cols>
    <col min="1" max="1" width="19" style="24" customWidth="1"/>
    <col min="2" max="2" width="20" style="24" customWidth="1"/>
    <col min="3" max="3" width="12.6640625" style="13" customWidth="1"/>
    <col min="4" max="4" width="23.33203125" style="24" customWidth="1"/>
    <col min="5" max="5" width="31.33203125" style="24" customWidth="1"/>
    <col min="6" max="7" width="23.33203125" style="24" customWidth="1"/>
    <col min="8" max="8" width="29.6640625" style="13" customWidth="1"/>
    <col min="9" max="9" width="21.6640625" style="13" customWidth="1"/>
    <col min="10" max="16384" width="10.83203125" style="13"/>
  </cols>
  <sheetData>
    <row r="1" spans="1:7" ht="25" thickBot="1" x14ac:dyDescent="0.35">
      <c r="A1" s="11" t="s">
        <v>7</v>
      </c>
      <c r="B1" s="12" t="s">
        <v>8</v>
      </c>
    </row>
    <row r="2" spans="1:7" ht="51" customHeight="1" x14ac:dyDescent="0.3">
      <c r="A2" s="14">
        <v>1</v>
      </c>
      <c r="B2" s="15">
        <v>113</v>
      </c>
      <c r="D2" s="16" t="s">
        <v>10</v>
      </c>
      <c r="E2" s="17">
        <f>AVERAGE(Table545[Value])</f>
        <v>162.6</v>
      </c>
      <c r="F2" s="18" t="s">
        <v>9</v>
      </c>
    </row>
    <row r="3" spans="1:7" ht="51" customHeight="1" thickBot="1" x14ac:dyDescent="0.35">
      <c r="A3" s="14">
        <v>2</v>
      </c>
      <c r="B3" s="15">
        <v>123</v>
      </c>
      <c r="D3" s="19" t="s">
        <v>11</v>
      </c>
      <c r="E3" s="20">
        <f>STDEV(Table545[Value])</f>
        <v>35.008570379265741</v>
      </c>
      <c r="F3" s="21"/>
    </row>
    <row r="4" spans="1:7" ht="51" customHeight="1" thickBot="1" x14ac:dyDescent="0.35">
      <c r="A4" s="14">
        <v>3</v>
      </c>
      <c r="B4" s="15">
        <v>141</v>
      </c>
    </row>
    <row r="5" spans="1:7" ht="51" customHeight="1" x14ac:dyDescent="0.3">
      <c r="A5" s="14">
        <v>4</v>
      </c>
      <c r="B5" s="15">
        <v>146</v>
      </c>
      <c r="D5" s="38" t="s">
        <v>0</v>
      </c>
      <c r="E5" s="39"/>
      <c r="F5" s="39"/>
      <c r="G5" s="40"/>
    </row>
    <row r="6" spans="1:7" ht="51" customHeight="1" x14ac:dyDescent="0.3">
      <c r="A6" s="14">
        <v>5</v>
      </c>
      <c r="B6" s="15">
        <v>154</v>
      </c>
      <c r="D6" s="26" t="s">
        <v>7</v>
      </c>
      <c r="E6" s="27" t="s">
        <v>12</v>
      </c>
      <c r="F6" s="27" t="s">
        <v>0</v>
      </c>
      <c r="G6" s="28" t="s">
        <v>13</v>
      </c>
    </row>
    <row r="7" spans="1:7" ht="51" customHeight="1" x14ac:dyDescent="0.3">
      <c r="A7" s="14">
        <v>6</v>
      </c>
      <c r="B7" s="15">
        <v>169</v>
      </c>
      <c r="D7" s="29">
        <f>B11</f>
        <v>232</v>
      </c>
      <c r="E7" s="30" t="str">
        <f>"(232 - 162.6) / 35.0"</f>
        <v>(232 - 162.6) / 35.0</v>
      </c>
      <c r="F7" s="31">
        <f>(D7-$E$2)/$E$3</f>
        <v>1.982371723499541</v>
      </c>
      <c r="G7" s="32"/>
    </row>
    <row r="8" spans="1:7" ht="51" customHeight="1" x14ac:dyDescent="0.3">
      <c r="A8" s="22">
        <v>7</v>
      </c>
      <c r="B8" s="23">
        <v>174</v>
      </c>
      <c r="D8" s="29"/>
      <c r="E8" s="30"/>
      <c r="F8" s="31"/>
      <c r="G8" s="32"/>
    </row>
    <row r="9" spans="1:7" ht="51" customHeight="1" x14ac:dyDescent="0.3">
      <c r="A9" s="14">
        <v>8</v>
      </c>
      <c r="B9" s="23">
        <v>185</v>
      </c>
      <c r="D9" s="29"/>
      <c r="E9" s="30"/>
      <c r="F9" s="31"/>
      <c r="G9" s="33"/>
    </row>
    <row r="10" spans="1:7" ht="51" customHeight="1" x14ac:dyDescent="0.3">
      <c r="A10" s="14">
        <v>9</v>
      </c>
      <c r="B10" s="15">
        <v>189</v>
      </c>
      <c r="D10" s="29"/>
      <c r="E10" s="30"/>
      <c r="F10" s="31"/>
      <c r="G10" s="33"/>
    </row>
    <row r="11" spans="1:7" ht="51" customHeight="1" x14ac:dyDescent="0.3">
      <c r="A11" s="14">
        <v>10</v>
      </c>
      <c r="B11" s="15">
        <v>232</v>
      </c>
      <c r="D11" s="34"/>
      <c r="E11" s="35"/>
      <c r="F11" s="36"/>
      <c r="G11" s="37"/>
    </row>
    <row r="12" spans="1:7" ht="47" customHeight="1" x14ac:dyDescent="0.3">
      <c r="D12" s="13"/>
      <c r="E12" s="13"/>
      <c r="F12" s="13"/>
      <c r="G12" s="13"/>
    </row>
    <row r="13" spans="1:7" ht="47" customHeight="1" x14ac:dyDescent="0.3"/>
  </sheetData>
  <mergeCells count="1">
    <mergeCell ref="D5:G5"/>
  </mergeCells>
  <pageMargins left="0.7" right="0.7" top="0.75" bottom="0.75" header="0.3" footer="0.3"/>
  <pageSetup orientation="portrait" horizontalDpi="0" verticalDpi="0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F334-ECBC-BF4A-837E-55A32C6C3611}">
  <dimension ref="A1:G13"/>
  <sheetViews>
    <sheetView workbookViewId="0">
      <selection activeCell="G8" sqref="G8"/>
    </sheetView>
  </sheetViews>
  <sheetFormatPr baseColWidth="10" defaultRowHeight="24" x14ac:dyDescent="0.3"/>
  <cols>
    <col min="1" max="1" width="19" style="24" customWidth="1"/>
    <col min="2" max="2" width="20" style="24" customWidth="1"/>
    <col min="3" max="3" width="12.6640625" style="13" customWidth="1"/>
    <col min="4" max="4" width="23.33203125" style="24" customWidth="1"/>
    <col min="5" max="5" width="31.33203125" style="24" customWidth="1"/>
    <col min="6" max="7" width="23.33203125" style="24" customWidth="1"/>
    <col min="8" max="8" width="29.6640625" style="13" customWidth="1"/>
    <col min="9" max="9" width="21.6640625" style="13" customWidth="1"/>
    <col min="10" max="16384" width="10.83203125" style="13"/>
  </cols>
  <sheetData>
    <row r="1" spans="1:7" ht="25" thickBot="1" x14ac:dyDescent="0.35">
      <c r="A1" s="11" t="s">
        <v>7</v>
      </c>
      <c r="B1" s="12" t="s">
        <v>8</v>
      </c>
    </row>
    <row r="2" spans="1:7" ht="51" customHeight="1" x14ac:dyDescent="0.3">
      <c r="A2" s="14">
        <v>1</v>
      </c>
      <c r="B2" s="15">
        <v>113</v>
      </c>
      <c r="D2" s="16" t="s">
        <v>10</v>
      </c>
      <c r="E2" s="17">
        <f>AVERAGE(Table54510[Value])</f>
        <v>162.6</v>
      </c>
      <c r="F2" s="18" t="s">
        <v>9</v>
      </c>
    </row>
    <row r="3" spans="1:7" ht="51" customHeight="1" thickBot="1" x14ac:dyDescent="0.35">
      <c r="A3" s="14">
        <v>2</v>
      </c>
      <c r="B3" s="15">
        <v>123</v>
      </c>
      <c r="D3" s="19" t="s">
        <v>11</v>
      </c>
      <c r="E3" s="20">
        <f>STDEV(Table54510[Value])</f>
        <v>35.008570379265741</v>
      </c>
      <c r="F3" s="21"/>
    </row>
    <row r="4" spans="1:7" ht="51" customHeight="1" thickBot="1" x14ac:dyDescent="0.35">
      <c r="A4" s="14">
        <v>3</v>
      </c>
      <c r="B4" s="15">
        <v>141</v>
      </c>
    </row>
    <row r="5" spans="1:7" ht="51" customHeight="1" x14ac:dyDescent="0.3">
      <c r="A5" s="14">
        <v>4</v>
      </c>
      <c r="B5" s="15">
        <v>146</v>
      </c>
      <c r="D5" s="38" t="s">
        <v>0</v>
      </c>
      <c r="E5" s="39"/>
      <c r="F5" s="39"/>
      <c r="G5" s="40"/>
    </row>
    <row r="6" spans="1:7" ht="51" customHeight="1" x14ac:dyDescent="0.3">
      <c r="A6" s="14">
        <v>5</v>
      </c>
      <c r="B6" s="15">
        <v>154</v>
      </c>
      <c r="D6" s="26" t="s">
        <v>7</v>
      </c>
      <c r="E6" s="27" t="s">
        <v>12</v>
      </c>
      <c r="F6" s="27" t="s">
        <v>0</v>
      </c>
      <c r="G6" s="28" t="s">
        <v>13</v>
      </c>
    </row>
    <row r="7" spans="1:7" ht="51" customHeight="1" x14ac:dyDescent="0.3">
      <c r="A7" s="14">
        <v>6</v>
      </c>
      <c r="B7" s="15">
        <v>169</v>
      </c>
      <c r="D7" s="29">
        <f>B11</f>
        <v>232</v>
      </c>
      <c r="E7" s="30" t="str">
        <f>"(232 - 162.6) / 35.0"</f>
        <v>(232 - 162.6) / 35.0</v>
      </c>
      <c r="F7" s="31">
        <f>(D7-$E$2)/$E$3</f>
        <v>1.982371723499541</v>
      </c>
      <c r="G7" s="42">
        <v>0.97609999999999997</v>
      </c>
    </row>
    <row r="8" spans="1:7" ht="51" customHeight="1" x14ac:dyDescent="0.3">
      <c r="A8" s="22">
        <v>7</v>
      </c>
      <c r="B8" s="23">
        <v>174</v>
      </c>
      <c r="D8" s="29"/>
      <c r="E8" s="30"/>
      <c r="F8" s="31"/>
      <c r="G8" s="32"/>
    </row>
    <row r="9" spans="1:7" ht="51" customHeight="1" x14ac:dyDescent="0.3">
      <c r="A9" s="14">
        <v>8</v>
      </c>
      <c r="B9" s="23">
        <v>185</v>
      </c>
      <c r="D9" s="29"/>
      <c r="E9" s="30"/>
      <c r="F9" s="31"/>
      <c r="G9" s="33"/>
    </row>
    <row r="10" spans="1:7" ht="51" customHeight="1" x14ac:dyDescent="0.3">
      <c r="A10" s="14">
        <v>9</v>
      </c>
      <c r="B10" s="15">
        <v>189</v>
      </c>
      <c r="D10" s="29"/>
      <c r="E10" s="30"/>
      <c r="F10" s="31"/>
      <c r="G10" s="33"/>
    </row>
    <row r="11" spans="1:7" ht="51" customHeight="1" x14ac:dyDescent="0.3">
      <c r="A11" s="14">
        <v>10</v>
      </c>
      <c r="B11" s="25">
        <v>232</v>
      </c>
      <c r="D11" s="34"/>
      <c r="E11" s="35"/>
      <c r="F11" s="36"/>
      <c r="G11" s="37"/>
    </row>
    <row r="12" spans="1:7" ht="47" customHeight="1" x14ac:dyDescent="0.3">
      <c r="D12" s="13"/>
      <c r="E12" s="13"/>
      <c r="F12" s="13"/>
      <c r="G12" s="13"/>
    </row>
    <row r="13" spans="1:7" ht="47" customHeight="1" x14ac:dyDescent="0.3"/>
  </sheetData>
  <mergeCells count="1">
    <mergeCell ref="D5:G5"/>
  </mergeCell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D8292-A9D3-7449-9500-A5C67E5C19DC}">
  <dimension ref="A1:G13"/>
  <sheetViews>
    <sheetView workbookViewId="0">
      <selection activeCell="C1" sqref="C1"/>
    </sheetView>
  </sheetViews>
  <sheetFormatPr baseColWidth="10" defaultRowHeight="24" x14ac:dyDescent="0.3"/>
  <cols>
    <col min="1" max="1" width="19" style="24" customWidth="1"/>
    <col min="2" max="2" width="20" style="24" customWidth="1"/>
    <col min="3" max="3" width="12.6640625" style="13" customWidth="1"/>
    <col min="4" max="4" width="23.33203125" style="24" customWidth="1"/>
    <col min="5" max="5" width="31.33203125" style="24" customWidth="1"/>
    <col min="6" max="7" width="23.33203125" style="24" customWidth="1"/>
    <col min="8" max="8" width="29.6640625" style="13" customWidth="1"/>
    <col min="9" max="9" width="21.6640625" style="13" customWidth="1"/>
    <col min="10" max="16384" width="10.83203125" style="13"/>
  </cols>
  <sheetData>
    <row r="1" spans="1:7" ht="25" thickBot="1" x14ac:dyDescent="0.35">
      <c r="A1" s="11" t="s">
        <v>7</v>
      </c>
      <c r="B1" s="12" t="s">
        <v>8</v>
      </c>
    </row>
    <row r="2" spans="1:7" ht="51" customHeight="1" x14ac:dyDescent="0.3">
      <c r="A2" s="14">
        <v>1</v>
      </c>
      <c r="B2" s="15">
        <v>113</v>
      </c>
      <c r="D2" s="16" t="s">
        <v>10</v>
      </c>
      <c r="E2" s="17">
        <f>AVERAGE(Table54512[Value])</f>
        <v>162.6</v>
      </c>
      <c r="F2" s="18" t="s">
        <v>9</v>
      </c>
    </row>
    <row r="3" spans="1:7" ht="51" customHeight="1" thickBot="1" x14ac:dyDescent="0.35">
      <c r="A3" s="14">
        <v>2</v>
      </c>
      <c r="B3" s="15">
        <v>123</v>
      </c>
      <c r="D3" s="19" t="s">
        <v>11</v>
      </c>
      <c r="E3" s="20">
        <f>STDEV(Table54512[Value])</f>
        <v>35.008570379265741</v>
      </c>
      <c r="F3" s="21"/>
    </row>
    <row r="4" spans="1:7" ht="51" customHeight="1" thickBot="1" x14ac:dyDescent="0.35">
      <c r="A4" s="14">
        <v>3</v>
      </c>
      <c r="B4" s="15">
        <v>141</v>
      </c>
    </row>
    <row r="5" spans="1:7" ht="51" customHeight="1" x14ac:dyDescent="0.3">
      <c r="A5" s="14">
        <v>4</v>
      </c>
      <c r="B5" s="15">
        <v>146</v>
      </c>
      <c r="D5" s="38" t="s">
        <v>0</v>
      </c>
      <c r="E5" s="39"/>
      <c r="F5" s="39"/>
      <c r="G5" s="40"/>
    </row>
    <row r="6" spans="1:7" ht="51" customHeight="1" x14ac:dyDescent="0.3">
      <c r="A6" s="14">
        <v>5</v>
      </c>
      <c r="B6" s="15">
        <v>154</v>
      </c>
      <c r="D6" s="26" t="s">
        <v>7</v>
      </c>
      <c r="E6" s="27" t="s">
        <v>12</v>
      </c>
      <c r="F6" s="27" t="s">
        <v>0</v>
      </c>
      <c r="G6" s="28" t="s">
        <v>13</v>
      </c>
    </row>
    <row r="7" spans="1:7" ht="51" customHeight="1" x14ac:dyDescent="0.3">
      <c r="A7" s="14">
        <v>6</v>
      </c>
      <c r="B7" s="15">
        <v>169</v>
      </c>
      <c r="D7" s="29">
        <f>B11</f>
        <v>232</v>
      </c>
      <c r="E7" s="30" t="str">
        <f>"(232 - 162.6) / 35.0"</f>
        <v>(232 - 162.6) / 35.0</v>
      </c>
      <c r="F7" s="31">
        <f>(D7-$E$2)/$E$3</f>
        <v>1.982371723499541</v>
      </c>
      <c r="G7" s="33">
        <v>0.97609999999999997</v>
      </c>
    </row>
    <row r="8" spans="1:7" ht="51" customHeight="1" x14ac:dyDescent="0.3">
      <c r="A8" s="22">
        <v>7</v>
      </c>
      <c r="B8" s="23">
        <v>174</v>
      </c>
      <c r="D8" s="29"/>
      <c r="E8" s="30"/>
      <c r="F8" s="31"/>
      <c r="G8" s="32"/>
    </row>
    <row r="9" spans="1:7" ht="51" customHeight="1" x14ac:dyDescent="0.3">
      <c r="A9" s="14">
        <v>8</v>
      </c>
      <c r="B9" s="23">
        <v>185</v>
      </c>
      <c r="D9" s="29">
        <v>190</v>
      </c>
      <c r="E9" s="30"/>
      <c r="F9" s="31"/>
      <c r="G9" s="33"/>
    </row>
    <row r="10" spans="1:7" ht="51" customHeight="1" x14ac:dyDescent="0.3">
      <c r="A10" s="14">
        <v>9</v>
      </c>
      <c r="B10" s="15">
        <v>189</v>
      </c>
      <c r="D10" s="29">
        <v>140</v>
      </c>
      <c r="E10" s="30"/>
      <c r="F10" s="31"/>
      <c r="G10" s="33"/>
    </row>
    <row r="11" spans="1:7" ht="51" customHeight="1" x14ac:dyDescent="0.3">
      <c r="A11" s="14">
        <v>10</v>
      </c>
      <c r="B11" s="25">
        <v>232</v>
      </c>
      <c r="D11" s="34"/>
      <c r="E11" s="35"/>
      <c r="F11" s="36"/>
      <c r="G11" s="37"/>
    </row>
    <row r="12" spans="1:7" ht="47" customHeight="1" x14ac:dyDescent="0.3">
      <c r="D12" s="13"/>
      <c r="E12" s="13"/>
      <c r="F12" s="13"/>
      <c r="G12" s="13"/>
    </row>
    <row r="13" spans="1:7" ht="47" customHeight="1" x14ac:dyDescent="0.3"/>
  </sheetData>
  <mergeCells count="1">
    <mergeCell ref="D5:G5"/>
  </mergeCells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2EB7E-A1B8-4948-AE5B-066787F3B242}">
  <dimension ref="A1:G13"/>
  <sheetViews>
    <sheetView workbookViewId="0">
      <selection activeCell="C1" sqref="C1"/>
    </sheetView>
  </sheetViews>
  <sheetFormatPr baseColWidth="10" defaultRowHeight="24" x14ac:dyDescent="0.3"/>
  <cols>
    <col min="1" max="1" width="19" style="24" customWidth="1"/>
    <col min="2" max="2" width="20" style="24" customWidth="1"/>
    <col min="3" max="3" width="12.6640625" style="13" customWidth="1"/>
    <col min="4" max="4" width="23.33203125" style="24" customWidth="1"/>
    <col min="5" max="5" width="31.33203125" style="24" customWidth="1"/>
    <col min="6" max="7" width="23.33203125" style="24" customWidth="1"/>
    <col min="8" max="8" width="29.6640625" style="13" customWidth="1"/>
    <col min="9" max="9" width="21.6640625" style="13" customWidth="1"/>
    <col min="10" max="16384" width="10.83203125" style="13"/>
  </cols>
  <sheetData>
    <row r="1" spans="1:7" ht="25" thickBot="1" x14ac:dyDescent="0.35">
      <c r="A1" s="11" t="s">
        <v>7</v>
      </c>
      <c r="B1" s="12" t="s">
        <v>8</v>
      </c>
    </row>
    <row r="2" spans="1:7" ht="51" customHeight="1" x14ac:dyDescent="0.3">
      <c r="A2" s="14">
        <v>1</v>
      </c>
      <c r="B2" s="15">
        <v>113</v>
      </c>
      <c r="D2" s="16" t="s">
        <v>10</v>
      </c>
      <c r="E2" s="17">
        <f>AVERAGE(Table5451216[Value])</f>
        <v>162.6</v>
      </c>
      <c r="F2" s="18" t="s">
        <v>9</v>
      </c>
    </row>
    <row r="3" spans="1:7" ht="51" customHeight="1" thickBot="1" x14ac:dyDescent="0.35">
      <c r="A3" s="14">
        <v>2</v>
      </c>
      <c r="B3" s="15">
        <v>123</v>
      </c>
      <c r="D3" s="19" t="s">
        <v>11</v>
      </c>
      <c r="E3" s="20">
        <f>STDEV(Table5451216[Value])</f>
        <v>35.008570379265741</v>
      </c>
      <c r="F3" s="21"/>
    </row>
    <row r="4" spans="1:7" ht="51" customHeight="1" thickBot="1" x14ac:dyDescent="0.35">
      <c r="A4" s="14">
        <v>3</v>
      </c>
      <c r="B4" s="15">
        <v>141</v>
      </c>
    </row>
    <row r="5" spans="1:7" ht="51" customHeight="1" x14ac:dyDescent="0.3">
      <c r="A5" s="14">
        <v>4</v>
      </c>
      <c r="B5" s="15">
        <v>146</v>
      </c>
      <c r="D5" s="38" t="s">
        <v>0</v>
      </c>
      <c r="E5" s="39"/>
      <c r="F5" s="39"/>
      <c r="G5" s="40"/>
    </row>
    <row r="6" spans="1:7" ht="51" customHeight="1" x14ac:dyDescent="0.3">
      <c r="A6" s="14">
        <v>5</v>
      </c>
      <c r="B6" s="15">
        <v>154</v>
      </c>
      <c r="D6" s="26" t="s">
        <v>7</v>
      </c>
      <c r="E6" s="27" t="s">
        <v>12</v>
      </c>
      <c r="F6" s="27" t="s">
        <v>0</v>
      </c>
      <c r="G6" s="28" t="s">
        <v>13</v>
      </c>
    </row>
    <row r="7" spans="1:7" ht="51" customHeight="1" x14ac:dyDescent="0.3">
      <c r="A7" s="14">
        <v>6</v>
      </c>
      <c r="B7" s="15">
        <v>169</v>
      </c>
      <c r="D7" s="29">
        <f>B11</f>
        <v>232</v>
      </c>
      <c r="E7" s="30" t="str">
        <f>"(232 - 162.6) / 35.0"</f>
        <v>(232 - 162.6) / 35.0</v>
      </c>
      <c r="F7" s="31">
        <f>(D7-$E$2)/$E$3</f>
        <v>1.982371723499541</v>
      </c>
      <c r="G7" s="33">
        <v>0.97609999999999997</v>
      </c>
    </row>
    <row r="8" spans="1:7" ht="51" customHeight="1" x14ac:dyDescent="0.3">
      <c r="A8" s="22">
        <v>7</v>
      </c>
      <c r="B8" s="23">
        <v>174</v>
      </c>
      <c r="D8" s="29"/>
      <c r="E8" s="30"/>
      <c r="F8" s="31"/>
      <c r="G8" s="32"/>
    </row>
    <row r="9" spans="1:7" ht="51" customHeight="1" x14ac:dyDescent="0.3">
      <c r="A9" s="14">
        <v>8</v>
      </c>
      <c r="B9" s="23">
        <v>185</v>
      </c>
      <c r="D9" s="29">
        <v>190</v>
      </c>
      <c r="E9" s="30" t="str">
        <f>"(190 - 162.6) / 35.0"</f>
        <v>(190 - 162.6) / 35.0</v>
      </c>
      <c r="F9" s="31">
        <f t="shared" ref="F9:F10" si="0">(D9-$E$2)/$E$3</f>
        <v>0.78266549313958833</v>
      </c>
      <c r="G9" s="33"/>
    </row>
    <row r="10" spans="1:7" ht="51" customHeight="1" x14ac:dyDescent="0.3">
      <c r="A10" s="14">
        <v>9</v>
      </c>
      <c r="B10" s="15">
        <v>189</v>
      </c>
      <c r="D10" s="29">
        <v>140</v>
      </c>
      <c r="E10" s="30"/>
      <c r="F10" s="31"/>
      <c r="G10" s="33"/>
    </row>
    <row r="11" spans="1:7" ht="51" customHeight="1" x14ac:dyDescent="0.3">
      <c r="A11" s="14">
        <v>10</v>
      </c>
      <c r="B11" s="25">
        <v>232</v>
      </c>
      <c r="D11" s="34"/>
      <c r="E11" s="35"/>
      <c r="F11" s="36"/>
      <c r="G11" s="37"/>
    </row>
    <row r="12" spans="1:7" ht="47" customHeight="1" x14ac:dyDescent="0.3">
      <c r="D12" s="13"/>
      <c r="E12" s="13"/>
      <c r="F12" s="13"/>
      <c r="G12" s="13"/>
    </row>
    <row r="13" spans="1:7" ht="47" customHeight="1" x14ac:dyDescent="0.3"/>
  </sheetData>
  <mergeCells count="1">
    <mergeCell ref="D5:G5"/>
  </mergeCells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E733F-18C9-0845-988F-0B4D66C7A2EB}">
  <dimension ref="A1:G13"/>
  <sheetViews>
    <sheetView workbookViewId="0">
      <selection activeCell="G11" sqref="G11"/>
    </sheetView>
  </sheetViews>
  <sheetFormatPr baseColWidth="10" defaultRowHeight="24" x14ac:dyDescent="0.3"/>
  <cols>
    <col min="1" max="1" width="19" style="24" customWidth="1"/>
    <col min="2" max="2" width="20" style="24" customWidth="1"/>
    <col min="3" max="3" width="12.6640625" style="13" customWidth="1"/>
    <col min="4" max="4" width="23.33203125" style="24" customWidth="1"/>
    <col min="5" max="5" width="31.33203125" style="24" customWidth="1"/>
    <col min="6" max="7" width="23.33203125" style="24" customWidth="1"/>
    <col min="8" max="8" width="29.6640625" style="13" customWidth="1"/>
    <col min="9" max="9" width="21.6640625" style="13" customWidth="1"/>
    <col min="10" max="16384" width="10.83203125" style="13"/>
  </cols>
  <sheetData>
    <row r="1" spans="1:7" ht="25" thickBot="1" x14ac:dyDescent="0.35">
      <c r="A1" s="11" t="s">
        <v>7</v>
      </c>
      <c r="B1" s="12" t="s">
        <v>8</v>
      </c>
    </row>
    <row r="2" spans="1:7" ht="51" customHeight="1" x14ac:dyDescent="0.3">
      <c r="A2" s="14">
        <v>1</v>
      </c>
      <c r="B2" s="15">
        <v>113</v>
      </c>
      <c r="D2" s="16" t="s">
        <v>10</v>
      </c>
      <c r="E2" s="17">
        <f>AVERAGE(Table5451218[Value])</f>
        <v>162.6</v>
      </c>
      <c r="F2" s="18" t="s">
        <v>9</v>
      </c>
    </row>
    <row r="3" spans="1:7" ht="51" customHeight="1" thickBot="1" x14ac:dyDescent="0.35">
      <c r="A3" s="14">
        <v>2</v>
      </c>
      <c r="B3" s="15">
        <v>123</v>
      </c>
      <c r="D3" s="19" t="s">
        <v>11</v>
      </c>
      <c r="E3" s="20">
        <f>STDEV(Table5451218[Value])</f>
        <v>35.008570379265741</v>
      </c>
      <c r="F3" s="21"/>
    </row>
    <row r="4" spans="1:7" ht="51" customHeight="1" thickBot="1" x14ac:dyDescent="0.35">
      <c r="A4" s="14">
        <v>3</v>
      </c>
      <c r="B4" s="15">
        <v>141</v>
      </c>
    </row>
    <row r="5" spans="1:7" ht="51" customHeight="1" x14ac:dyDescent="0.3">
      <c r="A5" s="14">
        <v>4</v>
      </c>
      <c r="B5" s="15">
        <v>146</v>
      </c>
      <c r="D5" s="38" t="s">
        <v>0</v>
      </c>
      <c r="E5" s="39"/>
      <c r="F5" s="39"/>
      <c r="G5" s="40"/>
    </row>
    <row r="6" spans="1:7" ht="51" customHeight="1" x14ac:dyDescent="0.3">
      <c r="A6" s="14">
        <v>5</v>
      </c>
      <c r="B6" s="15">
        <v>154</v>
      </c>
      <c r="D6" s="26" t="s">
        <v>7</v>
      </c>
      <c r="E6" s="27" t="s">
        <v>12</v>
      </c>
      <c r="F6" s="27" t="s">
        <v>0</v>
      </c>
      <c r="G6" s="28" t="s">
        <v>13</v>
      </c>
    </row>
    <row r="7" spans="1:7" ht="51" customHeight="1" x14ac:dyDescent="0.3">
      <c r="A7" s="14">
        <v>6</v>
      </c>
      <c r="B7" s="15">
        <v>169</v>
      </c>
      <c r="D7" s="29">
        <f>B11</f>
        <v>232</v>
      </c>
      <c r="E7" s="30" t="str">
        <f>"(232 - 162.6) / 35.0"</f>
        <v>(232 - 162.6) / 35.0</v>
      </c>
      <c r="F7" s="31">
        <f>(D7-$E$2)/$E$3</f>
        <v>1.982371723499541</v>
      </c>
      <c r="G7" s="33">
        <v>0.97609999999999997</v>
      </c>
    </row>
    <row r="8" spans="1:7" ht="51" customHeight="1" x14ac:dyDescent="0.3">
      <c r="A8" s="22">
        <v>7</v>
      </c>
      <c r="B8" s="23">
        <v>174</v>
      </c>
      <c r="D8" s="29"/>
      <c r="E8" s="30"/>
      <c r="F8" s="31"/>
      <c r="G8" s="32"/>
    </row>
    <row r="9" spans="1:7" ht="51" customHeight="1" x14ac:dyDescent="0.3">
      <c r="A9" s="14">
        <v>8</v>
      </c>
      <c r="B9" s="23">
        <v>185</v>
      </c>
      <c r="D9" s="29">
        <v>190</v>
      </c>
      <c r="E9" s="30" t="str">
        <f>"(190 - 162.6) / 35.0"</f>
        <v>(190 - 162.6) / 35.0</v>
      </c>
      <c r="F9" s="31">
        <f t="shared" ref="F9:F10" si="0">(D9-$E$2)/$E$3</f>
        <v>0.78266549313958833</v>
      </c>
      <c r="G9" s="33">
        <v>0.7823</v>
      </c>
    </row>
    <row r="10" spans="1:7" ht="51" customHeight="1" x14ac:dyDescent="0.3">
      <c r="A10" s="14">
        <v>9</v>
      </c>
      <c r="B10" s="15">
        <v>189</v>
      </c>
      <c r="D10" s="29">
        <v>140</v>
      </c>
      <c r="E10" s="30" t="str">
        <f>"(140 - 162.6) / 35.0"</f>
        <v>(140 - 162.6) / 35.0</v>
      </c>
      <c r="F10" s="31">
        <f t="shared" si="0"/>
        <v>-0.64555620966987914</v>
      </c>
      <c r="G10" s="42">
        <f>1-0.7422</f>
        <v>0.25780000000000003</v>
      </c>
    </row>
    <row r="11" spans="1:7" ht="51" customHeight="1" x14ac:dyDescent="0.3">
      <c r="A11" s="14">
        <v>10</v>
      </c>
      <c r="B11" s="25">
        <v>232</v>
      </c>
      <c r="D11" s="34"/>
      <c r="E11" s="35"/>
      <c r="F11" s="36"/>
      <c r="G11" s="37"/>
    </row>
    <row r="12" spans="1:7" ht="47" customHeight="1" x14ac:dyDescent="0.3">
      <c r="D12" s="13"/>
      <c r="E12" s="13"/>
      <c r="F12" s="13"/>
      <c r="G12" s="13"/>
    </row>
    <row r="13" spans="1:7" ht="47" customHeight="1" x14ac:dyDescent="0.3"/>
  </sheetData>
  <mergeCells count="1">
    <mergeCell ref="D5:G5"/>
  </mergeCells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1B2A7-492F-5D45-8A9C-F5189D1C4615}">
  <dimension ref="A1:G13"/>
  <sheetViews>
    <sheetView tabSelected="1" topLeftCell="A3" workbookViewId="0">
      <selection activeCell="G12" sqref="G12"/>
    </sheetView>
  </sheetViews>
  <sheetFormatPr baseColWidth="10" defaultRowHeight="24" x14ac:dyDescent="0.3"/>
  <cols>
    <col min="1" max="1" width="19" style="24" customWidth="1"/>
    <col min="2" max="2" width="20" style="24" customWidth="1"/>
    <col min="3" max="3" width="12.6640625" style="13" customWidth="1"/>
    <col min="4" max="4" width="23.33203125" style="24" customWidth="1"/>
    <col min="5" max="5" width="31.33203125" style="24" customWidth="1"/>
    <col min="6" max="7" width="23.33203125" style="24" customWidth="1"/>
    <col min="8" max="8" width="29.6640625" style="13" customWidth="1"/>
    <col min="9" max="9" width="21.6640625" style="13" customWidth="1"/>
    <col min="10" max="16384" width="10.83203125" style="13"/>
  </cols>
  <sheetData>
    <row r="1" spans="1:7" ht="25" thickBot="1" x14ac:dyDescent="0.35">
      <c r="A1" s="11" t="s">
        <v>7</v>
      </c>
      <c r="B1" s="12" t="s">
        <v>8</v>
      </c>
    </row>
    <row r="2" spans="1:7" ht="51" customHeight="1" x14ac:dyDescent="0.3">
      <c r="A2" s="14">
        <v>1</v>
      </c>
      <c r="B2" s="15">
        <v>113</v>
      </c>
      <c r="D2" s="16" t="s">
        <v>10</v>
      </c>
      <c r="E2" s="17">
        <f>AVERAGE(Table5451220[Value])</f>
        <v>162.6</v>
      </c>
      <c r="F2" s="18" t="s">
        <v>9</v>
      </c>
    </row>
    <row r="3" spans="1:7" ht="51" customHeight="1" thickBot="1" x14ac:dyDescent="0.35">
      <c r="A3" s="14">
        <v>2</v>
      </c>
      <c r="B3" s="15">
        <v>123</v>
      </c>
      <c r="D3" s="19" t="s">
        <v>11</v>
      </c>
      <c r="E3" s="20">
        <f>STDEV(Table5451220[Value])</f>
        <v>35.008570379265741</v>
      </c>
      <c r="F3" s="21"/>
    </row>
    <row r="4" spans="1:7" ht="51" customHeight="1" thickBot="1" x14ac:dyDescent="0.35">
      <c r="A4" s="14">
        <v>3</v>
      </c>
      <c r="B4" s="15">
        <v>141</v>
      </c>
    </row>
    <row r="5" spans="1:7" ht="51" customHeight="1" x14ac:dyDescent="0.3">
      <c r="A5" s="14">
        <v>4</v>
      </c>
      <c r="B5" s="15">
        <v>146</v>
      </c>
      <c r="D5" s="38" t="s">
        <v>0</v>
      </c>
      <c r="E5" s="39"/>
      <c r="F5" s="39"/>
      <c r="G5" s="40"/>
    </row>
    <row r="6" spans="1:7" ht="51" customHeight="1" x14ac:dyDescent="0.3">
      <c r="A6" s="14">
        <v>5</v>
      </c>
      <c r="B6" s="15">
        <v>154</v>
      </c>
      <c r="D6" s="26" t="s">
        <v>7</v>
      </c>
      <c r="E6" s="27" t="s">
        <v>12</v>
      </c>
      <c r="F6" s="27" t="s">
        <v>0</v>
      </c>
      <c r="G6" s="28" t="s">
        <v>13</v>
      </c>
    </row>
    <row r="7" spans="1:7" ht="51" customHeight="1" x14ac:dyDescent="0.3">
      <c r="A7" s="14">
        <v>6</v>
      </c>
      <c r="B7" s="15">
        <v>169</v>
      </c>
      <c r="D7" s="29">
        <f>B11</f>
        <v>232</v>
      </c>
      <c r="E7" s="30" t="str">
        <f>"(232 - 162.6) / 35.0"</f>
        <v>(232 - 162.6) / 35.0</v>
      </c>
      <c r="F7" s="31">
        <f>(D7-$E$2)/$E$3</f>
        <v>1.982371723499541</v>
      </c>
      <c r="G7" s="33">
        <v>0.97609999999999997</v>
      </c>
    </row>
    <row r="8" spans="1:7" ht="51" customHeight="1" x14ac:dyDescent="0.3">
      <c r="A8" s="22">
        <v>7</v>
      </c>
      <c r="B8" s="23">
        <v>174</v>
      </c>
      <c r="D8" s="29"/>
      <c r="E8" s="30"/>
      <c r="F8" s="31"/>
      <c r="G8" s="32"/>
    </row>
    <row r="9" spans="1:7" ht="51" customHeight="1" x14ac:dyDescent="0.3">
      <c r="A9" s="14">
        <v>8</v>
      </c>
      <c r="B9" s="23">
        <v>185</v>
      </c>
      <c r="D9" s="29">
        <v>190</v>
      </c>
      <c r="E9" s="30" t="str">
        <f>"(190 - 162.6) / 35.0"</f>
        <v>(190 - 162.6) / 35.0</v>
      </c>
      <c r="F9" s="31">
        <f t="shared" ref="F9:F10" si="0">(D9-$E$2)/$E$3</f>
        <v>0.78266549313958833</v>
      </c>
      <c r="G9" s="41">
        <v>0.7823</v>
      </c>
    </row>
    <row r="10" spans="1:7" ht="51" customHeight="1" x14ac:dyDescent="0.3">
      <c r="A10" s="14">
        <v>9</v>
      </c>
      <c r="B10" s="15">
        <v>189</v>
      </c>
      <c r="D10" s="29">
        <v>140</v>
      </c>
      <c r="E10" s="30" t="str">
        <f>"(140 - 162.6) / 35.0"</f>
        <v>(140 - 162.6) / 35.0</v>
      </c>
      <c r="F10" s="31">
        <f t="shared" si="0"/>
        <v>-0.64555620966987914</v>
      </c>
      <c r="G10" s="41">
        <f>1-0.7422</f>
        <v>0.25780000000000003</v>
      </c>
    </row>
    <row r="11" spans="1:7" ht="51" customHeight="1" x14ac:dyDescent="0.3">
      <c r="A11" s="14">
        <v>10</v>
      </c>
      <c r="B11" s="25">
        <v>232</v>
      </c>
      <c r="D11" s="34"/>
      <c r="E11" s="35"/>
      <c r="F11" s="36" t="s">
        <v>14</v>
      </c>
      <c r="G11" s="37">
        <f>G9-G10</f>
        <v>0.52449999999999997</v>
      </c>
    </row>
    <row r="12" spans="1:7" ht="47" customHeight="1" x14ac:dyDescent="0.3">
      <c r="D12" s="13"/>
      <c r="E12" s="13"/>
      <c r="F12" s="13"/>
      <c r="G12" s="13"/>
    </row>
    <row r="13" spans="1:7" ht="47" customHeight="1" x14ac:dyDescent="0.3"/>
  </sheetData>
  <mergeCells count="1">
    <mergeCell ref="D5:G5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ZScores</vt:lpstr>
      <vt:lpstr>DATA</vt:lpstr>
      <vt:lpstr>ZScore1</vt:lpstr>
      <vt:lpstr>140 to 190</vt:lpstr>
      <vt:lpstr>190</vt:lpstr>
      <vt:lpstr>140</vt:lpstr>
      <vt:lpstr>Final</vt:lpstr>
    </vt:vector>
  </TitlesOfParts>
  <Company>ASU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</dc:creator>
  <cp:lastModifiedBy>Eddie Davila</cp:lastModifiedBy>
  <dcterms:created xsi:type="dcterms:W3CDTF">2016-03-13T19:34:42Z</dcterms:created>
  <dcterms:modified xsi:type="dcterms:W3CDTF">2020-12-29T21:02:55Z</dcterms:modified>
</cp:coreProperties>
</file>