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jathar\Desktop\parcap-github\udemy\Workshop in Probability and Statistics\"/>
    </mc:Choice>
  </mc:AlternateContent>
  <bookViews>
    <workbookView xWindow="0" yWindow="0" windowWidth="38670" windowHeight="12105"/>
  </bookViews>
  <sheets>
    <sheet name="Problem Set 3" sheetId="2" r:id="rId1"/>
    <sheet name="Probability Distribution" sheetId="1" r:id="rId2"/>
  </sheets>
  <calcPr calcId="162913"/>
</workbook>
</file>

<file path=xl/calcChain.xml><?xml version="1.0" encoding="utf-8"?>
<calcChain xmlns="http://schemas.openxmlformats.org/spreadsheetml/2006/main">
  <c r="F101" i="2" l="1"/>
  <c r="F88" i="2"/>
  <c r="D101" i="2"/>
  <c r="D99" i="2"/>
  <c r="D97" i="2"/>
  <c r="D96" i="2"/>
  <c r="D95" i="2"/>
  <c r="D94" i="2"/>
  <c r="D93" i="2"/>
  <c r="D92" i="2"/>
  <c r="D55" i="2" l="1"/>
  <c r="D63" i="2" s="1"/>
  <c r="C55" i="2"/>
  <c r="C63" i="2" s="1"/>
  <c r="D54" i="2"/>
  <c r="D62" i="2" s="1"/>
  <c r="C54" i="2"/>
  <c r="C62" i="2" s="1"/>
  <c r="C29" i="2"/>
  <c r="C33" i="2" s="1"/>
  <c r="C35" i="2" s="1"/>
  <c r="D15" i="2"/>
  <c r="E15" i="2" s="1"/>
  <c r="D14" i="2"/>
  <c r="E14" i="2" s="1"/>
  <c r="D13" i="2"/>
  <c r="E13" i="2" s="1"/>
  <c r="D5" i="2"/>
  <c r="D4" i="2"/>
  <c r="D3" i="2"/>
  <c r="D2" i="2"/>
  <c r="H12" i="1"/>
  <c r="H11" i="1"/>
  <c r="H10" i="1"/>
  <c r="H9" i="1"/>
  <c r="H8" i="1"/>
  <c r="H7" i="1"/>
  <c r="H6" i="1"/>
  <c r="H5" i="1"/>
  <c r="H4" i="1"/>
  <c r="G11" i="1"/>
  <c r="G10" i="1"/>
  <c r="G9" i="1"/>
  <c r="G8" i="1"/>
  <c r="G7" i="1"/>
  <c r="G6" i="1"/>
  <c r="G5" i="1"/>
  <c r="G4" i="1"/>
  <c r="E64" i="2" l="1"/>
  <c r="D67" i="2" s="1"/>
  <c r="D56" i="2"/>
  <c r="E55" i="2"/>
  <c r="C56" i="2"/>
  <c r="E16" i="2"/>
  <c r="E54" i="2"/>
  <c r="D6" i="2"/>
  <c r="D5" i="1"/>
  <c r="C11" i="1"/>
  <c r="D4" i="1" s="1"/>
  <c r="E4" i="1" s="1"/>
  <c r="C73" i="2" l="1"/>
  <c r="D73" i="2"/>
  <c r="D74" i="2"/>
  <c r="E70" i="2"/>
  <c r="C74" i="2"/>
  <c r="E3" i="2"/>
  <c r="E2" i="2"/>
  <c r="E4" i="2"/>
  <c r="E5" i="2"/>
  <c r="E5" i="1"/>
  <c r="D10" i="1"/>
  <c r="D8" i="1"/>
  <c r="D9" i="1"/>
  <c r="D7" i="1"/>
  <c r="D6" i="1"/>
  <c r="E6" i="1" s="1"/>
  <c r="E6" i="2" l="1"/>
  <c r="E7" i="2" s="1"/>
  <c r="E7" i="1"/>
  <c r="E8" i="1"/>
  <c r="E9" i="1" s="1"/>
  <c r="E10" i="1" s="1"/>
</calcChain>
</file>

<file path=xl/sharedStrings.xml><?xml version="1.0" encoding="utf-8"?>
<sst xmlns="http://schemas.openxmlformats.org/spreadsheetml/2006/main" count="107" uniqueCount="74">
  <si>
    <t>Score</t>
  </si>
  <si>
    <t>Probability Distribution</t>
  </si>
  <si>
    <t>Number of Responses</t>
  </si>
  <si>
    <t>How satisfied were you with your customer
 experience from 1 (least) to 7 (most)?</t>
  </si>
  <si>
    <t>Total</t>
  </si>
  <si>
    <t>Cumulative Probability</t>
  </si>
  <si>
    <t>Probability</t>
  </si>
  <si>
    <t>Net Profit</t>
  </si>
  <si>
    <t>Contribution</t>
  </si>
  <si>
    <t>Squared Residual</t>
  </si>
  <si>
    <t>Expected Stock Price</t>
  </si>
  <si>
    <t>Option Profit</t>
  </si>
  <si>
    <t>Status</t>
  </si>
  <si>
    <t>Vegetarian (V)</t>
  </si>
  <si>
    <t>Non-Vegetarian (NV)</t>
  </si>
  <si>
    <t>Gluten Free</t>
  </si>
  <si>
    <t>Not Gluten Free</t>
  </si>
  <si>
    <t>P(V | GF)</t>
  </si>
  <si>
    <t>equals P(GF | V) * P(V) / P(GF)</t>
  </si>
  <si>
    <t>P(GF)</t>
  </si>
  <si>
    <t>Meal</t>
  </si>
  <si>
    <t>TS</t>
  </si>
  <si>
    <t>Variable Key</t>
  </si>
  <si>
    <t>NTS</t>
  </si>
  <si>
    <t>BUR</t>
  </si>
  <si>
    <t>TAC</t>
  </si>
  <si>
    <t>Variable Description</t>
  </si>
  <si>
    <t>Burger</t>
  </si>
  <si>
    <t>Taco</t>
  </si>
  <si>
    <t>Texas Sized</t>
  </si>
  <si>
    <t>Not Texas Sized</t>
  </si>
  <si>
    <t>NTS Price</t>
  </si>
  <si>
    <t>TS Price</t>
  </si>
  <si>
    <t>Conditional Matrix</t>
  </si>
  <si>
    <t>Joint Matrix</t>
  </si>
  <si>
    <t>P(Meal)</t>
  </si>
  <si>
    <t>P(Size)</t>
  </si>
  <si>
    <t>P(Size &amp; Meal) = P(Size | Meal) * P(Meal)</t>
  </si>
  <si>
    <t>Variable Category</t>
  </si>
  <si>
    <t>Size</t>
  </si>
  <si>
    <t>Each intersection in this joint matrix is calculated using the marginal probabilities</t>
  </si>
  <si>
    <t>Expected Value of a Customer</t>
  </si>
  <si>
    <t>Customer Volume</t>
  </si>
  <si>
    <t>Expected Total Revenue</t>
  </si>
  <si>
    <t>P(BUR | TS)</t>
  </si>
  <si>
    <t>P(TS | BUR) * P(BUR) / P(TS)</t>
  </si>
  <si>
    <t>Marginal Probability</t>
  </si>
  <si>
    <t>P(Size | Meal)</t>
  </si>
  <si>
    <t>These marginal probabilities match those given in the problem setup.</t>
  </si>
  <si>
    <r>
      <t xml:space="preserve">These marginal probabilities represent </t>
    </r>
    <r>
      <rPr>
        <b/>
        <sz val="11"/>
        <color rgb="FFFF0000"/>
        <rFont val="Calibri"/>
        <family val="2"/>
        <scheme val="minor"/>
      </rPr>
      <t>P(Size)</t>
    </r>
    <r>
      <rPr>
        <b/>
        <sz val="11"/>
        <color theme="1"/>
        <rFont val="Calibri"/>
        <family val="2"/>
        <scheme val="minor"/>
      </rPr>
      <t>.</t>
    </r>
  </si>
  <si>
    <t>Bayes' Theorem used here.</t>
  </si>
  <si>
    <t>Each row in a conditional matrix always sum to 100%. This is a good check.</t>
  </si>
  <si>
    <t>solve for the missing value in each row by calculating --&gt; (100% - solved value).</t>
  </si>
  <si>
    <r>
      <t xml:space="preserve">Note that we could use Bayes' Theorem four times to solve each of the four values in the matrix </t>
    </r>
    <r>
      <rPr>
        <b/>
        <u/>
        <sz val="11"/>
        <color theme="1"/>
        <rFont val="Calibri"/>
        <family val="2"/>
        <scheme val="minor"/>
      </rPr>
      <t>OR</t>
    </r>
  </si>
  <si>
    <t>P(Meal | Size)</t>
  </si>
  <si>
    <t>P(Meal | Size) = P(Size | Meal) * P(Meal) / P(Size)</t>
  </si>
  <si>
    <t>and conditional matrix given above.</t>
  </si>
  <si>
    <t>application of Bayes' Theorem.</t>
  </si>
  <si>
    <t>Useful in downstream</t>
  </si>
  <si>
    <t>since each row has two values, we could apply Bayes' Theorem to get one value per row and</t>
  </si>
  <si>
    <t>Letter Grade</t>
  </si>
  <si>
    <t>F</t>
  </si>
  <si>
    <t>D</t>
  </si>
  <si>
    <t>C</t>
  </si>
  <si>
    <t>B</t>
  </si>
  <si>
    <t>A</t>
  </si>
  <si>
    <t>Grade Point</t>
  </si>
  <si>
    <t>Cumulative Grade Distribution</t>
  </si>
  <si>
    <t>Minimum Exam Score Needed for Grade</t>
  </si>
  <si>
    <t>How many students in the class earned a C or better?</t>
  </si>
  <si>
    <t>What is the average GPA for the class?</t>
  </si>
  <si>
    <t>Contrib</t>
  </si>
  <si>
    <t>P(Student Failed | Student Got C or Worse)</t>
  </si>
  <si>
    <t>P(Upgraded to A+ | Earned A) =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</si>
</sst>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00"/>
    <numFmt numFmtId="166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 wrapText="1"/>
    </xf>
    <xf numFmtId="0" fontId="0" fillId="0" borderId="1" xfId="0" applyBorder="1" applyAlignment="1">
      <alignment horizontal="center"/>
    </xf>
    <xf numFmtId="9" fontId="1" fillId="0" borderId="0" xfId="2" applyFont="1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3" fontId="0" fillId="0" borderId="0" xfId="0" applyNumberFormat="1"/>
    <xf numFmtId="3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3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3" fillId="0" borderId="0" xfId="0" applyFont="1" applyAlignment="1">
      <alignment horizontal="right" wrapText="1"/>
    </xf>
    <xf numFmtId="3" fontId="0" fillId="0" borderId="0" xfId="0" applyNumberForma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2" borderId="3" xfId="0" applyNumberForma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2" borderId="3" xfId="0" applyFill="1" applyBorder="1"/>
    <xf numFmtId="164" fontId="0" fillId="2" borderId="3" xfId="0" applyNumberFormat="1" applyFill="1" applyBorder="1" applyAlignment="1">
      <alignment horizontal="right"/>
    </xf>
    <xf numFmtId="164" fontId="2" fillId="2" borderId="3" xfId="0" applyNumberFormat="1" applyFont="1" applyFill="1" applyBorder="1"/>
    <xf numFmtId="0" fontId="2" fillId="3" borderId="4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2" fontId="0" fillId="0" borderId="7" xfId="0" applyNumberFormat="1" applyBorder="1" applyAlignment="1">
      <alignment horizontal="right"/>
    </xf>
    <xf numFmtId="0" fontId="2" fillId="3" borderId="8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right"/>
    </xf>
    <xf numFmtId="0" fontId="2" fillId="3" borderId="10" xfId="0" applyFont="1" applyFill="1" applyBorder="1" applyAlignment="1">
      <alignment horizontal="right"/>
    </xf>
    <xf numFmtId="0" fontId="0" fillId="0" borderId="11" xfId="0" applyBorder="1" applyAlignment="1">
      <alignment horizontal="left"/>
    </xf>
    <xf numFmtId="2" fontId="2" fillId="4" borderId="12" xfId="0" applyNumberFormat="1" applyFont="1" applyFill="1" applyBorder="1"/>
    <xf numFmtId="0" fontId="0" fillId="0" borderId="13" xfId="0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2" fontId="2" fillId="4" borderId="15" xfId="0" applyNumberFormat="1" applyFont="1" applyFill="1" applyBorder="1" applyAlignment="1">
      <alignment horizontal="right"/>
    </xf>
    <xf numFmtId="0" fontId="0" fillId="5" borderId="16" xfId="0" applyFill="1" applyBorder="1"/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left"/>
    </xf>
    <xf numFmtId="0" fontId="4" fillId="0" borderId="0" xfId="0" applyFont="1" applyAlignment="1">
      <alignment horizontal="left" indent="1"/>
    </xf>
    <xf numFmtId="0" fontId="2" fillId="5" borderId="10" xfId="0" applyFont="1" applyFill="1" applyBorder="1" applyAlignment="1">
      <alignment horizontal="right"/>
    </xf>
    <xf numFmtId="2" fontId="2" fillId="5" borderId="12" xfId="0" applyNumberFormat="1" applyFont="1" applyFill="1" applyBorder="1"/>
    <xf numFmtId="0" fontId="2" fillId="5" borderId="14" xfId="0" applyFont="1" applyFill="1" applyBorder="1" applyAlignment="1">
      <alignment horizontal="left"/>
    </xf>
    <xf numFmtId="2" fontId="2" fillId="5" borderId="15" xfId="0" applyNumberFormat="1" applyFont="1" applyFill="1" applyBorder="1" applyAlignment="1">
      <alignment horizontal="right"/>
    </xf>
    <xf numFmtId="0" fontId="2" fillId="3" borderId="8" xfId="0" applyFont="1" applyFill="1" applyBorder="1" applyAlignment="1">
      <alignment horizontal="left" wrapText="1"/>
    </xf>
    <xf numFmtId="2" fontId="0" fillId="0" borderId="3" xfId="0" applyNumberFormat="1" applyFill="1" applyBorder="1"/>
    <xf numFmtId="1" fontId="0" fillId="0" borderId="0" xfId="0" applyNumberFormat="1" applyAlignment="1">
      <alignment horizontal="right"/>
    </xf>
    <xf numFmtId="0" fontId="2" fillId="2" borderId="17" xfId="0" applyFont="1" applyFill="1" applyBorder="1" applyAlignment="1">
      <alignment horizontal="left"/>
    </xf>
    <xf numFmtId="2" fontId="0" fillId="2" borderId="18" xfId="0" applyNumberFormat="1" applyFill="1" applyBorder="1" applyAlignment="1">
      <alignment horizontal="right"/>
    </xf>
    <xf numFmtId="44" fontId="0" fillId="2" borderId="19" xfId="1" applyFont="1" applyFill="1" applyBorder="1" applyAlignment="1">
      <alignment horizontal="right"/>
    </xf>
    <xf numFmtId="0" fontId="4" fillId="0" borderId="0" xfId="0" applyFont="1" applyAlignment="1">
      <alignment horizontal="left"/>
    </xf>
    <xf numFmtId="0" fontId="2" fillId="0" borderId="0" xfId="0" applyFont="1" applyFill="1" applyBorder="1" applyAlignment="1">
      <alignment horizontal="left" indent="1"/>
    </xf>
    <xf numFmtId="0" fontId="0" fillId="0" borderId="2" xfId="0" applyBorder="1" applyAlignment="1">
      <alignment horizontal="left" wrapText="1"/>
    </xf>
    <xf numFmtId="9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 wrapText="1"/>
    </xf>
    <xf numFmtId="2" fontId="0" fillId="2" borderId="3" xfId="0" applyNumberFormat="1" applyFill="1" applyBorder="1" applyAlignment="1">
      <alignment horizontal="right"/>
    </xf>
    <xf numFmtId="166" fontId="0" fillId="2" borderId="3" xfId="2" applyNumberFormat="1" applyFont="1" applyFill="1" applyBorder="1" applyAlignment="1">
      <alignment horizontal="right"/>
    </xf>
    <xf numFmtId="0" fontId="2" fillId="2" borderId="3" xfId="0" applyFont="1" applyFill="1" applyBorder="1"/>
    <xf numFmtId="9" fontId="2" fillId="7" borderId="0" xfId="0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numRef>
              <c:f>'Probability Distribution'!$B$4:$B$10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'Probability Distribution'!$C$4:$C$10</c:f>
              <c:numCache>
                <c:formatCode>General</c:formatCode>
                <c:ptCount val="7"/>
                <c:pt idx="0">
                  <c:v>16</c:v>
                </c:pt>
                <c:pt idx="1">
                  <c:v>14</c:v>
                </c:pt>
                <c:pt idx="2">
                  <c:v>30</c:v>
                </c:pt>
                <c:pt idx="3">
                  <c:v>58</c:v>
                </c:pt>
                <c:pt idx="4">
                  <c:v>32</c:v>
                </c:pt>
                <c:pt idx="5">
                  <c:v>24</c:v>
                </c:pt>
                <c:pt idx="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B-4617-B300-184D9A83C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977439"/>
        <c:axId val="1"/>
      </c:barChart>
      <c:catAx>
        <c:axId val="48297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77439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5</xdr:row>
      <xdr:rowOff>180975</xdr:rowOff>
    </xdr:from>
    <xdr:to>
      <xdr:col>5</xdr:col>
      <xdr:colOff>9525</xdr:colOff>
      <xdr:row>8</xdr:row>
      <xdr:rowOff>142875</xdr:rowOff>
    </xdr:to>
    <xdr:cxnSp macro="">
      <xdr:nvCxnSpPr>
        <xdr:cNvPr id="3" name="Straight Arrow Connector 2"/>
        <xdr:cNvCxnSpPr/>
      </xdr:nvCxnSpPr>
      <xdr:spPr>
        <a:xfrm flipH="1" flipV="1">
          <a:off x="3324225" y="1133475"/>
          <a:ext cx="600075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190500</xdr:colOff>
      <xdr:row>8</xdr:row>
      <xdr:rowOff>104775</xdr:rowOff>
    </xdr:from>
    <xdr:ext cx="1086131" cy="264560"/>
    <xdr:sp macro="" textlink="">
      <xdr:nvSpPr>
        <xdr:cNvPr id="4" name="TextBox 3"/>
        <xdr:cNvSpPr txBox="1"/>
      </xdr:nvSpPr>
      <xdr:spPr>
        <a:xfrm>
          <a:off x="3495675" y="1628775"/>
          <a:ext cx="10861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Expected Value</a:t>
          </a:r>
        </a:p>
      </xdr:txBody>
    </xdr:sp>
    <xdr:clientData/>
  </xdr:oneCellAnchor>
  <xdr:twoCellAnchor>
    <xdr:from>
      <xdr:col>5</xdr:col>
      <xdr:colOff>28575</xdr:colOff>
      <xdr:row>2</xdr:row>
      <xdr:rowOff>76200</xdr:rowOff>
    </xdr:from>
    <xdr:to>
      <xdr:col>7</xdr:col>
      <xdr:colOff>9525</xdr:colOff>
      <xdr:row>6</xdr:row>
      <xdr:rowOff>76200</xdr:rowOff>
    </xdr:to>
    <xdr:cxnSp macro="">
      <xdr:nvCxnSpPr>
        <xdr:cNvPr id="5" name="Straight Arrow Connector 4"/>
        <xdr:cNvCxnSpPr/>
      </xdr:nvCxnSpPr>
      <xdr:spPr>
        <a:xfrm flipH="1">
          <a:off x="4133850" y="647700"/>
          <a:ext cx="120015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19050</xdr:colOff>
      <xdr:row>1</xdr:row>
      <xdr:rowOff>19050</xdr:rowOff>
    </xdr:from>
    <xdr:ext cx="1314847" cy="264560"/>
    <xdr:sp macro="" textlink="">
      <xdr:nvSpPr>
        <xdr:cNvPr id="8" name="TextBox 7"/>
        <xdr:cNvSpPr txBox="1"/>
      </xdr:nvSpPr>
      <xdr:spPr>
        <a:xfrm>
          <a:off x="4733925" y="400050"/>
          <a:ext cx="13148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Standard</a:t>
          </a:r>
          <a:r>
            <a:rPr lang="en-US" sz="1100" b="1" baseline="0"/>
            <a:t> Deviation</a:t>
          </a:r>
          <a:endParaRPr lang="en-US" sz="1100" b="1"/>
        </a:p>
      </xdr:txBody>
    </xdr:sp>
    <xdr:clientData/>
  </xdr:oneCellAnchor>
  <xdr:twoCellAnchor>
    <xdr:from>
      <xdr:col>5</xdr:col>
      <xdr:colOff>19050</xdr:colOff>
      <xdr:row>15</xdr:row>
      <xdr:rowOff>171450</xdr:rowOff>
    </xdr:from>
    <xdr:to>
      <xdr:col>6</xdr:col>
      <xdr:colOff>333375</xdr:colOff>
      <xdr:row>18</xdr:row>
      <xdr:rowOff>133350</xdr:rowOff>
    </xdr:to>
    <xdr:cxnSp macro="">
      <xdr:nvCxnSpPr>
        <xdr:cNvPr id="9" name="Straight Arrow Connector 8"/>
        <xdr:cNvCxnSpPr/>
      </xdr:nvCxnSpPr>
      <xdr:spPr>
        <a:xfrm flipH="1" flipV="1">
          <a:off x="4257675" y="3409950"/>
          <a:ext cx="923925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190500</xdr:colOff>
      <xdr:row>18</xdr:row>
      <xdr:rowOff>95250</xdr:rowOff>
    </xdr:from>
    <xdr:ext cx="1086131" cy="264560"/>
    <xdr:sp macro="" textlink="">
      <xdr:nvSpPr>
        <xdr:cNvPr id="10" name="TextBox 9"/>
        <xdr:cNvSpPr txBox="1"/>
      </xdr:nvSpPr>
      <xdr:spPr>
        <a:xfrm>
          <a:off x="4429125" y="3905250"/>
          <a:ext cx="10861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Expected Value</a:t>
          </a:r>
        </a:p>
      </xdr:txBody>
    </xdr:sp>
    <xdr:clientData/>
  </xdr:oneCellAnchor>
  <xdr:twoCellAnchor>
    <xdr:from>
      <xdr:col>5</xdr:col>
      <xdr:colOff>47625</xdr:colOff>
      <xdr:row>53</xdr:row>
      <xdr:rowOff>28575</xdr:rowOff>
    </xdr:from>
    <xdr:to>
      <xdr:col>5</xdr:col>
      <xdr:colOff>123825</xdr:colOff>
      <xdr:row>55</xdr:row>
      <xdr:rowOff>9525</xdr:rowOff>
    </xdr:to>
    <xdr:sp macro="" textlink="">
      <xdr:nvSpPr>
        <xdr:cNvPr id="2" name="Right Brace 1"/>
        <xdr:cNvSpPr/>
      </xdr:nvSpPr>
      <xdr:spPr>
        <a:xfrm>
          <a:off x="4972050" y="10572750"/>
          <a:ext cx="76200" cy="3619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123825</xdr:colOff>
      <xdr:row>54</xdr:row>
      <xdr:rowOff>19050</xdr:rowOff>
    </xdr:from>
    <xdr:to>
      <xdr:col>5</xdr:col>
      <xdr:colOff>561975</xdr:colOff>
      <xdr:row>56</xdr:row>
      <xdr:rowOff>19050</xdr:rowOff>
    </xdr:to>
    <xdr:cxnSp macro="">
      <xdr:nvCxnSpPr>
        <xdr:cNvPr id="7" name="Straight Arrow Connector 6"/>
        <xdr:cNvCxnSpPr>
          <a:stCxn id="2" idx="1"/>
        </xdr:cNvCxnSpPr>
      </xdr:nvCxnSpPr>
      <xdr:spPr>
        <a:xfrm>
          <a:off x="5048250" y="10753725"/>
          <a:ext cx="438150" cy="390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942974</xdr:colOff>
      <xdr:row>56</xdr:row>
      <xdr:rowOff>47625</xdr:rowOff>
    </xdr:from>
    <xdr:to>
      <xdr:col>3</xdr:col>
      <xdr:colOff>1142999</xdr:colOff>
      <xdr:row>57</xdr:row>
      <xdr:rowOff>28575</xdr:rowOff>
    </xdr:to>
    <xdr:sp macro="" textlink="">
      <xdr:nvSpPr>
        <xdr:cNvPr id="12" name="Right Brace 11"/>
        <xdr:cNvSpPr/>
      </xdr:nvSpPr>
      <xdr:spPr>
        <a:xfrm rot="5400000">
          <a:off x="3157537" y="10558462"/>
          <a:ext cx="171450" cy="1400175"/>
        </a:xfrm>
        <a:prstGeom prst="rightBrace">
          <a:avLst>
            <a:gd name="adj1" fmla="val 8333"/>
            <a:gd name="adj2" fmla="val 42437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548808</xdr:colOff>
      <xdr:row>57</xdr:row>
      <xdr:rowOff>28575</xdr:rowOff>
    </xdr:from>
    <xdr:to>
      <xdr:col>3</xdr:col>
      <xdr:colOff>1000125</xdr:colOff>
      <xdr:row>58</xdr:row>
      <xdr:rowOff>28575</xdr:rowOff>
    </xdr:to>
    <xdr:cxnSp macro="">
      <xdr:nvCxnSpPr>
        <xdr:cNvPr id="13" name="Straight Arrow Connector 12"/>
        <xdr:cNvCxnSpPr>
          <a:stCxn id="12" idx="1"/>
        </xdr:cNvCxnSpPr>
      </xdr:nvCxnSpPr>
      <xdr:spPr>
        <a:xfrm>
          <a:off x="3349158" y="11344275"/>
          <a:ext cx="451317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48</xdr:row>
      <xdr:rowOff>0</xdr:rowOff>
    </xdr:from>
    <xdr:to>
      <xdr:col>4</xdr:col>
      <xdr:colOff>152400</xdr:colOff>
      <xdr:row>49</xdr:row>
      <xdr:rowOff>171450</xdr:rowOff>
    </xdr:to>
    <xdr:sp macro="" textlink="">
      <xdr:nvSpPr>
        <xdr:cNvPr id="16" name="Right Brace 15"/>
        <xdr:cNvSpPr/>
      </xdr:nvSpPr>
      <xdr:spPr>
        <a:xfrm>
          <a:off x="4067175" y="9772650"/>
          <a:ext cx="76200" cy="3619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152400</xdr:colOff>
      <xdr:row>48</xdr:row>
      <xdr:rowOff>180975</xdr:rowOff>
    </xdr:from>
    <xdr:to>
      <xdr:col>5</xdr:col>
      <xdr:colOff>542925</xdr:colOff>
      <xdr:row>49</xdr:row>
      <xdr:rowOff>114300</xdr:rowOff>
    </xdr:to>
    <xdr:cxnSp macro="">
      <xdr:nvCxnSpPr>
        <xdr:cNvPr id="17" name="Straight Arrow Connector 16"/>
        <xdr:cNvCxnSpPr>
          <a:stCxn id="16" idx="1"/>
        </xdr:cNvCxnSpPr>
      </xdr:nvCxnSpPr>
      <xdr:spPr>
        <a:xfrm>
          <a:off x="4143375" y="9953625"/>
          <a:ext cx="1323975" cy="123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69</xdr:row>
      <xdr:rowOff>104775</xdr:rowOff>
    </xdr:from>
    <xdr:to>
      <xdr:col>5</xdr:col>
      <xdr:colOff>571501</xdr:colOff>
      <xdr:row>69</xdr:row>
      <xdr:rowOff>114300</xdr:rowOff>
    </xdr:to>
    <xdr:cxnSp macro="">
      <xdr:nvCxnSpPr>
        <xdr:cNvPr id="20" name="Straight Arrow Connector 19"/>
        <xdr:cNvCxnSpPr/>
      </xdr:nvCxnSpPr>
      <xdr:spPr>
        <a:xfrm flipH="1" flipV="1">
          <a:off x="5000625" y="14144625"/>
          <a:ext cx="495301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238125</xdr:colOff>
      <xdr:row>69</xdr:row>
      <xdr:rowOff>123825</xdr:rowOff>
    </xdr:from>
    <xdr:to>
      <xdr:col>5</xdr:col>
      <xdr:colOff>571501</xdr:colOff>
      <xdr:row>71</xdr:row>
      <xdr:rowOff>95250</xdr:rowOff>
    </xdr:to>
    <xdr:cxnSp macro="">
      <xdr:nvCxnSpPr>
        <xdr:cNvPr id="23" name="Straight Arrow Connector 22"/>
        <xdr:cNvCxnSpPr/>
      </xdr:nvCxnSpPr>
      <xdr:spPr>
        <a:xfrm flipH="1">
          <a:off x="4229100" y="14163675"/>
          <a:ext cx="1266826" cy="361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133350</xdr:colOff>
      <xdr:row>72</xdr:row>
      <xdr:rowOff>161925</xdr:rowOff>
    </xdr:from>
    <xdr:to>
      <xdr:col>4</xdr:col>
      <xdr:colOff>438150</xdr:colOff>
      <xdr:row>74</xdr:row>
      <xdr:rowOff>114300</xdr:rowOff>
    </xdr:to>
    <xdr:cxnSp macro="">
      <xdr:nvCxnSpPr>
        <xdr:cNvPr id="26" name="Straight Arrow Connector 25"/>
        <xdr:cNvCxnSpPr>
          <a:stCxn id="29" idx="1"/>
        </xdr:cNvCxnSpPr>
      </xdr:nvCxnSpPr>
      <xdr:spPr>
        <a:xfrm>
          <a:off x="4124325" y="14782800"/>
          <a:ext cx="304800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</xdr:colOff>
      <xdr:row>71</xdr:row>
      <xdr:rowOff>171450</xdr:rowOff>
    </xdr:from>
    <xdr:to>
      <xdr:col>4</xdr:col>
      <xdr:colOff>133350</xdr:colOff>
      <xdr:row>73</xdr:row>
      <xdr:rowOff>152400</xdr:rowOff>
    </xdr:to>
    <xdr:sp macro="" textlink="">
      <xdr:nvSpPr>
        <xdr:cNvPr id="29" name="Right Brace 28"/>
        <xdr:cNvSpPr/>
      </xdr:nvSpPr>
      <xdr:spPr>
        <a:xfrm>
          <a:off x="4048125" y="14601825"/>
          <a:ext cx="76200" cy="3619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133349</xdr:colOff>
      <xdr:row>58</xdr:row>
      <xdr:rowOff>104775</xdr:rowOff>
    </xdr:from>
    <xdr:to>
      <xdr:col>10</xdr:col>
      <xdr:colOff>238124</xdr:colOff>
      <xdr:row>73</xdr:row>
      <xdr:rowOff>38100</xdr:rowOff>
    </xdr:to>
    <xdr:cxnSp macro="">
      <xdr:nvCxnSpPr>
        <xdr:cNvPr id="33" name="Curved Connector 32"/>
        <xdr:cNvCxnSpPr/>
      </xdr:nvCxnSpPr>
      <xdr:spPr>
        <a:xfrm rot="16200000" flipH="1">
          <a:off x="5462587" y="12006262"/>
          <a:ext cx="3048000" cy="2638425"/>
        </a:xfrm>
        <a:prstGeom prst="curvedConnector3">
          <a:avLst>
            <a:gd name="adj1" fmla="val -31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251732</xdr:colOff>
      <xdr:row>11</xdr:row>
      <xdr:rowOff>76880</xdr:rowOff>
    </xdr:from>
    <xdr:to>
      <xdr:col>5</xdr:col>
      <xdr:colOff>5443</xdr:colOff>
      <xdr:row>20</xdr:row>
      <xdr:rowOff>95250</xdr:rowOff>
    </xdr:to>
    <xdr:graphicFrame macro="">
      <xdr:nvGraphicFramePr>
        <xdr:cNvPr id="102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1"/>
  <sheetViews>
    <sheetView showGridLines="0" tabSelected="1" topLeftCell="A70" workbookViewId="0">
      <selection activeCell="C101" sqref="C101"/>
    </sheetView>
  </sheetViews>
  <sheetFormatPr defaultRowHeight="15" x14ac:dyDescent="0.25"/>
  <cols>
    <col min="1" max="1" width="2" customWidth="1"/>
    <col min="2" max="2" width="22" style="9" customWidth="1"/>
    <col min="3" max="3" width="18" style="9" customWidth="1"/>
    <col min="4" max="4" width="17.85546875" style="9" customWidth="1"/>
    <col min="5" max="5" width="14" customWidth="1"/>
    <col min="7" max="7" width="10.5703125" bestFit="1" customWidth="1"/>
  </cols>
  <sheetData>
    <row r="1" spans="2:5" ht="30" x14ac:dyDescent="0.25">
      <c r="B1" s="16" t="s">
        <v>7</v>
      </c>
      <c r="C1" s="16" t="s">
        <v>6</v>
      </c>
      <c r="D1" s="16" t="s">
        <v>8</v>
      </c>
      <c r="E1" s="16" t="s">
        <v>9</v>
      </c>
    </row>
    <row r="2" spans="2:5" x14ac:dyDescent="0.25">
      <c r="B2" s="12">
        <v>-10000</v>
      </c>
      <c r="C2" s="13">
        <v>0.3</v>
      </c>
      <c r="D2" s="12">
        <f>B2*C2</f>
        <v>-3000</v>
      </c>
      <c r="E2" s="12">
        <f>(D2-$D$6)^2*C2</f>
        <v>16875000</v>
      </c>
    </row>
    <row r="3" spans="2:5" x14ac:dyDescent="0.25">
      <c r="B3" s="12">
        <v>-5000</v>
      </c>
      <c r="C3" s="13">
        <v>0.4</v>
      </c>
      <c r="D3" s="12">
        <f>B3*C3</f>
        <v>-2000</v>
      </c>
      <c r="E3" s="12">
        <f>(D3-$D$6)^2*C3</f>
        <v>16900000</v>
      </c>
    </row>
    <row r="4" spans="2:5" x14ac:dyDescent="0.25">
      <c r="B4" s="12">
        <v>0</v>
      </c>
      <c r="C4" s="13">
        <v>0.25</v>
      </c>
      <c r="D4" s="12">
        <f>B4*C4</f>
        <v>0</v>
      </c>
      <c r="E4" s="12">
        <f>(D4-$D$6)^2*C4</f>
        <v>5062500</v>
      </c>
    </row>
    <row r="5" spans="2:5" ht="15.75" thickBot="1" x14ac:dyDescent="0.3">
      <c r="B5" s="14">
        <v>190000</v>
      </c>
      <c r="C5" s="15">
        <v>0.05</v>
      </c>
      <c r="D5" s="22">
        <f>B5*C5</f>
        <v>9500</v>
      </c>
      <c r="E5" s="14">
        <f>(D5-$D$6)^2*C5</f>
        <v>1250000</v>
      </c>
    </row>
    <row r="6" spans="2:5" ht="15.75" thickBot="1" x14ac:dyDescent="0.3">
      <c r="D6" s="23">
        <f>SUM(D2:D5)</f>
        <v>4500</v>
      </c>
      <c r="E6" s="11">
        <f>SUM(E2:E5)</f>
        <v>40087500</v>
      </c>
    </row>
    <row r="7" spans="2:5" x14ac:dyDescent="0.25">
      <c r="E7" s="17">
        <f>SQRT(E6)</f>
        <v>6331.4690238522053</v>
      </c>
    </row>
    <row r="12" spans="2:5" ht="30" x14ac:dyDescent="0.25">
      <c r="B12" s="16" t="s">
        <v>10</v>
      </c>
      <c r="C12" s="16" t="s">
        <v>6</v>
      </c>
      <c r="D12" s="16" t="s">
        <v>11</v>
      </c>
      <c r="E12" s="16" t="s">
        <v>8</v>
      </c>
    </row>
    <row r="13" spans="2:5" x14ac:dyDescent="0.25">
      <c r="B13" s="9">
        <v>60</v>
      </c>
      <c r="C13" s="13">
        <v>0.2</v>
      </c>
      <c r="D13" s="9">
        <f>MAX(B13-100,0)</f>
        <v>0</v>
      </c>
      <c r="E13">
        <f>D13*C13</f>
        <v>0</v>
      </c>
    </row>
    <row r="14" spans="2:5" x14ac:dyDescent="0.25">
      <c r="B14" s="9">
        <v>100</v>
      </c>
      <c r="C14" s="13">
        <v>0.4</v>
      </c>
      <c r="D14" s="9">
        <f>MAX(B14-100,0)</f>
        <v>0</v>
      </c>
      <c r="E14">
        <f>D14*C14</f>
        <v>0</v>
      </c>
    </row>
    <row r="15" spans="2:5" ht="15.75" thickBot="1" x14ac:dyDescent="0.3">
      <c r="B15" s="18">
        <v>120</v>
      </c>
      <c r="C15" s="15">
        <v>0.4</v>
      </c>
      <c r="D15" s="18">
        <f>MAX(B15-100,0)</f>
        <v>20</v>
      </c>
      <c r="E15" s="24">
        <f>D15*C15</f>
        <v>8</v>
      </c>
    </row>
    <row r="16" spans="2:5" ht="15.75" thickBot="1" x14ac:dyDescent="0.3">
      <c r="E16" s="25">
        <f>SUM(E13:E15)</f>
        <v>8</v>
      </c>
    </row>
    <row r="22" spans="2:4" x14ac:dyDescent="0.25">
      <c r="B22" s="19" t="s">
        <v>12</v>
      </c>
      <c r="C22" s="20" t="s">
        <v>6</v>
      </c>
    </row>
    <row r="23" spans="2:4" x14ac:dyDescent="0.25">
      <c r="B23" s="8" t="s">
        <v>13</v>
      </c>
      <c r="C23" s="9">
        <v>0.25</v>
      </c>
    </row>
    <row r="24" spans="2:4" x14ac:dyDescent="0.25">
      <c r="B24" s="8" t="s">
        <v>14</v>
      </c>
      <c r="C24" s="9">
        <v>0.75</v>
      </c>
    </row>
    <row r="27" spans="2:4" x14ac:dyDescent="0.25">
      <c r="B27" s="19" t="s">
        <v>12</v>
      </c>
      <c r="C27" s="20" t="s">
        <v>15</v>
      </c>
      <c r="D27" s="20" t="s">
        <v>16</v>
      </c>
    </row>
    <row r="28" spans="2:4" x14ac:dyDescent="0.25">
      <c r="B28" s="8" t="s">
        <v>13</v>
      </c>
      <c r="C28" s="13">
        <v>0.2</v>
      </c>
      <c r="D28" s="13">
        <v>0.8</v>
      </c>
    </row>
    <row r="29" spans="2:4" x14ac:dyDescent="0.25">
      <c r="B29" s="8" t="s">
        <v>14</v>
      </c>
      <c r="C29" s="9">
        <f>3/60</f>
        <v>0.05</v>
      </c>
      <c r="D29" s="9">
        <v>0.95</v>
      </c>
    </row>
    <row r="31" spans="2:4" x14ac:dyDescent="0.25">
      <c r="B31" s="8" t="s">
        <v>17</v>
      </c>
      <c r="C31" s="8" t="s">
        <v>18</v>
      </c>
    </row>
    <row r="33" spans="2:7" x14ac:dyDescent="0.25">
      <c r="B33" s="8" t="s">
        <v>19</v>
      </c>
      <c r="C33" s="9">
        <f>C23*C28+C24*C29</f>
        <v>8.7500000000000008E-2</v>
      </c>
    </row>
    <row r="34" spans="2:7" ht="15.75" thickBot="1" x14ac:dyDescent="0.3"/>
    <row r="35" spans="2:7" ht="15.75" thickBot="1" x14ac:dyDescent="0.3">
      <c r="B35" s="8" t="s">
        <v>17</v>
      </c>
      <c r="C35" s="26">
        <f>C28*C23/C33</f>
        <v>0.5714285714285714</v>
      </c>
    </row>
    <row r="38" spans="2:7" ht="30" x14ac:dyDescent="0.25">
      <c r="B38" s="42" t="s">
        <v>22</v>
      </c>
      <c r="C38" s="43" t="s">
        <v>26</v>
      </c>
      <c r="D38" s="43" t="s">
        <v>38</v>
      </c>
    </row>
    <row r="39" spans="2:7" x14ac:dyDescent="0.25">
      <c r="B39" s="8" t="s">
        <v>24</v>
      </c>
      <c r="C39" s="9" t="s">
        <v>27</v>
      </c>
      <c r="D39" s="9" t="s">
        <v>20</v>
      </c>
    </row>
    <row r="40" spans="2:7" x14ac:dyDescent="0.25">
      <c r="B40" s="8" t="s">
        <v>25</v>
      </c>
      <c r="C40" s="9" t="s">
        <v>28</v>
      </c>
      <c r="D40" s="9" t="s">
        <v>20</v>
      </c>
    </row>
    <row r="41" spans="2:7" x14ac:dyDescent="0.25">
      <c r="B41" s="8" t="s">
        <v>21</v>
      </c>
      <c r="C41" s="9" t="s">
        <v>29</v>
      </c>
      <c r="D41" s="9" t="s">
        <v>39</v>
      </c>
    </row>
    <row r="42" spans="2:7" x14ac:dyDescent="0.25">
      <c r="B42" s="8" t="s">
        <v>23</v>
      </c>
      <c r="C42" s="9" t="s">
        <v>30</v>
      </c>
      <c r="D42" s="9" t="s">
        <v>39</v>
      </c>
    </row>
    <row r="44" spans="2:7" x14ac:dyDescent="0.25">
      <c r="B44" s="28" t="s">
        <v>46</v>
      </c>
      <c r="C44" s="29" t="s">
        <v>31</v>
      </c>
      <c r="D44" s="29" t="s">
        <v>32</v>
      </c>
      <c r="E44" s="29" t="s">
        <v>6</v>
      </c>
      <c r="G44" s="56" t="s">
        <v>35</v>
      </c>
    </row>
    <row r="45" spans="2:7" x14ac:dyDescent="0.25">
      <c r="B45" s="8" t="s">
        <v>24</v>
      </c>
      <c r="C45" s="9">
        <v>8</v>
      </c>
      <c r="D45" s="9">
        <v>10</v>
      </c>
      <c r="E45" s="13">
        <v>0.4</v>
      </c>
    </row>
    <row r="46" spans="2:7" x14ac:dyDescent="0.25">
      <c r="B46" s="8" t="s">
        <v>25</v>
      </c>
      <c r="C46" s="9">
        <v>9</v>
      </c>
      <c r="D46" s="9">
        <v>11</v>
      </c>
      <c r="E46" s="13">
        <v>0.6</v>
      </c>
    </row>
    <row r="48" spans="2:7" x14ac:dyDescent="0.25">
      <c r="B48" s="28" t="s">
        <v>33</v>
      </c>
      <c r="C48" s="29" t="s">
        <v>23</v>
      </c>
      <c r="D48" s="29" t="s">
        <v>21</v>
      </c>
      <c r="G48" s="56" t="s">
        <v>47</v>
      </c>
    </row>
    <row r="49" spans="2:7" x14ac:dyDescent="0.25">
      <c r="B49" s="8" t="s">
        <v>24</v>
      </c>
      <c r="C49" s="13">
        <v>0.3</v>
      </c>
      <c r="D49" s="13">
        <v>0.7</v>
      </c>
    </row>
    <row r="50" spans="2:7" x14ac:dyDescent="0.25">
      <c r="B50" s="8" t="s">
        <v>25</v>
      </c>
      <c r="C50" s="9">
        <v>0.75</v>
      </c>
      <c r="D50" s="9">
        <v>0.25</v>
      </c>
      <c r="G50" s="44" t="s">
        <v>51</v>
      </c>
    </row>
    <row r="52" spans="2:7" ht="15.75" thickBot="1" x14ac:dyDescent="0.3"/>
    <row r="53" spans="2:7" x14ac:dyDescent="0.25">
      <c r="B53" s="33" t="s">
        <v>34</v>
      </c>
      <c r="C53" s="34" t="s">
        <v>23</v>
      </c>
      <c r="D53" s="34" t="s">
        <v>21</v>
      </c>
      <c r="E53" s="35" t="s">
        <v>35</v>
      </c>
      <c r="G53" s="56" t="s">
        <v>37</v>
      </c>
    </row>
    <row r="54" spans="2:7" x14ac:dyDescent="0.25">
      <c r="B54" s="36" t="s">
        <v>24</v>
      </c>
      <c r="C54" s="30">
        <f>C49*$E$45</f>
        <v>0.12</v>
      </c>
      <c r="D54" s="31">
        <f>D49*$E$45</f>
        <v>0.27999999999999997</v>
      </c>
      <c r="E54" s="37">
        <f>SUM(C54:D54)</f>
        <v>0.39999999999999997</v>
      </c>
      <c r="G54" s="44" t="s">
        <v>40</v>
      </c>
    </row>
    <row r="55" spans="2:7" x14ac:dyDescent="0.25">
      <c r="B55" s="38" t="s">
        <v>25</v>
      </c>
      <c r="C55" s="15">
        <f>C50*$E$46</f>
        <v>0.44999999999999996</v>
      </c>
      <c r="D55" s="32">
        <f>D50*$E$46</f>
        <v>0.15</v>
      </c>
      <c r="E55" s="37">
        <f>SUM(C55:D55)</f>
        <v>0.6</v>
      </c>
      <c r="G55" s="57" t="s">
        <v>56</v>
      </c>
    </row>
    <row r="56" spans="2:7" ht="15.75" thickBot="1" x14ac:dyDescent="0.3">
      <c r="B56" s="39" t="s">
        <v>36</v>
      </c>
      <c r="C56" s="40">
        <f>SUM(C54:C55)</f>
        <v>0.56999999999999995</v>
      </c>
      <c r="D56" s="40">
        <f>SUM(D54:D55)</f>
        <v>0.42999999999999994</v>
      </c>
      <c r="E56" s="41"/>
    </row>
    <row r="57" spans="2:7" x14ac:dyDescent="0.25">
      <c r="C57" s="13"/>
      <c r="D57" s="13"/>
      <c r="G57" s="44" t="s">
        <v>48</v>
      </c>
    </row>
    <row r="58" spans="2:7" x14ac:dyDescent="0.25">
      <c r="C58" s="13"/>
      <c r="D58" s="13"/>
    </row>
    <row r="59" spans="2:7" x14ac:dyDescent="0.25">
      <c r="C59" s="13"/>
      <c r="D59" s="44" t="s">
        <v>49</v>
      </c>
    </row>
    <row r="60" spans="2:7" ht="15.75" thickBot="1" x14ac:dyDescent="0.3">
      <c r="C60" s="13"/>
      <c r="D60" s="13"/>
    </row>
    <row r="61" spans="2:7" ht="30" x14ac:dyDescent="0.25">
      <c r="B61" s="50" t="s">
        <v>41</v>
      </c>
      <c r="C61" s="34" t="s">
        <v>23</v>
      </c>
      <c r="D61" s="34" t="s">
        <v>21</v>
      </c>
      <c r="E61" s="46"/>
      <c r="G61" s="44"/>
    </row>
    <row r="62" spans="2:7" x14ac:dyDescent="0.25">
      <c r="B62" s="36" t="s">
        <v>24</v>
      </c>
      <c r="C62" s="30">
        <f>C45*C54</f>
        <v>0.96</v>
      </c>
      <c r="D62" s="31">
        <f>D45*D54</f>
        <v>2.8</v>
      </c>
      <c r="E62" s="47"/>
      <c r="G62" s="44"/>
    </row>
    <row r="63" spans="2:7" ht="15.75" thickBot="1" x14ac:dyDescent="0.3">
      <c r="B63" s="38" t="s">
        <v>25</v>
      </c>
      <c r="C63" s="15">
        <f>C46*C55</f>
        <v>4.05</v>
      </c>
      <c r="D63" s="32">
        <f>D46*D55</f>
        <v>1.65</v>
      </c>
      <c r="E63" s="47"/>
      <c r="G63" s="45"/>
    </row>
    <row r="64" spans="2:7" ht="15.75" thickBot="1" x14ac:dyDescent="0.3">
      <c r="B64" s="48"/>
      <c r="C64" s="49"/>
      <c r="D64" s="49"/>
      <c r="E64" s="51">
        <f>SUM(C62:D63)</f>
        <v>9.4599999999999991</v>
      </c>
    </row>
    <row r="65" spans="2:11" x14ac:dyDescent="0.25">
      <c r="C65" s="13"/>
      <c r="D65" s="13"/>
      <c r="K65" s="44" t="s">
        <v>58</v>
      </c>
    </row>
    <row r="66" spans="2:11" ht="15.75" thickBot="1" x14ac:dyDescent="0.3">
      <c r="B66" s="10" t="s">
        <v>42</v>
      </c>
      <c r="D66" s="52">
        <v>139</v>
      </c>
      <c r="K66" s="57" t="s">
        <v>57</v>
      </c>
    </row>
    <row r="67" spans="2:11" ht="15.75" thickBot="1" x14ac:dyDescent="0.3">
      <c r="B67" s="53" t="s">
        <v>43</v>
      </c>
      <c r="C67" s="54"/>
      <c r="D67" s="55">
        <f>D66*E64</f>
        <v>1314.9399999999998</v>
      </c>
    </row>
    <row r="68" spans="2:11" x14ac:dyDescent="0.25">
      <c r="C68" s="13"/>
      <c r="D68" s="13"/>
    </row>
    <row r="69" spans="2:11" ht="15.75" thickBot="1" x14ac:dyDescent="0.3"/>
    <row r="70" spans="2:11" ht="15.75" thickBot="1" x14ac:dyDescent="0.3">
      <c r="B70" s="8" t="s">
        <v>44</v>
      </c>
      <c r="C70" s="8" t="s">
        <v>45</v>
      </c>
      <c r="E70" s="27">
        <f>D49*E45/D56</f>
        <v>0.65116279069767447</v>
      </c>
      <c r="G70" s="44" t="s">
        <v>50</v>
      </c>
    </row>
    <row r="72" spans="2:11" x14ac:dyDescent="0.25">
      <c r="B72" s="28" t="s">
        <v>33</v>
      </c>
      <c r="C72" s="29" t="s">
        <v>24</v>
      </c>
      <c r="D72" s="29" t="s">
        <v>25</v>
      </c>
      <c r="G72" s="56" t="s">
        <v>54</v>
      </c>
    </row>
    <row r="73" spans="2:11" x14ac:dyDescent="0.25">
      <c r="B73" s="8" t="s">
        <v>23</v>
      </c>
      <c r="C73" s="21">
        <f>C49*E54/C56</f>
        <v>0.21052631578947367</v>
      </c>
      <c r="D73" s="21">
        <f>C50*E55/C56</f>
        <v>0.78947368421052633</v>
      </c>
    </row>
    <row r="74" spans="2:11" x14ac:dyDescent="0.25">
      <c r="B74" s="8" t="s">
        <v>21</v>
      </c>
      <c r="C74" s="21">
        <f>D49*E45/D56</f>
        <v>0.65116279069767447</v>
      </c>
      <c r="D74" s="21">
        <f>D50*E46/D56</f>
        <v>0.34883720930232565</v>
      </c>
      <c r="G74" s="56" t="s">
        <v>55</v>
      </c>
    </row>
    <row r="76" spans="2:11" x14ac:dyDescent="0.25">
      <c r="E76" s="44" t="s">
        <v>51</v>
      </c>
    </row>
    <row r="77" spans="2:11" x14ac:dyDescent="0.25">
      <c r="B77" s="8"/>
      <c r="C77" s="8"/>
      <c r="E77" s="44" t="s">
        <v>53</v>
      </c>
    </row>
    <row r="78" spans="2:11" x14ac:dyDescent="0.25">
      <c r="E78" s="57" t="s">
        <v>59</v>
      </c>
    </row>
    <row r="79" spans="2:11" x14ac:dyDescent="0.25">
      <c r="E79" s="57" t="s">
        <v>52</v>
      </c>
    </row>
    <row r="81" spans="2:6" ht="60" x14ac:dyDescent="0.25">
      <c r="B81" s="60" t="s">
        <v>60</v>
      </c>
      <c r="C81" s="20" t="s">
        <v>66</v>
      </c>
      <c r="D81" s="61" t="s">
        <v>67</v>
      </c>
      <c r="E81" s="61" t="s">
        <v>68</v>
      </c>
    </row>
    <row r="82" spans="2:6" x14ac:dyDescent="0.25">
      <c r="B82" s="2" t="s">
        <v>61</v>
      </c>
      <c r="C82" s="9">
        <v>0</v>
      </c>
      <c r="D82" s="59">
        <v>0.05</v>
      </c>
      <c r="E82" s="59">
        <v>0.05</v>
      </c>
    </row>
    <row r="83" spans="2:6" x14ac:dyDescent="0.25">
      <c r="B83" s="2" t="s">
        <v>62</v>
      </c>
      <c r="C83" s="9">
        <v>1</v>
      </c>
      <c r="D83" s="59">
        <v>0.15</v>
      </c>
      <c r="E83" s="59">
        <v>0.15</v>
      </c>
    </row>
    <row r="84" spans="2:6" x14ac:dyDescent="0.25">
      <c r="B84" s="2" t="s">
        <v>63</v>
      </c>
      <c r="C84" s="9">
        <v>2</v>
      </c>
      <c r="D84" s="59">
        <v>0.35</v>
      </c>
      <c r="E84" s="59">
        <v>0.35</v>
      </c>
    </row>
    <row r="85" spans="2:6" x14ac:dyDescent="0.25">
      <c r="B85" s="2" t="s">
        <v>64</v>
      </c>
      <c r="C85" s="9">
        <v>3</v>
      </c>
      <c r="D85" s="59">
        <v>0.7</v>
      </c>
      <c r="E85" s="59">
        <v>0.7</v>
      </c>
    </row>
    <row r="86" spans="2:6" x14ac:dyDescent="0.25">
      <c r="B86" s="2" t="s">
        <v>65</v>
      </c>
      <c r="C86" s="9">
        <v>4</v>
      </c>
      <c r="D86" s="59">
        <v>1</v>
      </c>
      <c r="E86" s="59">
        <v>1</v>
      </c>
    </row>
    <row r="87" spans="2:6" ht="15.75" thickBot="1" x14ac:dyDescent="0.3"/>
    <row r="88" spans="2:6" ht="15.75" thickBot="1" x14ac:dyDescent="0.3">
      <c r="B88" s="8" t="s">
        <v>69</v>
      </c>
      <c r="E88" s="65">
        <v>0.85</v>
      </c>
      <c r="F88" s="64">
        <f>E88*300</f>
        <v>255</v>
      </c>
    </row>
    <row r="90" spans="2:6" x14ac:dyDescent="0.25">
      <c r="B90" s="8" t="s">
        <v>70</v>
      </c>
    </row>
    <row r="91" spans="2:6" x14ac:dyDescent="0.25">
      <c r="B91" s="60" t="s">
        <v>66</v>
      </c>
      <c r="C91" s="20" t="s">
        <v>6</v>
      </c>
      <c r="D91" s="20" t="s">
        <v>71</v>
      </c>
    </row>
    <row r="92" spans="2:6" x14ac:dyDescent="0.25">
      <c r="B92" s="2">
        <v>0</v>
      </c>
      <c r="C92" s="59">
        <v>0.05</v>
      </c>
      <c r="D92" s="13">
        <f>B92*C92</f>
        <v>0</v>
      </c>
    </row>
    <row r="93" spans="2:6" x14ac:dyDescent="0.25">
      <c r="B93" s="2">
        <v>1</v>
      </c>
      <c r="C93" s="59">
        <v>0.1</v>
      </c>
      <c r="D93" s="13">
        <f>B93*C93</f>
        <v>0.1</v>
      </c>
    </row>
    <row r="94" spans="2:6" x14ac:dyDescent="0.25">
      <c r="B94" s="2">
        <v>2</v>
      </c>
      <c r="C94" s="59">
        <v>0.2</v>
      </c>
      <c r="D94" s="13">
        <f>B94*C94</f>
        <v>0.4</v>
      </c>
    </row>
    <row r="95" spans="2:6" x14ac:dyDescent="0.25">
      <c r="B95" s="2">
        <v>3</v>
      </c>
      <c r="C95" s="59">
        <v>0.35</v>
      </c>
      <c r="D95" s="13">
        <f>B95*C95</f>
        <v>1.0499999999999998</v>
      </c>
    </row>
    <row r="96" spans="2:6" ht="15.75" thickBot="1" x14ac:dyDescent="0.3">
      <c r="B96" s="2">
        <v>4</v>
      </c>
      <c r="C96" s="59">
        <v>0.3</v>
      </c>
      <c r="D96" s="13">
        <f>B96*C96</f>
        <v>1.2</v>
      </c>
    </row>
    <row r="97" spans="2:6" ht="15.75" thickBot="1" x14ac:dyDescent="0.3">
      <c r="D97" s="62">
        <f>SUM(D92:D96)</f>
        <v>2.75</v>
      </c>
    </row>
    <row r="98" spans="2:6" ht="15.75" thickBot="1" x14ac:dyDescent="0.3"/>
    <row r="99" spans="2:6" ht="15.75" thickBot="1" x14ac:dyDescent="0.3">
      <c r="B99" s="8" t="s">
        <v>72</v>
      </c>
      <c r="D99" s="63">
        <f>5/35</f>
        <v>0.14285714285714285</v>
      </c>
    </row>
    <row r="100" spans="2:6" ht="15.75" thickBot="1" x14ac:dyDescent="0.3"/>
    <row r="101" spans="2:6" ht="15.75" thickBot="1" x14ac:dyDescent="0.3">
      <c r="B101" s="8" t="s">
        <v>73</v>
      </c>
      <c r="D101" s="65">
        <f>10%*30%</f>
        <v>0.03</v>
      </c>
      <c r="F101" s="64">
        <f>300*D101</f>
        <v>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"/>
  <sheetViews>
    <sheetView showGridLines="0" zoomScale="190" zoomScaleNormal="190" workbookViewId="0">
      <selection activeCell="H13" sqref="H13"/>
    </sheetView>
  </sheetViews>
  <sheetFormatPr defaultRowHeight="15" x14ac:dyDescent="0.25"/>
  <cols>
    <col min="2" max="2" width="5.5703125" customWidth="1"/>
    <col min="3" max="3" width="10.42578125" customWidth="1"/>
    <col min="4" max="4" width="11.140625" customWidth="1"/>
    <col min="5" max="5" width="11" customWidth="1"/>
    <col min="8" max="8" width="13" bestFit="1" customWidth="1"/>
  </cols>
  <sheetData>
    <row r="1" spans="2:8" ht="30" customHeight="1" thickBot="1" x14ac:dyDescent="0.3">
      <c r="B1" s="58" t="s">
        <v>3</v>
      </c>
      <c r="C1" s="58"/>
      <c r="D1" s="58"/>
      <c r="E1" s="58"/>
    </row>
    <row r="2" spans="2:8" ht="3" customHeight="1" thickTop="1" x14ac:dyDescent="0.25">
      <c r="B2" s="3"/>
      <c r="C2" s="3"/>
      <c r="D2" s="3"/>
      <c r="E2" s="3"/>
    </row>
    <row r="3" spans="2:8" ht="30" customHeight="1" x14ac:dyDescent="0.25">
      <c r="B3" s="1" t="s">
        <v>0</v>
      </c>
      <c r="C3" s="1" t="s">
        <v>2</v>
      </c>
      <c r="D3" s="1" t="s">
        <v>1</v>
      </c>
      <c r="E3" s="1" t="s">
        <v>5</v>
      </c>
    </row>
    <row r="4" spans="2:8" x14ac:dyDescent="0.25">
      <c r="B4" s="2">
        <v>1</v>
      </c>
      <c r="C4" s="2">
        <v>16</v>
      </c>
      <c r="D4" s="5">
        <f>C4/$C$11</f>
        <v>0.08</v>
      </c>
      <c r="E4" s="5">
        <f>D4</f>
        <v>0.08</v>
      </c>
      <c r="G4" s="6">
        <f>B4*D4</f>
        <v>0.08</v>
      </c>
      <c r="H4" s="6">
        <f>(B4-$G$11)^2*D4</f>
        <v>0.85020799999999996</v>
      </c>
    </row>
    <row r="5" spans="2:8" x14ac:dyDescent="0.25">
      <c r="B5" s="2">
        <v>2</v>
      </c>
      <c r="C5" s="2">
        <v>14</v>
      </c>
      <c r="D5" s="5">
        <f t="shared" ref="D5:D10" si="0">C5/$C$11</f>
        <v>7.0000000000000007E-2</v>
      </c>
      <c r="E5" s="5">
        <f t="shared" ref="E5:E10" si="1">D5+E4</f>
        <v>0.15000000000000002</v>
      </c>
      <c r="G5" s="6">
        <f t="shared" ref="G5:G10" si="2">B5*D5</f>
        <v>0.14000000000000001</v>
      </c>
      <c r="H5" s="6">
        <f t="shared" ref="H5:H10" si="3">(B5-$G$11)^2*D5</f>
        <v>0.35753199999999996</v>
      </c>
    </row>
    <row r="6" spans="2:8" x14ac:dyDescent="0.25">
      <c r="B6" s="2">
        <v>3</v>
      </c>
      <c r="C6" s="2">
        <v>30</v>
      </c>
      <c r="D6" s="5">
        <f t="shared" si="0"/>
        <v>0.15</v>
      </c>
      <c r="E6" s="5">
        <f t="shared" si="1"/>
        <v>0.30000000000000004</v>
      </c>
      <c r="G6" s="6">
        <f t="shared" si="2"/>
        <v>0.44999999999999996</v>
      </c>
      <c r="H6" s="6">
        <f t="shared" si="3"/>
        <v>0.23813999999999991</v>
      </c>
    </row>
    <row r="7" spans="2:8" x14ac:dyDescent="0.25">
      <c r="B7" s="2">
        <v>4</v>
      </c>
      <c r="C7" s="2">
        <v>58</v>
      </c>
      <c r="D7" s="5">
        <f t="shared" si="0"/>
        <v>0.28999999999999998</v>
      </c>
      <c r="E7" s="5">
        <f t="shared" si="1"/>
        <v>0.59000000000000008</v>
      </c>
      <c r="G7" s="6">
        <f t="shared" si="2"/>
        <v>1.1599999999999999</v>
      </c>
      <c r="H7" s="6">
        <f t="shared" si="3"/>
        <v>1.9603999999999965E-2</v>
      </c>
    </row>
    <row r="8" spans="2:8" x14ac:dyDescent="0.25">
      <c r="B8" s="2">
        <v>5</v>
      </c>
      <c r="C8" s="2">
        <v>32</v>
      </c>
      <c r="D8" s="5">
        <f t="shared" si="0"/>
        <v>0.16</v>
      </c>
      <c r="E8" s="5">
        <f t="shared" si="1"/>
        <v>0.75000000000000011</v>
      </c>
      <c r="G8" s="6">
        <f t="shared" si="2"/>
        <v>0.8</v>
      </c>
      <c r="H8" s="6">
        <f t="shared" si="3"/>
        <v>8.7616000000000055E-2</v>
      </c>
    </row>
    <row r="9" spans="2:8" x14ac:dyDescent="0.25">
      <c r="B9" s="2">
        <v>6</v>
      </c>
      <c r="C9" s="2">
        <v>24</v>
      </c>
      <c r="D9" s="5">
        <f t="shared" si="0"/>
        <v>0.12</v>
      </c>
      <c r="E9" s="5">
        <f t="shared" si="1"/>
        <v>0.87000000000000011</v>
      </c>
      <c r="G9" s="6">
        <f t="shared" si="2"/>
        <v>0.72</v>
      </c>
      <c r="H9" s="6">
        <f t="shared" si="3"/>
        <v>0.36331200000000008</v>
      </c>
    </row>
    <row r="10" spans="2:8" x14ac:dyDescent="0.25">
      <c r="B10" s="4">
        <v>7</v>
      </c>
      <c r="C10" s="4">
        <v>26</v>
      </c>
      <c r="D10" s="5">
        <f t="shared" si="0"/>
        <v>0.13</v>
      </c>
      <c r="E10" s="5">
        <f t="shared" si="1"/>
        <v>1</v>
      </c>
      <c r="G10" s="7">
        <f t="shared" si="2"/>
        <v>0.91</v>
      </c>
      <c r="H10" s="7">
        <f t="shared" si="3"/>
        <v>0.97598800000000019</v>
      </c>
    </row>
    <row r="11" spans="2:8" x14ac:dyDescent="0.25">
      <c r="B11" t="s">
        <v>4</v>
      </c>
      <c r="C11" s="2">
        <f>SUM(C4:C10)</f>
        <v>200</v>
      </c>
      <c r="D11" s="2"/>
      <c r="G11" s="6">
        <f>SUM(G4:G10)</f>
        <v>4.26</v>
      </c>
      <c r="H11" s="6">
        <f>SUM(H4:H10)</f>
        <v>2.8924000000000003</v>
      </c>
    </row>
    <row r="12" spans="2:8" x14ac:dyDescent="0.25">
      <c r="H12" s="6">
        <f>SQRT(H11)</f>
        <v>1.7007057358637914</v>
      </c>
    </row>
  </sheetData>
  <mergeCells count="1">
    <mergeCell ref="B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Set 3</vt:lpstr>
      <vt:lpstr>Probability Distribution</vt:lpstr>
    </vt:vector>
  </TitlesOfParts>
  <Company>ucla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gingerso</dc:creator>
  <cp:lastModifiedBy>Nick Jathar</cp:lastModifiedBy>
  <dcterms:created xsi:type="dcterms:W3CDTF">2013-08-30T17:26:09Z</dcterms:created>
  <dcterms:modified xsi:type="dcterms:W3CDTF">2018-04-23T17:58:49Z</dcterms:modified>
</cp:coreProperties>
</file>